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W:\1. Earnings\2023\2023Q2\"/>
    </mc:Choice>
  </mc:AlternateContent>
  <bookViews>
    <workbookView xWindow="10860" yWindow="1860" windowWidth="7230" windowHeight="4365" tabRatio="906" firstSheet="9" activeTab="9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Capex!$A$1:$E$63</definedName>
    <definedName name="CBS">#REF!</definedName>
    <definedName name="CC">#REF!</definedName>
    <definedName name="CFROI">#REF!</definedName>
    <definedName name="CFS">CFS!$A$1:$D$81</definedName>
    <definedName name="CFSDiscOp">#REF!</definedName>
    <definedName name="EPS">#REF!</definedName>
    <definedName name="EPShistoric">'TABLE EPS historic'!$A$1:$CZ$100</definedName>
    <definedName name="FCF">FCF!$A$1:$E$73</definedName>
    <definedName name="Financial">#REF!</definedName>
    <definedName name="IS">IS!$A$1:$F$76</definedName>
    <definedName name="ISBridgeQ">#REF!</definedName>
    <definedName name="ISBridgeYTD">#REF!</definedName>
    <definedName name="KEY">Short!$A$1:$E$64</definedName>
    <definedName name="KEYhistoric">#REF!</definedName>
    <definedName name="KeyQ">#REF!</definedName>
    <definedName name="KeyYTD">Key!$A$1:$H$26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Reconciliation!$A$1:$D$86</definedName>
    <definedName name="Restatement">#REF!</definedName>
    <definedName name="RNI">#REF!</definedName>
    <definedName name="ROCE">ROCE!$A$1:$E$16</definedName>
    <definedName name="Segment">Segment!$A$1:$G$27</definedName>
    <definedName name="SoCI">SoCI!$A$1:$P$92</definedName>
    <definedName name="SoCIE">SoCiE!$A$1:$N$77</definedName>
    <definedName name="SustLong">'TABLE Sust long'!$A$1:$Z$100</definedName>
    <definedName name="SustShort">'TABLE Sust short'!$A$1:$Z$100</definedName>
    <definedName name="Tax">Tax!$A$1:$E$95</definedName>
  </definedNames>
  <calcPr calcId="162913"/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6" i="340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D144" i="340"/>
  <c r="D145" i="340"/>
  <c r="D149" i="340"/>
  <c r="D148" i="340"/>
  <c r="D147" i="340"/>
  <c r="C134" i="340"/>
  <c r="D131" i="340"/>
  <c r="C191" i="340"/>
  <c r="D190" i="340"/>
  <c r="C211" i="340"/>
  <c r="D205" i="340"/>
  <c r="C171" i="340"/>
  <c r="D165" i="340"/>
  <c r="D150" i="340"/>
  <c r="D124" i="340"/>
  <c r="D187" i="340"/>
  <c r="D185" i="340"/>
  <c r="D186" i="340"/>
  <c r="D132" i="340"/>
  <c r="D127" i="340"/>
  <c r="D130" i="340"/>
  <c r="D125" i="340"/>
  <c r="D126" i="340"/>
  <c r="D129" i="340"/>
  <c r="D133" i="340"/>
  <c r="D128" i="340"/>
  <c r="D188" i="340"/>
  <c r="D189" i="340"/>
  <c r="D184" i="340"/>
  <c r="D209" i="340"/>
  <c r="D166" i="340"/>
  <c r="D167" i="340"/>
  <c r="D170" i="340"/>
  <c r="D168" i="340"/>
  <c r="D164" i="340"/>
  <c r="D169" i="340"/>
  <c r="D208" i="340"/>
  <c r="D206" i="340"/>
  <c r="D207" i="340"/>
  <c r="D204" i="340"/>
  <c r="D210" i="340"/>
  <c r="D134" i="340"/>
  <c r="D191" i="340"/>
  <c r="D211" i="340"/>
  <c r="D171" i="340"/>
  <c r="K5" i="809"/>
  <c r="J13" i="762"/>
  <c r="P6" i="809"/>
  <c r="Q11" i="792"/>
  <c r="P16" i="792"/>
  <c r="I10" i="809"/>
  <c r="M20" i="793" l="1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90" i="340"/>
  <c r="E164" i="340"/>
  <c r="E168" i="340"/>
  <c r="E146" i="340"/>
  <c r="E188" i="340"/>
  <c r="E170" i="340"/>
  <c r="E210" i="340"/>
  <c r="E169" i="340"/>
  <c r="E149" i="340"/>
  <c r="E148" i="340"/>
  <c r="E184" i="340"/>
  <c r="E126" i="340"/>
  <c r="E209" i="340"/>
  <c r="E208" i="340"/>
  <c r="E144" i="340"/>
  <c r="E185" i="340"/>
  <c r="E189" i="340"/>
  <c r="E205" i="340"/>
  <c r="E133" i="340"/>
  <c r="E129" i="340"/>
  <c r="E132" i="340"/>
  <c r="E125" i="340"/>
  <c r="E167" i="340"/>
  <c r="E165" i="340"/>
  <c r="E127" i="340"/>
  <c r="E186" i="340"/>
  <c r="E206" i="340"/>
  <c r="E130" i="340"/>
  <c r="E128" i="340"/>
  <c r="E207" i="340"/>
  <c r="E147" i="340"/>
  <c r="E187" i="340"/>
  <c r="E145" i="340"/>
  <c r="E131" i="340"/>
  <c r="E204" i="340"/>
  <c r="E124" i="340"/>
  <c r="E166" i="340"/>
  <c r="E171" i="340" l="1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P13" i="762"/>
  <c r="P11" i="762"/>
  <c r="P6" i="762"/>
  <c r="P8" i="762"/>
  <c r="E2" i="778"/>
  <c r="P8" i="778"/>
  <c r="P5" i="778"/>
  <c r="T15" i="809"/>
  <c r="T7" i="808"/>
  <c r="T12" i="792"/>
  <c r="T14" i="807"/>
  <c r="T8" i="807"/>
  <c r="T7" i="790"/>
  <c r="T12" i="790"/>
  <c r="P6" i="817"/>
  <c r="P7" i="817"/>
  <c r="T8" i="793"/>
  <c r="T9" i="793"/>
  <c r="E28" i="340"/>
  <c r="E4" i="340"/>
  <c r="P5" i="762"/>
  <c r="E2" i="762"/>
  <c r="F2" i="762"/>
  <c r="P7" i="762"/>
  <c r="P7" i="778"/>
  <c r="P15" i="778"/>
  <c r="P10" i="778"/>
  <c r="T12" i="809"/>
  <c r="T12" i="808"/>
  <c r="T13" i="807"/>
  <c r="T15" i="807"/>
  <c r="T10" i="807"/>
  <c r="T13" i="790"/>
  <c r="T11" i="790"/>
  <c r="P10" i="817"/>
  <c r="T7" i="793"/>
  <c r="T14" i="793"/>
  <c r="E47" i="340"/>
  <c r="E24" i="340"/>
  <c r="E7" i="340"/>
  <c r="E5" i="340"/>
  <c r="E28" i="99"/>
  <c r="P15" i="762"/>
  <c r="P10" i="762"/>
  <c r="P4" i="762"/>
  <c r="P13" i="778"/>
  <c r="P4" i="778"/>
  <c r="F2" i="778"/>
  <c r="T14" i="809"/>
  <c r="T14" i="808"/>
  <c r="T7" i="792"/>
  <c r="T12" i="807"/>
  <c r="T9" i="807"/>
  <c r="T17" i="807"/>
  <c r="T14" i="790"/>
  <c r="T10" i="790"/>
  <c r="P8" i="817"/>
  <c r="T10" i="793"/>
  <c r="T12" i="793"/>
  <c r="E25" i="340"/>
  <c r="E6" i="340"/>
  <c r="E26" i="340"/>
  <c r="E45" i="340"/>
  <c r="E27" i="99"/>
  <c r="E5" i="99"/>
  <c r="E25" i="99"/>
  <c r="E44" i="99"/>
  <c r="E8" i="340"/>
  <c r="E8" i="99"/>
  <c r="E6" i="99"/>
  <c r="E24" i="99"/>
  <c r="P12" i="762"/>
  <c r="P9" i="762"/>
  <c r="P14" i="762"/>
  <c r="P14" i="778"/>
  <c r="P6" i="778"/>
  <c r="P12" i="778"/>
  <c r="T7" i="809"/>
  <c r="T15" i="808"/>
  <c r="T11" i="792"/>
  <c r="T16" i="807"/>
  <c r="T11" i="807"/>
  <c r="T8" i="790"/>
  <c r="T9" i="790"/>
  <c r="P9" i="817"/>
  <c r="P5" i="817"/>
  <c r="T13" i="793"/>
  <c r="T11" i="793"/>
  <c r="E46" i="340"/>
  <c r="E27" i="340"/>
  <c r="E44" i="340"/>
  <c r="E48" i="99"/>
  <c r="E26" i="99"/>
  <c r="E4" i="99"/>
  <c r="E48" i="340"/>
  <c r="E47" i="99"/>
  <c r="E46" i="99"/>
  <c r="E7" i="99"/>
  <c r="E45" i="99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9"/>
  <c r="T13" i="808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6" i="792"/>
  <c r="T18" i="808"/>
  <c r="T18" i="809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6" i="340"/>
  <c r="E88" i="340"/>
  <c r="E87" i="340"/>
  <c r="E84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790"/>
  <c r="T5" i="807"/>
  <c r="R5" i="790" l="1"/>
  <c r="S5" i="790"/>
  <c r="F4" i="817"/>
  <c r="F11" i="778"/>
  <c r="C30" i="340"/>
  <c r="I5" i="807"/>
  <c r="S2" i="807"/>
  <c r="G5" i="807"/>
  <c r="F6" i="807" s="1"/>
  <c r="F12" i="817"/>
  <c r="E102" i="340"/>
  <c r="P12" i="817"/>
  <c r="T5" i="793"/>
  <c r="T6" i="792"/>
  <c r="P4" i="817"/>
  <c r="P11" i="778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1" i="817"/>
  <c r="P9" i="778"/>
  <c r="T5" i="792"/>
  <c r="T6" i="809"/>
  <c r="P13" i="817"/>
  <c r="T6" i="808"/>
  <c r="Q13" i="817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T5" i="808"/>
  <c r="E105" i="340"/>
  <c r="E106" i="340"/>
  <c r="T5" i="809"/>
  <c r="T15" i="792"/>
  <c r="E107" i="340"/>
  <c r="E104" i="340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9" i="792"/>
  <c r="T10" i="792"/>
  <c r="T18" i="790"/>
  <c r="T6" i="793"/>
  <c r="T27" i="793"/>
  <c r="T6" i="790"/>
  <c r="T27" i="790"/>
  <c r="T26" i="793"/>
  <c r="T21" i="793"/>
  <c r="T21" i="790"/>
  <c r="T16" i="790"/>
  <c r="T19" i="793"/>
  <c r="T24" i="793"/>
  <c r="T24" i="790"/>
  <c r="T19" i="790"/>
  <c r="T16" i="793"/>
  <c r="T10" i="808"/>
  <c r="T20" i="807"/>
  <c r="T20" i="790"/>
  <c r="T11" i="809"/>
  <c r="T23" i="807"/>
  <c r="T18" i="793"/>
  <c r="T26" i="807"/>
  <c r="T11" i="808"/>
  <c r="T29" i="807"/>
  <c r="T26" i="790"/>
  <c r="T7" i="807"/>
  <c r="T10" i="809"/>
  <c r="T18" i="807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28" i="807"/>
  <c r="T28" i="790"/>
  <c r="T20" i="793"/>
  <c r="T30" i="807"/>
  <c r="T17" i="790"/>
  <c r="T6" i="807"/>
  <c r="T25" i="790"/>
  <c r="T21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27" i="807"/>
  <c r="T25" i="793"/>
  <c r="T22" i="807"/>
  <c r="T17" i="793"/>
  <c r="T15" i="790"/>
  <c r="T29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9" i="808"/>
  <c r="T19" i="807"/>
  <c r="T22" i="793"/>
  <c r="E66" i="340"/>
  <c r="E64" i="340"/>
  <c r="T8" i="792"/>
  <c r="T24" i="807"/>
  <c r="E68" i="340"/>
  <c r="E65" i="340"/>
  <c r="T18" i="792"/>
  <c r="T31" i="807"/>
  <c r="E67" i="340"/>
  <c r="T9" i="809"/>
  <c r="T17" i="792"/>
  <c r="T29" i="790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0" i="809"/>
  <c r="T20" i="808"/>
  <c r="T23" i="790"/>
  <c r="T19" i="809"/>
  <c r="T15" i="793"/>
  <c r="T8" i="808"/>
  <c r="T22" i="790"/>
  <c r="T8" i="809"/>
  <c r="T19" i="808"/>
  <c r="T23" i="793"/>
  <c r="T25" i="807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R11" i="809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L10" i="808" l="1"/>
  <c r="M8" i="808" s="1"/>
  <c r="S10" i="792"/>
  <c r="S12" i="790"/>
  <c r="R11" i="793"/>
  <c r="H27" i="793"/>
  <c r="H28" i="807"/>
  <c r="H12" i="807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12" i="807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L12" i="792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S14" i="793" l="1"/>
  <c r="H14" i="793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O14" i="793"/>
  <c r="Q11" i="793" s="1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R20" i="793"/>
  <c r="H19" i="793"/>
  <c r="S20" i="807"/>
  <c r="L20" i="790" l="1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<sst xmlns="http://schemas.openxmlformats.org/spreadsheetml/2006/main" count="8913" uniqueCount="1822">
  <si>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</si>
  <si>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</si>
  <si>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</si>
  <si>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</si>
  <si>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</si>
  <si>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</si>
  <si>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</si>
  <si>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</si>
  <si>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</si>
  <si>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</si>
  <si>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</si>
  <si>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</si>
  <si>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</si>
  <si>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</si>
  <si>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</si>
  <si>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</si>
  <si>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</si>
  <si>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</si>
  <si>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</si>
  <si>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</si>
  <si>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</si>
  <si>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</si>
  <si>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</si>
  <si>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</si>
  <si>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</si>
  <si>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</si>
  <si>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</si>
  <si>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</si>
  <si>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</si>
  <si>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</si>
  <si>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</si>
  <si>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</si>
  <si>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</si>
  <si>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</si>
  <si>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</si>
  <si>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</si>
  <si>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</si>
  <si>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</si>
  <si>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</si>
  <si>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</si>
  <si>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</si>
  <si>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</si>
  <si>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</si>
  <si>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</si>
  <si>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</si>
  <si>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</si>
  <si>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</si>
  <si>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</si>
  <si>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</si>
  <si>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</si>
  <si>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</si>
  <si>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</si>
  <si>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</si>
  <si>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</si>
  <si>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</si>
  <si>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</si>
  <si>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</si>
  <si>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</si>
  <si>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</si>
  <si>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2022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</si>
  <si>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</si>
  <si>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</si>
  <si>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</si>
  <si>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</si>
  <si>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</si>
  <si>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</si>
  <si>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</si>
  <si>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</si>
  <si>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</si>
  <si>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Cash conversion</t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</si>
  <si>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</si>
  <si>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</si>
  <si>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</si>
  <si>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</si>
  <si>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</si>
  <si>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</si>
  <si>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</si>
  <si>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</si>
  <si>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</si>
  <si>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</si>
  <si>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</si>
  <si>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</si>
  <si>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</si>
  <si>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</si>
  <si>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</si>
  <si>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</si>
  <si>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</si>
  <si>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</si>
  <si>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</si>
  <si>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</si>
  <si>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</si>
  <si>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</si>
  <si>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</si>
  <si>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</si>
  <si>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-232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</si>
  <si>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</si>
  <si>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</si>
  <si>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</si>
  <si>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</si>
  <si>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</si>
  <si>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</si>
  <si>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</si>
  <si>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</si>
  <si>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</si>
  <si>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Specialty Polymers</t>
  </si>
  <si>
    <t>Composite Materials</t>
  </si>
  <si>
    <t>Soda Ash &amp; Derivatives</t>
  </si>
  <si>
    <t>Peroxides</t>
  </si>
  <si>
    <t>Coatis</t>
  </si>
  <si>
    <t>Silica</t>
  </si>
  <si>
    <t>Special Chem</t>
  </si>
  <si>
    <t>Aroma Performance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</si>
  <si>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</si>
  <si>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</si>
  <si>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</si>
  <si>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</si>
  <si>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</si>
  <si>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</si>
  <si>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</si>
  <si>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1,034</t>
  </si>
  <si>
    <t>n.m.</t>
  </si>
  <si>
    <t>1,103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</si>
  <si>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</si>
  <si>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</si>
  <si>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</si>
  <si>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</si>
  <si>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</si>
  <si>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</si>
  <si>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</si>
  <si>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</si>
  <si>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</si>
  <si>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</si>
  <si>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</si>
  <si>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</si>
  <si>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</si>
  <si>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30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</si>
  <si>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</si>
  <si>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</si>
  <si>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</si>
  <si>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</si>
  <si>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</si>
  <si>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</si>
  <si>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</si>
  <si>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</si>
  <si>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</si>
  <si>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</si>
  <si>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</si>
  <si>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</si>
  <si>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</si>
  <si>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</si>
  <si>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</si>
  <si>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</si>
  <si>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</si>
  <si>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</si>
  <si>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</si>
  <si>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</si>
  <si>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</si>
  <si>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</si>
  <si>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</si>
  <si>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</si>
  <si>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</si>
  <si>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</si>
  <si>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</si>
  <si>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</si>
  <si>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</si>
  <si>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</si>
  <si>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</si>
  <si>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</si>
  <si>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</si>
  <si>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</si>
  <si>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</si>
  <si>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</si>
  <si>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</si>
  <si>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</si>
  <si>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</si>
  <si>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</si>
  <si>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</si>
  <si>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</si>
  <si>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</si>
  <si>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</si>
  <si>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</si>
  <si>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</si>
  <si>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</si>
  <si>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</si>
  <si>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</si>
  <si>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</si>
  <si>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</si>
  <si>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</si>
  <si>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</si>
  <si>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Underlying key figures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</si>
  <si>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</si>
  <si>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</si>
  <si>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</si>
  <si>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</si>
  <si>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</si>
  <si>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</si>
  <si>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</si>
  <si>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</si>
  <si>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</si>
  <si>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</si>
  <si>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-10</t>
  </si>
  <si>
    <t>-39</t>
  </si>
  <si>
    <t>-32</t>
  </si>
  <si>
    <t>-43</t>
  </si>
  <si>
    <t>Profit / (loss) for the period before taxes</t>
  </si>
  <si>
    <t>378</t>
  </si>
  <si>
    <t>Income tax expenses</t>
  </si>
  <si>
    <t>-1</t>
  </si>
  <si>
    <t>-76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</si>
  <si>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</si>
  <si>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</si>
  <si>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</si>
  <si>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</si>
  <si>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</si>
  <si>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</si>
  <si>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</si>
  <si>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</si>
  <si>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</si>
  <si>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</si>
  <si>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</si>
  <si>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</si>
  <si>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</si>
  <si>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</si>
  <si>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</si>
  <si>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</si>
  <si>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</si>
  <si>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</si>
  <si>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</si>
  <si>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</si>
  <si>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</si>
  <si>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</si>
  <si>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</si>
  <si>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FCF conversion ratio (LTM)</t>
  </si>
  <si>
    <t>Net working capital</t>
  </si>
  <si>
    <t>1,969</t>
  </si>
  <si>
    <t>Net financial debt</t>
  </si>
  <si>
    <t>Dette nette financière</t>
  </si>
  <si>
    <t>Financiële nettoschuld</t>
  </si>
  <si>
    <t>-3,591</t>
  </si>
  <si>
    <t>Underlying leverage ratio</t>
  </si>
  <si>
    <t>Ratio de levier sous-jacent</t>
  </si>
  <si>
    <t>Onderliggende hefboomgraad</t>
  </si>
  <si>
    <t>1.1</t>
  </si>
  <si>
    <t>-235</t>
  </si>
  <si>
    <t>73</t>
  </si>
  <si>
    <t>-2</t>
  </si>
  <si>
    <t>+18.9%</t>
  </si>
  <si>
    <t>830</t>
  </si>
  <si>
    <t>Solvay</t>
  </si>
  <si>
    <t>153</t>
  </si>
  <si>
    <t>724</t>
  </si>
  <si>
    <t>-22</t>
  </si>
  <si>
    <t>Underlying tax rate</t>
  </si>
  <si>
    <t>a</t>
  </si>
  <si>
    <t>Earnings from associates &amp; joint ventures</t>
  </si>
  <si>
    <t>b</t>
  </si>
  <si>
    <t>Interests and realized foreign exchange gains (losses) on the RusVinyl joint venture</t>
  </si>
  <si>
    <t>c</t>
  </si>
  <si>
    <t>-15</t>
  </si>
  <si>
    <t>Income taxes</t>
  </si>
  <si>
    <t>d</t>
  </si>
  <si>
    <t>e = -d/(a-b-c)</t>
  </si>
  <si>
    <t>A4E</t>
  </si>
  <si>
    <t>A4F</t>
  </si>
  <si>
    <t>A4N</t>
  </si>
  <si>
    <t>Cost of borrowings</t>
  </si>
  <si>
    <t>-30</t>
  </si>
  <si>
    <t>-28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</si>
  <si>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</si>
  <si>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</si>
  <si>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</si>
  <si>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</si>
  <si>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</si>
  <si>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</si>
  <si>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40</t>
  </si>
  <si>
    <t>-48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</si>
  <si>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</si>
  <si>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</si>
  <si>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</si>
  <si>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</si>
  <si>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</si>
  <si>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</si>
  <si>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</si>
  <si>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Administrative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</si>
  <si>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</si>
  <si>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</si>
  <si>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</si>
  <si>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</si>
  <si>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</si>
  <si>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</si>
  <si>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</si>
  <si>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</si>
  <si>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</si>
  <si>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</si>
  <si>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</si>
  <si>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3,907</t>
  </si>
  <si>
    <t>-5.8%</t>
  </si>
  <si>
    <t>+13.6%</t>
  </si>
  <si>
    <t>23</t>
  </si>
  <si>
    <t>37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</si>
  <si>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</si>
  <si>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</si>
  <si>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</si>
  <si>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</si>
  <si>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</si>
  <si>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</si>
  <si>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</si>
  <si>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</si>
  <si>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</si>
  <si>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</si>
  <si>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</si>
  <si>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</si>
  <si>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</si>
  <si>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</si>
  <si>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</si>
  <si>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</si>
  <si>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</si>
  <si>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</si>
  <si>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</si>
  <si>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</si>
  <si>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</si>
  <si>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</si>
  <si>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</si>
  <si>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</si>
  <si>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</si>
  <si>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</si>
  <si>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</si>
  <si>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</si>
  <si>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</si>
  <si>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</si>
  <si>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</si>
  <si>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</si>
  <si>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</si>
  <si>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</si>
  <si>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</si>
  <si>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</si>
  <si>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</si>
  <si>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</si>
  <si>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</si>
  <si>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</si>
  <si>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</si>
  <si>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</si>
  <si>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</si>
  <si>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</si>
  <si>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</si>
  <si>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</si>
  <si>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</si>
  <si>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</si>
  <si>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</si>
  <si>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</si>
  <si>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</si>
  <si>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</si>
  <si>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</si>
  <si>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</si>
  <si>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</si>
  <si>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</si>
  <si>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</si>
  <si>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</si>
  <si>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</si>
  <si>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</si>
  <si>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</si>
  <si>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</si>
  <si>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</si>
  <si>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</si>
  <si>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</si>
  <si>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</si>
  <si>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</si>
  <si>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</si>
  <si>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k = a-b-c+d-e-f-g-h-i+j</t>
  </si>
  <si>
    <t>l</t>
  </si>
  <si>
    <t>Net interests paid</t>
  </si>
  <si>
    <t>n</t>
  </si>
  <si>
    <t>Coupons paid on perpetual hybrid bonds</t>
  </si>
  <si>
    <t>p</t>
  </si>
  <si>
    <t>q</t>
  </si>
  <si>
    <t>FCF to Solvay shareholders from continuing operations (LTM)</t>
  </si>
  <si>
    <t>Dividends paid to non-controlling interests from continuing operations (LTM)</t>
  </si>
  <si>
    <t>Underlying EBITDA (LTM)</t>
  </si>
  <si>
    <t>u</t>
  </si>
  <si>
    <t>1,499</t>
  </si>
  <si>
    <t>-8</t>
  </si>
  <si>
    <t>-18</t>
  </si>
  <si>
    <t>-17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</si>
  <si>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</si>
  <si>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</si>
  <si>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</si>
  <si>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</si>
  <si>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</si>
  <si>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</si>
  <si>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</si>
  <si>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</si>
  <si>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</si>
  <si>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-49</t>
  </si>
  <si>
    <t>+4.4%</t>
  </si>
  <si>
    <t>Changes in working capital</t>
  </si>
  <si>
    <t>Uses of provisions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</si>
  <si>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</si>
  <si>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</si>
  <si>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</si>
  <si>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</si>
  <si>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Sale (+) of property, plant and equipment &amp; intangible assets</t>
  </si>
  <si>
    <t>14</t>
  </si>
  <si>
    <t>21</t>
  </si>
  <si>
    <t>Changes in non-current financial assets</t>
  </si>
  <si>
    <t>Acquisition (-) / sale (+) of treasury shares</t>
  </si>
  <si>
    <t>Increase in borrowings</t>
  </si>
  <si>
    <t>89</t>
  </si>
  <si>
    <t>27</t>
  </si>
  <si>
    <t>Dividends paid</t>
  </si>
  <si>
    <t>of which to Solvay shareholders</t>
  </si>
  <si>
    <t>112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</si>
  <si>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</si>
  <si>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</si>
  <si>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</si>
  <si>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</si>
  <si>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</si>
  <si>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941</t>
  </si>
  <si>
    <t>Closing cash balance</t>
  </si>
  <si>
    <t>932</t>
  </si>
  <si>
    <t>December
31</t>
  </si>
  <si>
    <t>Inventories</t>
  </si>
  <si>
    <t>2,109</t>
  </si>
  <si>
    <t>Trade receivables</t>
  </si>
  <si>
    <t>2,026</t>
  </si>
  <si>
    <t>Other current receivables</t>
  </si>
  <si>
    <t>Trade payables</t>
  </si>
  <si>
    <t>-2,296</t>
  </si>
  <si>
    <t>Other current liabilities</t>
  </si>
  <si>
    <t>-1,499</t>
  </si>
  <si>
    <t>Annualized quarterly total sales</t>
  </si>
  <si>
    <t>h = 4*g</t>
  </si>
  <si>
    <t>15,626</t>
  </si>
  <si>
    <t>i = f / h</t>
  </si>
  <si>
    <t>12.6%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</si>
  <si>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</si>
  <si>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</si>
  <si>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</si>
  <si>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</si>
  <si>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</si>
  <si>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</si>
  <si>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</si>
  <si>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</si>
  <si>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</si>
  <si>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</si>
  <si>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</si>
  <si>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</si>
  <si>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</si>
  <si>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</si>
  <si>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Perpetual hybrid bonds</t>
  </si>
  <si>
    <t>Underlying net debt</t>
  </si>
  <si>
    <t>j = i+h</t>
  </si>
  <si>
    <t>k</t>
  </si>
  <si>
    <t>l = -j/k</t>
  </si>
  <si>
    <t>Total equity</t>
  </si>
  <si>
    <t>-2,450</t>
  </si>
  <si>
    <t>-510</t>
  </si>
  <si>
    <t>-833</t>
  </si>
  <si>
    <t>-2,959</t>
  </si>
  <si>
    <t>-4,759</t>
  </si>
  <si>
    <t>236</t>
  </si>
  <si>
    <t>1,168</t>
  </si>
  <si>
    <t>-1,791</t>
  </si>
  <si>
    <t>-1,800</t>
  </si>
  <si>
    <t>558</t>
  </si>
  <si>
    <t>0.9</t>
  </si>
  <si>
    <t>-0.1</t>
  </si>
  <si>
    <t>10,664</t>
  </si>
  <si>
    <t>8,851</t>
  </si>
  <si>
    <t>1,786</t>
  </si>
  <si>
    <t>Consolidated statement of financial position</t>
  </si>
  <si>
    <t>Intangible assets</t>
  </si>
  <si>
    <t>2,048</t>
  </si>
  <si>
    <t>Goodwill</t>
  </si>
  <si>
    <t>3,472</t>
  </si>
  <si>
    <t>Property, plant and equipment</t>
  </si>
  <si>
    <t>5,311</t>
  </si>
  <si>
    <t>Right-of-use assets</t>
  </si>
  <si>
    <t>474</t>
  </si>
  <si>
    <t>500</t>
  </si>
  <si>
    <t>466</t>
  </si>
  <si>
    <t xml:space="preserve">Equity instruments measured at fair value </t>
  </si>
  <si>
    <t>71</t>
  </si>
  <si>
    <t>Investments in associates &amp; joint ventures</t>
  </si>
  <si>
    <t>809</t>
  </si>
  <si>
    <t>Other investments</t>
  </si>
  <si>
    <t>Deferred tax assets</t>
  </si>
  <si>
    <t>+16.4%</t>
  </si>
  <si>
    <t>Other financial instruments</t>
  </si>
  <si>
    <t>Non-current assets</t>
  </si>
  <si>
    <t>13,651</t>
  </si>
  <si>
    <t>Income tax receivables</t>
  </si>
  <si>
    <t>108</t>
  </si>
  <si>
    <t>156</t>
  </si>
  <si>
    <t>206</t>
  </si>
  <si>
    <t>229</t>
  </si>
  <si>
    <t>-10.1%</t>
  </si>
  <si>
    <t>Current assets</t>
  </si>
  <si>
    <t>7,010</t>
  </si>
  <si>
    <t>Total assets</t>
  </si>
  <si>
    <t>20,661</t>
  </si>
  <si>
    <t>Share capital</t>
  </si>
  <si>
    <t>1,588</t>
  </si>
  <si>
    <t>Share premiums</t>
  </si>
  <si>
    <t>1,170</t>
  </si>
  <si>
    <t>Other reserves</t>
  </si>
  <si>
    <t>7,846</t>
  </si>
  <si>
    <t>5,982</t>
  </si>
  <si>
    <t>-7.8%</t>
  </si>
  <si>
    <t>Non-controlling interests</t>
  </si>
  <si>
    <t>61</t>
  </si>
  <si>
    <t>Provisions for employee benefits</t>
  </si>
  <si>
    <t>1,057</t>
  </si>
  <si>
    <t>+6.1%</t>
  </si>
  <si>
    <t>743</t>
  </si>
  <si>
    <t>Deferred tax liabilities</t>
  </si>
  <si>
    <t>Financial debt</t>
  </si>
  <si>
    <t>2,450</t>
  </si>
  <si>
    <t>303</t>
  </si>
  <si>
    <t>Non-current liabilities</t>
  </si>
  <si>
    <t>5,111</t>
  </si>
  <si>
    <t>297</t>
  </si>
  <si>
    <t>510</t>
  </si>
  <si>
    <t>2,296</t>
  </si>
  <si>
    <t>Income tax payables</t>
  </si>
  <si>
    <t>119</t>
  </si>
  <si>
    <t>Dividends payables</t>
  </si>
  <si>
    <t>165</t>
  </si>
  <si>
    <t>160</t>
  </si>
  <si>
    <t>Current liabilities</t>
  </si>
  <si>
    <t>4,885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</si>
  <si>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</si>
  <si>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</si>
  <si>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</si>
  <si>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</si>
  <si>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</si>
  <si>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</si>
  <si>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</si>
  <si>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</si>
  <si>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</si>
  <si>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</si>
  <si>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</si>
  <si>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-89</t>
  </si>
  <si>
    <t>Recyclable components</t>
  </si>
  <si>
    <t>Gains and losses on equity instruments measured at fair value through other comprehensive income</t>
  </si>
  <si>
    <t>Non-recyclable components</t>
  </si>
  <si>
    <t>594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</si>
  <si>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</si>
  <si>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</si>
  <si>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</si>
  <si>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</si>
  <si>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</si>
  <si>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</si>
  <si>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</si>
  <si>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</si>
  <si>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</si>
  <si>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</si>
  <si>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</si>
  <si>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</si>
  <si>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12</t>
  </si>
  <si>
    <t>Items of other comprehensive income</t>
  </si>
  <si>
    <t>Comprehensive income</t>
  </si>
  <si>
    <t>Cost of share-based payment plans</t>
  </si>
  <si>
    <t>Dividends</t>
  </si>
  <si>
    <t>Coupons of perpetual hybrid bonds</t>
  </si>
  <si>
    <t>Sale (acquisition) of treasury shares</t>
  </si>
  <si>
    <t>Autres</t>
  </si>
  <si>
    <t>Overige</t>
  </si>
  <si>
    <t>Balance on December 31, 2021</t>
  </si>
  <si>
    <t>5,467</t>
  </si>
  <si>
    <t>-645</t>
  </si>
  <si>
    <t>-421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</si>
  <si>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</si>
  <si>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</si>
  <si>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</si>
  <si>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</si>
  <si>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</si>
  <si>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</si>
  <si>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</si>
  <si>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</si>
  <si>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</si>
  <si>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Net financial charges of the RusVinyl joint venture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</si>
  <si>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</si>
  <si>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</si>
  <si>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</si>
  <si>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</si>
  <si>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</si>
  <si>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</si>
  <si>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</si>
  <si>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</si>
  <si>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</si>
  <si>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</si>
  <si>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Novecare</t>
  </si>
  <si>
    <t>346</t>
  </si>
  <si>
    <t>Technology Solutions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</si>
  <si>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</si>
  <si>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</si>
  <si>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</si>
  <si>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</si>
  <si>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</si>
  <si>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</si>
  <si>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</si>
  <si>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</si>
  <si>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</si>
  <si>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</si>
  <si>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</si>
  <si>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</si>
  <si>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</si>
  <si>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</si>
  <si>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</si>
  <si>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</si>
  <si>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</si>
  <si>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</si>
  <si>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</si>
  <si>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</si>
  <si>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</si>
  <si>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</si>
  <si>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</si>
  <si>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</si>
  <si>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</si>
  <si>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</si>
  <si>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</si>
  <si>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</si>
  <si>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</si>
  <si>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</si>
  <si>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</si>
  <si>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</si>
  <si>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</si>
  <si>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</si>
  <si>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</si>
  <si>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</si>
  <si>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</si>
  <si>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</si>
  <si>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</si>
  <si>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</si>
  <si>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</si>
  <si>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</si>
  <si>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</si>
  <si>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</si>
  <si>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</si>
  <si>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</si>
  <si>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</si>
  <si>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</si>
  <si>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</si>
  <si>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</si>
  <si>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</si>
  <si>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</si>
  <si>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</si>
  <si>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</si>
  <si>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</si>
  <si>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</si>
  <si>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</si>
  <si>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</si>
  <si>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</si>
  <si>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</si>
  <si>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</si>
  <si>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</si>
  <si>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</si>
  <si>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</si>
  <si>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</si>
  <si>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</si>
  <si>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</si>
  <si>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</si>
  <si>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</si>
  <si>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</si>
  <si>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</si>
  <si>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</si>
  <si>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</si>
  <si>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</si>
  <si>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</si>
  <si>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</si>
  <si>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</si>
  <si>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</si>
  <si>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</si>
  <si>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</si>
  <si>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</si>
  <si>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</si>
  <si>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</si>
  <si>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</si>
  <si>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</si>
  <si>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</si>
  <si>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</si>
  <si>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</si>
  <si>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</si>
  <si>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</si>
  <si>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</si>
  <si>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</si>
  <si>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</si>
  <si>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</si>
  <si>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</si>
  <si>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</si>
  <si>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</si>
  <si>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</si>
  <si>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</si>
  <si>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</si>
  <si>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</si>
  <si>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</si>
  <si>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</si>
  <si>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</si>
  <si>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</si>
  <si>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</si>
  <si>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</si>
  <si>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</si>
  <si>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</si>
  <si>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</si>
  <si>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</si>
  <si>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</si>
  <si>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</si>
  <si>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</si>
  <si>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</si>
  <si>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</si>
  <si>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</si>
  <si>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</si>
  <si>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</si>
  <si>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</si>
  <si>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</si>
  <si>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</si>
  <si>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</si>
  <si>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</si>
  <si>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</si>
  <si>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</si>
  <si>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</si>
  <si>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</si>
  <si>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</si>
  <si>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</si>
  <si>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</si>
  <si>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</si>
  <si>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</si>
  <si>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</si>
  <si>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</si>
  <si>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</si>
  <si>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</si>
  <si>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</si>
  <si>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</si>
  <si>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</si>
  <si>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</si>
  <si>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</si>
  <si>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</si>
  <si>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</si>
  <si>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</si>
  <si>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</si>
  <si>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</si>
  <si>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</si>
  <si>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</si>
  <si>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</si>
  <si>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</si>
  <si>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</si>
  <si>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</si>
  <si>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</si>
  <si>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</si>
  <si>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</si>
  <si>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</si>
  <si>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</si>
  <si>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</si>
  <si>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</si>
  <si>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</si>
  <si>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</si>
  <si>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</si>
  <si>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</si>
  <si>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</si>
  <si>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</si>
  <si>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</si>
  <si>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</si>
  <si>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</si>
  <si>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</si>
  <si>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</si>
  <si>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</si>
  <si>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</si>
  <si>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</si>
  <si>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</si>
  <si>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</si>
  <si>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</si>
  <si>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</si>
  <si>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</si>
  <si>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</si>
  <si>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</si>
  <si>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</si>
  <si>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</si>
  <si>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</si>
  <si>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</si>
  <si>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</si>
  <si>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</si>
  <si>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</si>
  <si>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</si>
  <si>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</si>
  <si>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</si>
  <si>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</si>
  <si>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</si>
  <si>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</si>
  <si>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</si>
  <si>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</si>
  <si>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</si>
  <si>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</si>
  <si>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</si>
  <si>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</si>
  <si>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</si>
  <si>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</si>
  <si>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</si>
  <si>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</si>
  <si>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</si>
  <si>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</si>
  <si>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</si>
  <si>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</si>
  <si>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</si>
  <si>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</si>
  <si>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</si>
  <si>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</si>
  <si>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</si>
  <si>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</si>
  <si>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</si>
  <si>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</si>
  <si>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</si>
  <si>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</si>
  <si>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</si>
  <si>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</si>
  <si>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</si>
  <si>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</si>
  <si>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</si>
  <si>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</si>
  <si>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</si>
  <si>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</si>
  <si>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</si>
  <si>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</si>
  <si>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</si>
  <si>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</si>
  <si>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</si>
  <si>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</si>
  <si>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</si>
  <si>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</si>
  <si>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</si>
  <si>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</si>
  <si>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</si>
  <si>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</si>
  <si>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</si>
  <si>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</si>
  <si>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</si>
  <si>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</si>
  <si>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</si>
  <si>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</si>
  <si>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</si>
  <si>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</si>
  <si>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</si>
  <si>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</si>
  <si>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</si>
  <si>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</si>
  <si>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</si>
  <si>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</si>
  <si>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</si>
  <si>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</si>
  <si>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</si>
  <si>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</si>
  <si>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</si>
  <si>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</si>
  <si>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</si>
  <si>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</si>
  <si>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</si>
  <si>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</si>
  <si>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</si>
  <si>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</si>
  <si>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</si>
  <si>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</si>
  <si>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</si>
  <si>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</si>
  <si>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</si>
  <si>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</si>
  <si>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</si>
  <si>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</si>
  <si>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</si>
  <si>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</si>
  <si>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</si>
  <si>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</si>
  <si>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</si>
  <si>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</si>
  <si>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</si>
  <si>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</si>
  <si>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</si>
  <si>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</si>
  <si>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</si>
  <si>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</si>
  <si>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</si>
  <si>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</si>
  <si>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</si>
  <si>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</si>
  <si>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</si>
  <si>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</si>
  <si>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</si>
  <si>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</si>
  <si>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</si>
  <si>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</si>
  <si>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</si>
  <si>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</si>
  <si>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</si>
  <si>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</si>
  <si>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</si>
  <si>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</si>
  <si>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</si>
  <si>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</si>
  <si>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</si>
  <si>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</si>
  <si>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</si>
  <si>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</si>
  <si>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</si>
  <si>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</si>
  <si>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</si>
  <si>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</si>
  <si>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</si>
  <si>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</si>
  <si>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</si>
  <si>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</si>
  <si>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</si>
  <si>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</si>
  <si>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</si>
  <si>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</si>
  <si>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</si>
  <si>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</si>
  <si>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</si>
  <si>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</si>
  <si>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</si>
  <si>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</si>
  <si>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</si>
  <si>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</si>
  <si>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</si>
  <si>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</si>
  <si>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</si>
  <si>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</si>
  <si>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</si>
  <si>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</si>
  <si>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</si>
  <si>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</si>
  <si>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</si>
  <si>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</si>
  <si>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</si>
  <si>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</si>
  <si>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</si>
  <si>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</si>
  <si>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</si>
  <si>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</si>
  <si>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</si>
  <si>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</si>
  <si>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</si>
  <si>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</si>
  <si>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</si>
  <si>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</si>
  <si>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</si>
  <si>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</si>
  <si>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</si>
  <si>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</si>
  <si>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</si>
  <si>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</si>
  <si>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</si>
  <si>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</si>
  <si>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</si>
  <si>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</si>
  <si>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</si>
  <si>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</si>
  <si>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</si>
  <si>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</si>
  <si>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</si>
  <si>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</si>
  <si>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</si>
  <si>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</si>
  <si>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</si>
  <si>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</si>
  <si>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</si>
  <si>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</si>
  <si>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</si>
  <si>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</si>
  <si>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</si>
  <si>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</si>
  <si>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</si>
  <si>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</si>
  <si>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</si>
  <si>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</si>
  <si>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</si>
  <si>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</si>
  <si>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</si>
  <si>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</si>
  <si>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</si>
  <si>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</si>
  <si>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</si>
  <si>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</si>
  <si>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</si>
  <si>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</si>
  <si>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</si>
  <si>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</si>
  <si>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</si>
  <si>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</si>
  <si>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Oil &amp; Gas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</si>
  <si>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</si>
  <si>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</si>
  <si>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</si>
  <si>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</si>
  <si>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</si>
  <si>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</si>
  <si>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</si>
  <si>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</si>
  <si>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</si>
  <si>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</si>
  <si>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</si>
  <si>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</si>
  <si>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</si>
  <si>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</si>
  <si>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</si>
  <si>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</si>
  <si>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</si>
  <si>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</si>
  <si>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</si>
  <si>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</si>
  <si>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</si>
  <si>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</si>
  <si>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</si>
  <si>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</si>
  <si>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</si>
  <si>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</si>
  <si>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</si>
  <si>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</si>
  <si>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</si>
  <si>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</si>
  <si>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</si>
  <si>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</si>
  <si>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</si>
  <si>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</si>
  <si>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</si>
  <si>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</si>
  <si>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</si>
  <si>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</si>
  <si>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</si>
  <si>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</si>
  <si>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</si>
  <si>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</si>
  <si>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</si>
  <si>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</si>
  <si>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</si>
  <si>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</si>
  <si>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</si>
  <si>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</si>
  <si>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</si>
  <si>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</si>
  <si>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</si>
  <si>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</si>
  <si>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</si>
  <si>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</si>
  <si>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</si>
  <si>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</si>
  <si>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</si>
  <si>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</si>
  <si>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</si>
  <si>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</si>
  <si>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</si>
  <si>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</si>
  <si>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</si>
  <si>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</si>
  <si>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</si>
  <si>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</si>
  <si>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</si>
  <si>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</si>
  <si>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</si>
  <si>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</si>
  <si>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</si>
  <si>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</si>
  <si>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</si>
  <si>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</si>
  <si>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</si>
  <si>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</si>
  <si>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</si>
  <si>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</si>
  <si>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</si>
  <si>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</si>
  <si>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</si>
  <si>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</si>
  <si>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</si>
  <si>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</si>
  <si>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</si>
  <si>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</si>
  <si>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</si>
  <si>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</si>
  <si>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</si>
  <si>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</si>
  <si>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</si>
  <si>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</si>
  <si>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</si>
  <si>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</si>
  <si>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</si>
  <si>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</si>
  <si>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</si>
  <si>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</si>
  <si>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</si>
  <si>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</si>
  <si>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</si>
  <si>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</si>
  <si>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</si>
  <si>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</si>
  <si>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</si>
  <si>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</si>
  <si>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</si>
  <si>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</si>
  <si>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</si>
  <si>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</si>
  <si>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</si>
  <si>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</si>
  <si>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</si>
  <si>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</si>
  <si>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</si>
  <si>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</si>
  <si>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</si>
  <si>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</si>
  <si>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</si>
  <si>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</si>
  <si>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</si>
  <si>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</si>
  <si>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</si>
  <si>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</si>
  <si>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</si>
  <si>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</si>
  <si>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</si>
  <si>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</si>
  <si>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</si>
  <si>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</si>
  <si>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</si>
  <si>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</si>
  <si>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</si>
  <si>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</si>
  <si>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</si>
  <si>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</si>
  <si>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</si>
  <si>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</si>
  <si>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</si>
  <si>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</si>
  <si>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</si>
  <si>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</si>
  <si>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</si>
  <si>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</si>
  <si>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</si>
  <si>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</si>
  <si>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</si>
  <si>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</si>
  <si>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</si>
  <si>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</si>
  <si>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</si>
  <si>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</si>
  <si>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</si>
  <si>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</si>
  <si>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</si>
  <si>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</si>
  <si>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</si>
  <si>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</si>
  <si>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</si>
  <si>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</si>
  <si>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</si>
  <si>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</si>
  <si>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</si>
  <si>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</si>
  <si>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</si>
  <si>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</si>
  <si>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</si>
  <si>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</si>
  <si>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</si>
  <si>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</si>
  <si>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</si>
  <si>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</si>
  <si>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</si>
  <si>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</si>
  <si>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</si>
  <si>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</si>
  <si>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</si>
  <si>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</si>
  <si>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</si>
  <si>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</si>
  <si>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</si>
  <si>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</si>
  <si>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</si>
  <si>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</si>
  <si>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</si>
  <si>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</si>
  <si>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</si>
  <si>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</si>
  <si>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</si>
  <si>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</si>
  <si>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</si>
  <si>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</si>
  <si>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</si>
  <si>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</si>
  <si>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</si>
  <si>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</si>
  <si>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</si>
  <si>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</si>
  <si>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</si>
  <si>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</si>
  <si>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</si>
  <si>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</si>
  <si>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</si>
  <si>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</si>
  <si>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</si>
  <si>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</si>
  <si>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</si>
  <si>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</si>
  <si>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</si>
  <si>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</si>
  <si>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</si>
  <si>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</si>
  <si>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</si>
  <si>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</si>
  <si>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</si>
  <si>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</si>
  <si>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</si>
  <si>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</si>
  <si>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</si>
  <si>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</si>
  <si>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</si>
  <si>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</si>
  <si>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</si>
  <si>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</si>
  <si>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</si>
  <si>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</si>
  <si>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</si>
  <si>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</si>
  <si>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</si>
  <si>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</si>
  <si>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</si>
  <si>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</si>
  <si>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</si>
  <si>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</si>
  <si>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</si>
  <si>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</si>
  <si>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</si>
  <si>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</si>
  <si>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</si>
  <si>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</si>
  <si>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</si>
  <si>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</si>
  <si>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</si>
  <si>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</si>
  <si>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</si>
  <si>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</si>
  <si>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</si>
  <si>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</si>
  <si>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</si>
  <si>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</si>
  <si>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</si>
  <si>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</si>
  <si>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</si>
  <si>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</si>
  <si>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</si>
  <si>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</si>
  <si>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</si>
  <si>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</si>
  <si>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</si>
  <si>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839</t>
  </si>
  <si>
    <t>460</t>
  </si>
  <si>
    <t>151</t>
  </si>
  <si>
    <t>30.4%</t>
  </si>
  <si>
    <t>-9.4%</t>
  </si>
  <si>
    <t>140</t>
  </si>
  <si>
    <t>232</t>
  </si>
  <si>
    <t>Q1 key figures</t>
  </si>
  <si>
    <t>15</t>
  </si>
  <si>
    <t>87</t>
  </si>
  <si>
    <t>485</t>
  </si>
  <si>
    <t>179</t>
  </si>
  <si>
    <t>-23.1%</t>
  </si>
  <si>
    <t>182</t>
  </si>
  <si>
    <t>-30.1%</t>
  </si>
  <si>
    <t>362</t>
  </si>
  <si>
    <t>238</t>
  </si>
  <si>
    <t>-8.6%</t>
  </si>
  <si>
    <t>13</t>
  </si>
  <si>
    <t>-160</t>
  </si>
  <si>
    <t>-6</t>
  </si>
  <si>
    <t>227</t>
  </si>
  <si>
    <t>-145</t>
  </si>
  <si>
    <t>r</t>
  </si>
  <si>
    <t>1,628</t>
  </si>
  <si>
    <t>Quarterly total sales</t>
  </si>
  <si>
    <t>Net working capital / quarterly total sales</t>
  </si>
  <si>
    <t>2023</t>
  </si>
  <si>
    <t>1,261</t>
  </si>
  <si>
    <t>of which revenues from non-core activities [2]</t>
  </si>
  <si>
    <t>-249</t>
  </si>
  <si>
    <t>-34</t>
  </si>
  <si>
    <t>-289</t>
  </si>
  <si>
    <t>-9</t>
  </si>
  <si>
    <t>190</t>
  </si>
  <si>
    <t>64</t>
  </si>
  <si>
    <t>314</t>
  </si>
  <si>
    <t>311</t>
  </si>
  <si>
    <t>Investments in associates &amp; joint ventures [1]</t>
  </si>
  <si>
    <t>Loans &amp; other assets [2]</t>
  </si>
  <si>
    <t>Other receivables [2]</t>
  </si>
  <si>
    <t>Other liabilities [2]</t>
  </si>
  <si>
    <t>Other provisions [3]</t>
  </si>
  <si>
    <t>505</t>
  </si>
  <si>
    <t>60</t>
  </si>
  <si>
    <t>Additions &amp; reversals of provisions [1]</t>
  </si>
  <si>
    <t>Other non-operating and non-cash items [2]</t>
  </si>
  <si>
    <t>176</t>
  </si>
  <si>
    <t>31</t>
  </si>
  <si>
    <t>28</t>
  </si>
  <si>
    <t>79</t>
  </si>
  <si>
    <t>-83</t>
  </si>
  <si>
    <t>Sale (+) of subsidiaries and investments [3]</t>
  </si>
  <si>
    <t>Repayment of borrowings</t>
  </si>
  <si>
    <t>32</t>
  </si>
  <si>
    <t>-156</t>
  </si>
  <si>
    <t>-35</t>
  </si>
  <si>
    <t>-164</t>
  </si>
  <si>
    <t>-148</t>
  </si>
  <si>
    <t>As calculated</t>
  </si>
  <si>
    <t>Q2 2023</t>
  </si>
  <si>
    <t>Q2 2022</t>
  </si>
  <si>
    <t>H1 2023</t>
  </si>
  <si>
    <t>H1 2022</t>
  </si>
  <si>
    <t>3,087</t>
  </si>
  <si>
    <t>3,477</t>
  </si>
  <si>
    <t>-11.2%</t>
  </si>
  <si>
    <t>6,254</t>
  </si>
  <si>
    <t>6,532</t>
  </si>
  <si>
    <t>-4.3%</t>
  </si>
  <si>
    <t>790</t>
  </si>
  <si>
    <t>864</t>
  </si>
  <si>
    <t>25.6%</t>
  </si>
  <si>
    <t>24.8%</t>
  </si>
  <si>
    <t>+0.7pp</t>
  </si>
  <si>
    <t>1,629</t>
  </si>
  <si>
    <t>1,576</t>
  </si>
  <si>
    <t>+3.4%</t>
  </si>
  <si>
    <t>26.1%</t>
  </si>
  <si>
    <t>24.1%</t>
  </si>
  <si>
    <t>+1.9pp</t>
  </si>
  <si>
    <t>599</t>
  </si>
  <si>
    <t>674</t>
  </si>
  <si>
    <t>1,241</t>
  </si>
  <si>
    <t>1,200</t>
  </si>
  <si>
    <t>-57</t>
  </si>
  <si>
    <t>+13.1%</t>
  </si>
  <si>
    <t>-98</t>
  </si>
  <si>
    <t>-106</t>
  </si>
  <si>
    <t>+7.7%</t>
  </si>
  <si>
    <t>-120</t>
  </si>
  <si>
    <t>-141</t>
  </si>
  <si>
    <t>+15.5%</t>
  </si>
  <si>
    <t>-251</t>
  </si>
  <si>
    <t>-238</t>
  </si>
  <si>
    <t>-5.5%</t>
  </si>
  <si>
    <t>-1.2pp</t>
  </si>
  <si>
    <t>loss from discontinued operations</t>
  </si>
  <si>
    <t>-61.4%</t>
  </si>
  <si>
    <t>426</t>
  </si>
  <si>
    <t>470</t>
  </si>
  <si>
    <t>4.10</t>
  </si>
  <si>
    <t>4.53</t>
  </si>
  <si>
    <t>4.51</t>
  </si>
  <si>
    <t>-20</t>
  </si>
  <si>
    <t>-71.1%</t>
  </si>
  <si>
    <t>886</t>
  </si>
  <si>
    <t>+5.6%</t>
  </si>
  <si>
    <t>8.53</t>
  </si>
  <si>
    <t>8.09</t>
  </si>
  <si>
    <t>+5.4%</t>
  </si>
  <si>
    <t>8.06</t>
  </si>
  <si>
    <t>331</t>
  </si>
  <si>
    <t>556</t>
  </si>
  <si>
    <t>681</t>
  </si>
  <si>
    <t>473</t>
  </si>
  <si>
    <t>+44.2%</t>
  </si>
  <si>
    <t>40.0%</t>
  </si>
  <si>
    <t>34.5%</t>
  </si>
  <si>
    <t>+5.5pp</t>
  </si>
  <si>
    <t>3,052</t>
  </si>
  <si>
    <t>461</t>
  </si>
  <si>
    <t>1,123</t>
  </si>
  <si>
    <t>-59.0%</t>
  </si>
  <si>
    <t>895</t>
  </si>
  <si>
    <t>-74.1%</t>
  </si>
  <si>
    <t>-33</t>
  </si>
  <si>
    <t>+12.5%</t>
  </si>
  <si>
    <t>-61.8%</t>
  </si>
  <si>
    <t>197</t>
  </si>
  <si>
    <t>705</t>
  </si>
  <si>
    <t>-72.1%</t>
  </si>
  <si>
    <t>1.89</t>
  </si>
  <si>
    <t>6.80</t>
  </si>
  <si>
    <t>-72.2%</t>
  </si>
  <si>
    <t>290</t>
  </si>
  <si>
    <t>180</t>
  </si>
  <si>
    <t>1,089</t>
  </si>
  <si>
    <t>1,802</t>
  </si>
  <si>
    <t>-39.6%</t>
  </si>
  <si>
    <t>625</t>
  </si>
  <si>
    <t>1,352</t>
  </si>
  <si>
    <t>-53.7%</t>
  </si>
  <si>
    <t>-60</t>
  </si>
  <si>
    <t>-62</t>
  </si>
  <si>
    <t>-117</t>
  </si>
  <si>
    <t>-227</t>
  </si>
  <si>
    <t>+48.6%</t>
  </si>
  <si>
    <t>-71.3%</t>
  </si>
  <si>
    <t>443</t>
  </si>
  <si>
    <t>1,043</t>
  </si>
  <si>
    <t>-57.5%</t>
  </si>
  <si>
    <t>4.27</t>
  </si>
  <si>
    <t>10.05</t>
  </si>
  <si>
    <t>-57.6%</t>
  </si>
  <si>
    <t>H1 key figures</t>
  </si>
  <si>
    <t>-74</t>
  </si>
  <si>
    <t>-458</t>
  </si>
  <si>
    <t>144</t>
  </si>
  <si>
    <t>1,048</t>
  </si>
  <si>
    <t>91</t>
  </si>
  <si>
    <t>1,118</t>
  </si>
  <si>
    <t>-14</t>
  </si>
  <si>
    <t>57</t>
  </si>
  <si>
    <t>1,309</t>
  </si>
  <si>
    <t>-31</t>
  </si>
  <si>
    <t>-4</t>
  </si>
  <si>
    <t>1,092</t>
  </si>
  <si>
    <t>1,014</t>
  </si>
  <si>
    <t>975</t>
  </si>
  <si>
    <t>Net sales Q2</t>
  </si>
  <si>
    <t>Net sales H1</t>
  </si>
  <si>
    <t>-816</t>
  </si>
  <si>
    <t>565</t>
  </si>
  <si>
    <t>1,927</t>
  </si>
  <si>
    <t>245</t>
  </si>
  <si>
    <t>2,158</t>
  </si>
  <si>
    <t>-313</t>
  </si>
  <si>
    <t>237</t>
  </si>
  <si>
    <t>2,443</t>
  </si>
  <si>
    <t>-475</t>
  </si>
  <si>
    <t>83</t>
  </si>
  <si>
    <t>2,114</t>
  </si>
  <si>
    <t>2,117</t>
  </si>
  <si>
    <t>2,013</t>
  </si>
  <si>
    <t>-3.9%</t>
  </si>
  <si>
    <t>+7.3%</t>
  </si>
  <si>
    <t>+11.1%</t>
  </si>
  <si>
    <t>821</t>
  </si>
  <si>
    <t>810</t>
  </si>
  <si>
    <t>+4.7%</t>
  </si>
  <si>
    <t>1,594</t>
  </si>
  <si>
    <t>1,481</t>
  </si>
  <si>
    <t>+7.6%</t>
  </si>
  <si>
    <t>+9.5%</t>
  </si>
  <si>
    <t>271</t>
  </si>
  <si>
    <t>+13.7%</t>
  </si>
  <si>
    <t>+15.9%</t>
  </si>
  <si>
    <t>520</t>
  </si>
  <si>
    <t>446</t>
  </si>
  <si>
    <t>+16.7%</t>
  </si>
  <si>
    <t>+16.6%</t>
  </si>
  <si>
    <t>-9.3%</t>
  </si>
  <si>
    <t>-8.9%</t>
  </si>
  <si>
    <t>-1.9%</t>
  </si>
  <si>
    <t>-3.5%</t>
  </si>
  <si>
    <t>518</t>
  </si>
  <si>
    <t>535</t>
  </si>
  <si>
    <t>-3.0%</t>
  </si>
  <si>
    <t>-2.6%</t>
  </si>
  <si>
    <t>1,116</t>
  </si>
  <si>
    <t>1,019</t>
  </si>
  <si>
    <t>+7.9%</t>
  </si>
  <si>
    <t>161</t>
  </si>
  <si>
    <t>-10.3%</t>
  </si>
  <si>
    <t>-8.8%</t>
  </si>
  <si>
    <t>332</t>
  </si>
  <si>
    <t>358</t>
  </si>
  <si>
    <t>-7.4%</t>
  </si>
  <si>
    <t>-7.2%</t>
  </si>
  <si>
    <t>-24.4%</t>
  </si>
  <si>
    <t>354</t>
  </si>
  <si>
    <t>-26.9%</t>
  </si>
  <si>
    <t>168</t>
  </si>
  <si>
    <t>-7.1%</t>
  </si>
  <si>
    <t>316</t>
  </si>
  <si>
    <t>320</t>
  </si>
  <si>
    <t>-1.3%</t>
  </si>
  <si>
    <t>-0.7%</t>
  </si>
  <si>
    <t>-25.5%</t>
  </si>
  <si>
    <t>-17.6%</t>
  </si>
  <si>
    <t>-16.3%</t>
  </si>
  <si>
    <t>338</t>
  </si>
  <si>
    <t>506</t>
  </si>
  <si>
    <t>-33.2%</t>
  </si>
  <si>
    <t>958</t>
  </si>
  <si>
    <t>-24.5%</t>
  </si>
  <si>
    <t>-22.3%</t>
  </si>
  <si>
    <t>255</t>
  </si>
  <si>
    <t>285</t>
  </si>
  <si>
    <t>-10.6%</t>
  </si>
  <si>
    <t>525</t>
  </si>
  <si>
    <t>-3.7%</t>
  </si>
  <si>
    <t>207</t>
  </si>
  <si>
    <t>-15.2%</t>
  </si>
  <si>
    <t>-14.2%</t>
  </si>
  <si>
    <t>357</t>
  </si>
  <si>
    <t>-1.1%</t>
  </si>
  <si>
    <t>-1.7%</t>
  </si>
  <si>
    <t>167</t>
  </si>
  <si>
    <t>-46.7%</t>
  </si>
  <si>
    <t>-45.8%</t>
  </si>
  <si>
    <t>188</t>
  </si>
  <si>
    <t>308</t>
  </si>
  <si>
    <t>-39.1%</t>
  </si>
  <si>
    <t>-38.9%</t>
  </si>
  <si>
    <t>117</t>
  </si>
  <si>
    <t>143</t>
  </si>
  <si>
    <t>-18.4%</t>
  </si>
  <si>
    <t>-17.9%</t>
  </si>
  <si>
    <t>-16.1%</t>
  </si>
  <si>
    <t>+8.7%</t>
  </si>
  <si>
    <t>365</t>
  </si>
  <si>
    <t>340</t>
  </si>
  <si>
    <t>+7.2%</t>
  </si>
  <si>
    <t>+9.4%</t>
  </si>
  <si>
    <t>727</t>
  </si>
  <si>
    <t>+21.3%</t>
  </si>
  <si>
    <t>+20.9%</t>
  </si>
  <si>
    <t>-2.3%</t>
  </si>
  <si>
    <t>+10.3%</t>
  </si>
  <si>
    <t>606</t>
  </si>
  <si>
    <t>595</t>
  </si>
  <si>
    <t>+1.9%</t>
  </si>
  <si>
    <t>+14.4%</t>
  </si>
  <si>
    <t>169</t>
  </si>
  <si>
    <t>292</t>
  </si>
  <si>
    <t>-42.1%</t>
  </si>
  <si>
    <t>-39.8%</t>
  </si>
  <si>
    <t>388</t>
  </si>
  <si>
    <t>530</t>
  </si>
  <si>
    <t>-26.8%</t>
  </si>
  <si>
    <t>-52</t>
  </si>
  <si>
    <t>-84</t>
  </si>
  <si>
    <t>+37.8%</t>
  </si>
  <si>
    <t>-92</t>
  </si>
  <si>
    <t>+38.1%</t>
  </si>
  <si>
    <t>33.4%</t>
  </si>
  <si>
    <t>32.5%</t>
  </si>
  <si>
    <t>+0.9pp</t>
  </si>
  <si>
    <t>34.4%</t>
  </si>
  <si>
    <t>31.1%</t>
  </si>
  <si>
    <t>+3.3pp</t>
  </si>
  <si>
    <t>28.2%</t>
  </si>
  <si>
    <t>+2.2pp</t>
  </si>
  <si>
    <t>28.6%</t>
  </si>
  <si>
    <t>27.6%</t>
  </si>
  <si>
    <t>+1.1pp</t>
  </si>
  <si>
    <t>17.3%</t>
  </si>
  <si>
    <t>22.3%</t>
  </si>
  <si>
    <t>-5.0pp</t>
  </si>
  <si>
    <t>19.3%</t>
  </si>
  <si>
    <t>-2.4pp</t>
  </si>
  <si>
    <t>1,143</t>
  </si>
  <si>
    <t>1,094</t>
  </si>
  <si>
    <t>96</t>
  </si>
  <si>
    <t>of which capital expenditures required for the partial demerger and excluded from Free Cash Flow</t>
  </si>
  <si>
    <t>781</t>
  </si>
  <si>
    <t>-11</t>
  </si>
  <si>
    <t>-51</t>
  </si>
  <si>
    <t>34</t>
  </si>
  <si>
    <t>857</t>
  </si>
  <si>
    <t>-66</t>
  </si>
  <si>
    <t>-262</t>
  </si>
  <si>
    <t>-13</t>
  </si>
  <si>
    <t>438</t>
  </si>
  <si>
    <t>-24</t>
  </si>
  <si>
    <t>-58</t>
  </si>
  <si>
    <t>735</t>
  </si>
  <si>
    <t>546</t>
  </si>
  <si>
    <t>Dividends paid to non-controlling interests</t>
  </si>
  <si>
    <t>-55</t>
  </si>
  <si>
    <t>o = k+l+m+n</t>
  </si>
  <si>
    <t>p = o-o</t>
  </si>
  <si>
    <t>1,303</t>
  </si>
  <si>
    <t>898</t>
  </si>
  <si>
    <t>s</t>
  </si>
  <si>
    <t>3,282</t>
  </si>
  <si>
    <t>2,747</t>
  </si>
  <si>
    <t>t = (q-r)/s</t>
  </si>
  <si>
    <t>1,938</t>
  </si>
  <si>
    <t>1,897</t>
  </si>
  <si>
    <t>1,055</t>
  </si>
  <si>
    <t>-1,772</t>
  </si>
  <si>
    <t>-1,041</t>
  </si>
  <si>
    <t>Year-to-date average</t>
  </si>
  <si>
    <t>j = µ(Q1,Q2,Q3,Q4)</t>
  </si>
  <si>
    <t>3,452</t>
  </si>
  <si>
    <t>13,806</t>
  </si>
  <si>
    <t>15.0%</t>
  </si>
  <si>
    <t>15.9%</t>
  </si>
  <si>
    <t>12.5%</t>
  </si>
  <si>
    <t>June
30</t>
  </si>
  <si>
    <t>-126</t>
  </si>
  <si>
    <t>-180</t>
  </si>
  <si>
    <t>-239</t>
  </si>
  <si>
    <t>-397</t>
  </si>
  <si>
    <t>-231</t>
  </si>
  <si>
    <t>-47</t>
  </si>
  <si>
    <t>-331</t>
  </si>
  <si>
    <t>-451</t>
  </si>
  <si>
    <t>69.7%</t>
  </si>
  <si>
    <t>79.2%</t>
  </si>
  <si>
    <t>72.3%</t>
  </si>
  <si>
    <t>79.0%</t>
  </si>
  <si>
    <t>-2,451</t>
  </si>
  <si>
    <t>-2,794</t>
  </si>
  <si>
    <t>-4,594</t>
  </si>
  <si>
    <t>213</t>
  </si>
  <si>
    <t>1,328</t>
  </si>
  <si>
    <t>1,542</t>
  </si>
  <si>
    <t>-1,252</t>
  </si>
  <si>
    <t>-3,052</t>
  </si>
  <si>
    <t>364</t>
  </si>
  <si>
    <t>-2,439</t>
  </si>
  <si>
    <t>1,012</t>
  </si>
  <si>
    <t>4,062</t>
  </si>
  <si>
    <t>585</t>
  </si>
  <si>
    <t>-2,993</t>
  </si>
  <si>
    <t>1,069</t>
  </si>
  <si>
    <t>7,060</t>
  </si>
  <si>
    <t>806</t>
  </si>
  <si>
    <t>-4,955</t>
  </si>
  <si>
    <t>2,105</t>
  </si>
  <si>
    <t>7,755</t>
  </si>
  <si>
    <t>1,223</t>
  </si>
  <si>
    <t>-5,797</t>
  </si>
  <si>
    <t>1,958</t>
  </si>
  <si>
    <t>Other operating gains &amp; losses [3]</t>
  </si>
  <si>
    <t>-237</t>
  </si>
  <si>
    <t>-94</t>
  </si>
  <si>
    <t>-277</t>
  </si>
  <si>
    <t>-85</t>
  </si>
  <si>
    <t>62</t>
  </si>
  <si>
    <t>-194</t>
  </si>
  <si>
    <t>-486</t>
  </si>
  <si>
    <t>-191</t>
  </si>
  <si>
    <t>35</t>
  </si>
  <si>
    <t>-532</t>
  </si>
  <si>
    <t>277</t>
  </si>
  <si>
    <t>106</t>
  </si>
  <si>
    <t>Result from portfolio management &amp; major restructuring [4]</t>
  </si>
  <si>
    <t>Result from legacy remediation &amp; major litigations [5]</t>
  </si>
  <si>
    <t>-53</t>
  </si>
  <si>
    <t>-46</t>
  </si>
  <si>
    <t>-218</t>
  </si>
  <si>
    <t>-77</t>
  </si>
  <si>
    <t>-26</t>
  </si>
  <si>
    <t>25</t>
  </si>
  <si>
    <t>203</t>
  </si>
  <si>
    <t>861</t>
  </si>
  <si>
    <t>1,289</t>
  </si>
  <si>
    <t>200</t>
  </si>
  <si>
    <t>713</t>
  </si>
  <si>
    <t>8</t>
  </si>
  <si>
    <t>449</t>
  </si>
  <si>
    <t>1,062</t>
  </si>
  <si>
    <t>1,042</t>
  </si>
  <si>
    <t>20</t>
  </si>
  <si>
    <t>103,995,563</t>
  </si>
  <si>
    <t>105,175,841</t>
  </si>
  <si>
    <t>103,752,457</t>
  </si>
  <si>
    <t>103,910,630</t>
  </si>
  <si>
    <t>103,928,682</t>
  </si>
  <si>
    <t>105,129,219</t>
  </si>
  <si>
    <t>103,733,318</t>
  </si>
  <si>
    <t>103,879,265</t>
  </si>
  <si>
    <t>1.87</t>
  </si>
  <si>
    <t>6.79</t>
  </si>
  <si>
    <t>6.78</t>
  </si>
  <si>
    <t>4.22</t>
  </si>
  <si>
    <t>10.04</t>
  </si>
  <si>
    <t>10.03</t>
  </si>
  <si>
    <t>Gains and losses on hedging instruments in a cash flow hedge [6]</t>
  </si>
  <si>
    <t>Currency translation differences from subsidiaries &amp; joint operations [7]</t>
  </si>
  <si>
    <t>Share of other comprehensive income of associates and joint ventures [8]</t>
  </si>
  <si>
    <t>Remeasurement of the net defined benefit liability [9]</t>
  </si>
  <si>
    <t>-50</t>
  </si>
  <si>
    <t>326</t>
  </si>
  <si>
    <t>204</t>
  </si>
  <si>
    <t>480</t>
  </si>
  <si>
    <t>155</t>
  </si>
  <si>
    <t>170</t>
  </si>
  <si>
    <t>516</t>
  </si>
  <si>
    <t>211</t>
  </si>
  <si>
    <t>243</t>
  </si>
  <si>
    <t>234</t>
  </si>
  <si>
    <t>592</t>
  </si>
  <si>
    <t>1,306</t>
  </si>
  <si>
    <t>1,297</t>
  </si>
  <si>
    <t>39</t>
  </si>
  <si>
    <t>1,015</t>
  </si>
  <si>
    <t>488</t>
  </si>
  <si>
    <t>2,054</t>
  </si>
  <si>
    <t>Dividends receivables</t>
  </si>
  <si>
    <t>1,949</t>
  </si>
  <si>
    <t>3,450</t>
  </si>
  <si>
    <t>5,389</t>
  </si>
  <si>
    <t>498</t>
  </si>
  <si>
    <t>395</t>
  </si>
  <si>
    <t>1,016</t>
  </si>
  <si>
    <t>141</t>
  </si>
  <si>
    <t>183</t>
  </si>
  <si>
    <t>6,544</t>
  </si>
  <si>
    <t>59</t>
  </si>
  <si>
    <t>1,106</t>
  </si>
  <si>
    <t>924</t>
  </si>
  <si>
    <t>497</t>
  </si>
  <si>
    <t>2,451</t>
  </si>
  <si>
    <t>124</t>
  </si>
  <si>
    <t>5,101</t>
  </si>
  <si>
    <t>Financial debt [4]</t>
  </si>
  <si>
    <t>343</t>
  </si>
  <si>
    <t>1,772</t>
  </si>
  <si>
    <t>217</t>
  </si>
  <si>
    <t>1,041</t>
  </si>
  <si>
    <t>3,866</t>
  </si>
  <si>
    <t>127</t>
  </si>
  <si>
    <t>166</t>
  </si>
  <si>
    <t>-244</t>
  </si>
  <si>
    <t>-255</t>
  </si>
  <si>
    <t>Balance on June 30, 2022</t>
  </si>
  <si>
    <t>-80</t>
  </si>
  <si>
    <t>-54</t>
  </si>
  <si>
    <t>-104</t>
  </si>
  <si>
    <t>-220</t>
  </si>
  <si>
    <t>6,135</t>
  </si>
  <si>
    <t>105</t>
  </si>
  <si>
    <t>17</t>
  </si>
  <si>
    <t>131</t>
  </si>
  <si>
    <t>-254</t>
  </si>
  <si>
    <t>7,699</t>
  </si>
  <si>
    <t>10,530</t>
  </si>
  <si>
    <t>70</t>
  </si>
  <si>
    <t>-261</t>
  </si>
  <si>
    <t>-266</t>
  </si>
  <si>
    <t>22</t>
  </si>
  <si>
    <t>Balance on June 30, 2023</t>
  </si>
  <si>
    <t>-203</t>
  </si>
  <si>
    <t>6,989</t>
  </si>
  <si>
    <t>572</t>
  </si>
  <si>
    <t>454</t>
  </si>
  <si>
    <t>-530</t>
  </si>
  <si>
    <t>1,243</t>
  </si>
  <si>
    <t>763</t>
  </si>
  <si>
    <t>464</t>
  </si>
  <si>
    <t>450</t>
  </si>
  <si>
    <t>92</t>
  </si>
  <si>
    <t>-272</t>
  </si>
  <si>
    <t>-687</t>
  </si>
  <si>
    <t>-81</t>
  </si>
  <si>
    <t>-102</t>
  </si>
  <si>
    <t>-90</t>
  </si>
  <si>
    <t>-173</t>
  </si>
  <si>
    <t>-129</t>
  </si>
  <si>
    <t>-263</t>
  </si>
  <si>
    <t>-445</t>
  </si>
  <si>
    <t>-278</t>
  </si>
  <si>
    <t>-109</t>
  </si>
  <si>
    <t>-147</t>
  </si>
  <si>
    <t>80</t>
  </si>
  <si>
    <t>-484</t>
  </si>
  <si>
    <t>-269</t>
  </si>
  <si>
    <t>-87</t>
  </si>
  <si>
    <t>-423</t>
  </si>
  <si>
    <t>-410</t>
  </si>
  <si>
    <t>-399</t>
  </si>
  <si>
    <t>-190</t>
  </si>
  <si>
    <t>202</t>
  </si>
  <si>
    <t>-702</t>
  </si>
  <si>
    <t>-434</t>
  </si>
  <si>
    <t>1,124</t>
  </si>
  <si>
    <t>401</t>
  </si>
  <si>
    <t>Use of provisions for additional voluntary contributions (pension plans)</t>
  </si>
  <si>
    <t>of which property, plant and equipment [4]</t>
  </si>
  <si>
    <t>Dividends from equity instruments measured at fair value through other comprehensive income</t>
  </si>
  <si>
    <t>Changes in other financial assets [5]</t>
  </si>
  <si>
    <t>of which to non-controlling interests</t>
  </si>
  <si>
    <t>Acquisitions of non-controlling interests [6]</t>
  </si>
  <si>
    <t>Other [7]</t>
  </si>
  <si>
    <t>-388</t>
  </si>
  <si>
    <t>-376</t>
  </si>
  <si>
    <t>310</t>
  </si>
  <si>
    <t>274</t>
  </si>
  <si>
    <t>2,467</t>
  </si>
  <si>
    <t>2,319</t>
  </si>
  <si>
    <t>2,224</t>
  </si>
  <si>
    <t>5,298</t>
  </si>
  <si>
    <t>2,057</t>
  </si>
  <si>
    <t>639</t>
  </si>
  <si>
    <t>3,499</t>
  </si>
  <si>
    <t>14,192</t>
  </si>
  <si>
    <t>16.3%</t>
  </si>
  <si>
    <t>1,995</t>
  </si>
  <si>
    <t>1,847</t>
  </si>
  <si>
    <t>1,808</t>
  </si>
  <si>
    <t>4,962</t>
  </si>
  <si>
    <t>2,123</t>
  </si>
  <si>
    <t>475</t>
  </si>
  <si>
    <t>708</t>
  </si>
  <si>
    <t>43</t>
  </si>
  <si>
    <t>3,413</t>
  </si>
  <si>
    <t>13,444</t>
  </si>
  <si>
    <t>13.7%</t>
  </si>
  <si>
    <t>451</t>
  </si>
  <si>
    <t>+36.4%</t>
  </si>
  <si>
    <t>239</t>
  </si>
  <si>
    <t>e = a+b+c+d</t>
  </si>
  <si>
    <t>51</t>
  </si>
  <si>
    <t>g = (e+f)/f</t>
  </si>
  <si>
    <t>-9.0%</t>
  </si>
  <si>
    <t>+5.8%</t>
  </si>
  <si>
    <t>4,047</t>
  </si>
  <si>
    <t>1.5</t>
  </si>
  <si>
    <t>-24.6%</t>
  </si>
  <si>
    <t>-36.9%</t>
  </si>
  <si>
    <t>407</t>
  </si>
  <si>
    <t>13,248</t>
  </si>
  <si>
    <t>19,792</t>
  </si>
  <si>
    <t>8,008</t>
  </si>
  <si>
    <t>10,825</t>
  </si>
  <si>
    <t>-61</t>
  </si>
  <si>
    <t>138</t>
  </si>
  <si>
    <t>453</t>
  </si>
  <si>
    <t>69</t>
  </si>
  <si>
    <t>-340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</si>
</sst>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#,##0.00;\ \(#,##0.00\)"/>
    <numFmt numFmtId="350" formatCode="#,##0.000000;\ \(#,##0.000000\)"/>
    <numFmt numFmtId="351" formatCode="\+0.0%;\-0.0%"/>
  </numFmts>
  <fonts count="288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b/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i/>
      <sz val="7"/>
      <color theme="1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sz val="7"/>
      <color theme="2"/>
      <name val="Verdana"/>
      <family val="2"/>
    </font>
    <font>
      <b/>
      <sz val="7"/>
      <color theme="0"/>
      <name val="Verdana"/>
      <family val="2"/>
    </font>
    <font>
      <i/>
      <sz val="7"/>
      <color theme="1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1B6FF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/>
      <bottom style="thick">
        <color rgb="FF0074A6"/>
      </bottom>
      <diagonal/>
    </border>
    <border>
      <left style="thin">
        <color rgb="FF0074A6"/>
      </left>
      <right/>
      <top style="thin">
        <color rgb="FF0074A6"/>
      </top>
      <bottom style="thick">
        <color rgb="FF0074A6"/>
      </bottom>
      <diagonal/>
    </border>
    <border>
      <left/>
      <right/>
      <top style="thin">
        <color rgb="FF0074A6"/>
      </top>
      <bottom style="thick">
        <color rgb="FF0074A6"/>
      </bottom>
      <diagonal/>
    </border>
    <border>
      <left style="thick">
        <color rgb="FF0074A6"/>
      </left>
      <right/>
      <top style="thick">
        <color rgb="FF0074A6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4" fillId="0" borderId="0"/>
    <xf numFmtId="324" fontId="74" fillId="0" borderId="0"/>
    <xf numFmtId="188" fontId="74" fillId="0" borderId="0"/>
    <xf numFmtId="324" fontId="95" fillId="0" borderId="0"/>
    <xf numFmtId="324" fontId="95" fillId="0" borderId="0"/>
    <xf numFmtId="324" fontId="96" fillId="0" borderId="0"/>
    <xf numFmtId="324" fontId="97" fillId="0" borderId="0"/>
    <xf numFmtId="324" fontId="98" fillId="0" borderId="0"/>
    <xf numFmtId="324" fontId="98" fillId="0" borderId="0"/>
    <xf numFmtId="324" fontId="98" fillId="0" borderId="0"/>
    <xf numFmtId="324" fontId="99" fillId="0" borderId="0"/>
    <xf numFmtId="324" fontId="99" fillId="0" borderId="0"/>
    <xf numFmtId="324" fontId="99" fillId="0" borderId="0"/>
    <xf numFmtId="324" fontId="98" fillId="0" borderId="0"/>
    <xf numFmtId="324" fontId="98" fillId="0" borderId="0"/>
    <xf numFmtId="324" fontId="98" fillId="0" borderId="0"/>
    <xf numFmtId="324" fontId="96" fillId="0" borderId="0"/>
    <xf numFmtId="324" fontId="99" fillId="0" borderId="0"/>
    <xf numFmtId="324" fontId="99" fillId="0" borderId="0"/>
    <xf numFmtId="324" fontId="99" fillId="0" borderId="0"/>
    <xf numFmtId="324" fontId="92" fillId="0" borderId="0"/>
    <xf numFmtId="188" fontId="95" fillId="0" borderId="0"/>
    <xf numFmtId="188" fontId="95" fillId="0" borderId="0"/>
    <xf numFmtId="188" fontId="96" fillId="0" borderId="0"/>
    <xf numFmtId="188" fontId="97" fillId="0" borderId="0"/>
    <xf numFmtId="188" fontId="98" fillId="0" borderId="0"/>
    <xf numFmtId="188" fontId="98" fillId="0" borderId="0"/>
    <xf numFmtId="188" fontId="98" fillId="0" borderId="0"/>
    <xf numFmtId="188" fontId="99" fillId="0" borderId="0"/>
    <xf numFmtId="188" fontId="99" fillId="0" borderId="0"/>
    <xf numFmtId="188" fontId="99" fillId="0" borderId="0"/>
    <xf numFmtId="188" fontId="98" fillId="0" borderId="0"/>
    <xf numFmtId="188" fontId="98" fillId="0" borderId="0"/>
    <xf numFmtId="188" fontId="98" fillId="0" borderId="0"/>
    <xf numFmtId="188" fontId="96" fillId="0" borderId="0"/>
    <xf numFmtId="188" fontId="99" fillId="0" borderId="0"/>
    <xf numFmtId="188" fontId="99" fillId="0" borderId="0"/>
    <xf numFmtId="188" fontId="99" fillId="0" borderId="0"/>
    <xf numFmtId="188" fontId="92" fillId="0" borderId="0"/>
    <xf numFmtId="188" fontId="100" fillId="0" borderId="0"/>
    <xf numFmtId="189" fontId="100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190" fontId="97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3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4" fillId="0" borderId="0"/>
    <xf numFmtId="10" fontId="103" fillId="0" borderId="0"/>
    <xf numFmtId="9" fontId="104" fillId="0" borderId="0"/>
    <xf numFmtId="324" fontId="104" fillId="0" borderId="0"/>
    <xf numFmtId="10" fontId="104" fillId="0" borderId="0"/>
    <xf numFmtId="175" fontId="96" fillId="0" borderId="0"/>
    <xf numFmtId="324" fontId="4" fillId="0" borderId="0"/>
    <xf numFmtId="324" fontId="4" fillId="0" borderId="0"/>
    <xf numFmtId="324" fontId="4" fillId="0" borderId="0"/>
    <xf numFmtId="191" fontId="105" fillId="0" borderId="0" applyFont="0" applyFill="0" applyBorder="0" applyAlignment="0" applyProtection="0"/>
    <xf numFmtId="192" fontId="105" fillId="0" borderId="0" applyFont="0" applyFill="0" applyBorder="0" applyAlignment="0" applyProtection="0"/>
    <xf numFmtId="14" fontId="98" fillId="0" borderId="0"/>
    <xf numFmtId="16" fontId="98" fillId="0" borderId="0"/>
    <xf numFmtId="18" fontId="98" fillId="0" borderId="0"/>
    <xf numFmtId="20" fontId="98" fillId="0" borderId="0"/>
    <xf numFmtId="16" fontId="98" fillId="0" borderId="0"/>
    <xf numFmtId="18" fontId="98" fillId="0" borderId="0"/>
    <xf numFmtId="14" fontId="98" fillId="0" borderId="0"/>
    <xf numFmtId="193" fontId="22" fillId="0" borderId="0"/>
    <xf numFmtId="193" fontId="22" fillId="0" borderId="0"/>
    <xf numFmtId="324" fontId="92" fillId="0" borderId="0"/>
    <xf numFmtId="324" fontId="21" fillId="0" borderId="0"/>
    <xf numFmtId="324" fontId="21" fillId="0" borderId="0"/>
    <xf numFmtId="324" fontId="21" fillId="0" borderId="0"/>
    <xf numFmtId="324" fontId="106" fillId="0" borderId="0"/>
    <xf numFmtId="324" fontId="107" fillId="0" borderId="0"/>
    <xf numFmtId="324" fontId="108" fillId="0" borderId="0"/>
    <xf numFmtId="324" fontId="99" fillId="0" borderId="0"/>
    <xf numFmtId="324" fontId="99" fillId="0" borderId="0"/>
    <xf numFmtId="324" fontId="99" fillId="0" borderId="0"/>
    <xf numFmtId="324" fontId="107" fillId="0" borderId="0"/>
    <xf numFmtId="324" fontId="109" fillId="0" borderId="0"/>
    <xf numFmtId="324" fontId="110" fillId="0" borderId="0"/>
    <xf numFmtId="324" fontId="111" fillId="0" borderId="0"/>
    <xf numFmtId="324" fontId="108" fillId="0" borderId="0"/>
    <xf numFmtId="324" fontId="109" fillId="0" borderId="0"/>
    <xf numFmtId="324" fontId="112" fillId="0" borderId="0"/>
    <xf numFmtId="193" fontId="99" fillId="0" borderId="0"/>
    <xf numFmtId="193" fontId="99" fillId="0" borderId="0"/>
    <xf numFmtId="193" fontId="99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6" fillId="0" borderId="0"/>
    <xf numFmtId="193" fontId="107" fillId="0" borderId="0"/>
    <xf numFmtId="193" fontId="113" fillId="0" borderId="0"/>
    <xf numFmtId="193" fontId="99" fillId="0" borderId="0"/>
    <xf numFmtId="193" fontId="99" fillId="0" borderId="0"/>
    <xf numFmtId="193" fontId="99" fillId="0" borderId="0"/>
    <xf numFmtId="193" fontId="107" fillId="0" borderId="0"/>
    <xf numFmtId="193" fontId="109" fillId="0" borderId="0"/>
    <xf numFmtId="193" fontId="114" fillId="0" borderId="0"/>
    <xf numFmtId="193" fontId="114" fillId="0" borderId="0"/>
    <xf numFmtId="193" fontId="114" fillId="0" borderId="0"/>
    <xf numFmtId="193" fontId="115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193" fontId="116" fillId="0" borderId="0"/>
    <xf numFmtId="193" fontId="116" fillId="0" borderId="0"/>
    <xf numFmtId="193" fontId="116" fillId="0" borderId="0"/>
    <xf numFmtId="193" fontId="110" fillId="0" borderId="0"/>
    <xf numFmtId="193" fontId="111" fillId="0" borderId="0"/>
    <xf numFmtId="193" fontId="115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92" fillId="0" borderId="0"/>
    <xf numFmtId="193" fontId="113" fillId="0" borderId="0"/>
    <xf numFmtId="193" fontId="108" fillId="0" borderId="0"/>
    <xf numFmtId="193" fontId="108" fillId="0" borderId="0"/>
    <xf numFmtId="193" fontId="109" fillId="0" borderId="0"/>
    <xf numFmtId="193" fontId="112" fillId="0" borderId="0"/>
    <xf numFmtId="193" fontId="116" fillId="0" borderId="0"/>
    <xf numFmtId="193" fontId="116" fillId="0" borderId="0"/>
    <xf numFmtId="193" fontId="116" fillId="0" borderId="0"/>
    <xf numFmtId="193" fontId="108" fillId="0" borderId="0"/>
    <xf numFmtId="324" fontId="109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193" fontId="107" fillId="0" borderId="0"/>
    <xf numFmtId="193" fontId="113" fillId="0" borderId="0"/>
    <xf numFmtId="193" fontId="113" fillId="0" borderId="0"/>
    <xf numFmtId="193" fontId="112" fillId="0" borderId="0"/>
    <xf numFmtId="193" fontId="117" fillId="0" borderId="0"/>
    <xf numFmtId="193" fontId="118" fillId="0" borderId="0"/>
    <xf numFmtId="193" fontId="112" fillId="0" borderId="0"/>
    <xf numFmtId="193" fontId="117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8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19" fillId="0" borderId="0" applyNumberFormat="0" applyFill="0" applyBorder="0">
      <alignment horizontal="left"/>
    </xf>
    <xf numFmtId="324" fontId="107" fillId="0" borderId="0"/>
    <xf numFmtId="324" fontId="113" fillId="0" borderId="0"/>
    <xf numFmtId="324" fontId="112" fillId="0" borderId="0"/>
    <xf numFmtId="324" fontId="117" fillId="0" borderId="0"/>
    <xf numFmtId="324" fontId="113" fillId="0" borderId="0"/>
    <xf numFmtId="324" fontId="112" fillId="0" borderId="0"/>
    <xf numFmtId="324" fontId="117" fillId="0" borderId="0"/>
    <xf numFmtId="324" fontId="118" fillId="0" borderId="0"/>
    <xf numFmtId="324" fontId="120" fillId="0" borderId="0"/>
    <xf numFmtId="193" fontId="22" fillId="0" borderId="0"/>
    <xf numFmtId="193" fontId="22" fillId="0" borderId="0"/>
    <xf numFmtId="324" fontId="112" fillId="0" borderId="0"/>
    <xf numFmtId="324" fontId="117" fillId="0" borderId="0"/>
    <xf numFmtId="324" fontId="119" fillId="0" borderId="0"/>
    <xf numFmtId="324" fontId="121" fillId="0" borderId="0"/>
    <xf numFmtId="324" fontId="118" fillId="0" borderId="0"/>
    <xf numFmtId="324" fontId="121" fillId="0" borderId="0"/>
    <xf numFmtId="324" fontId="122" fillId="0" borderId="0"/>
    <xf numFmtId="324" fontId="119" fillId="0" borderId="0"/>
    <xf numFmtId="324" fontId="120" fillId="0" borderId="0"/>
    <xf numFmtId="324" fontId="109" fillId="0" borderId="0"/>
    <xf numFmtId="324" fontId="99" fillId="0" borderId="0"/>
    <xf numFmtId="324" fontId="99" fillId="0" borderId="0"/>
    <xf numFmtId="324" fontId="99" fillId="0" borderId="0"/>
    <xf numFmtId="324" fontId="117" fillId="0" borderId="0"/>
    <xf numFmtId="324" fontId="107" fillId="0" borderId="0"/>
    <xf numFmtId="324" fontId="98" fillId="0" borderId="0"/>
    <xf numFmtId="324" fontId="98" fillId="0" borderId="0"/>
    <xf numFmtId="324" fontId="98" fillId="0" borderId="0"/>
    <xf numFmtId="324" fontId="109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2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173" fontId="92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23" fillId="0" borderId="0" applyFont="0" applyFill="0" applyBorder="0" applyAlignment="0" applyProtection="0"/>
    <xf numFmtId="324" fontId="108" fillId="0" borderId="0" applyFont="0" applyFill="0" applyBorder="0" applyAlignment="0" applyProtection="0"/>
    <xf numFmtId="324" fontId="112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2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3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2" fillId="0" borderId="0" applyFont="0" applyFill="0" applyBorder="0" applyAlignment="0" applyProtection="0"/>
    <xf numFmtId="173" fontId="109" fillId="0" borderId="0" applyFont="0" applyFill="0" applyBorder="0" applyAlignment="0" applyProtection="0"/>
    <xf numFmtId="324" fontId="124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2" fillId="0" borderId="0" applyFont="0" applyFill="0" applyBorder="0" applyProtection="0">
      <alignment horizontal="right"/>
    </xf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95" fillId="0" borderId="0" applyFont="0" applyFill="0" applyBorder="0" applyAlignment="0" applyProtection="0"/>
    <xf numFmtId="205" fontId="118" fillId="0" borderId="0" applyFont="0" applyFill="0" applyBorder="0" applyAlignment="0" applyProtection="0">
      <alignment horizontal="right"/>
    </xf>
    <xf numFmtId="205" fontId="121" fillId="0" borderId="0" applyFont="0" applyFill="0" applyBorder="0" applyAlignment="0" applyProtection="0">
      <alignment horizontal="right"/>
    </xf>
    <xf numFmtId="205" fontId="117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107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4" fillId="0" borderId="0" applyFont="0" applyFill="0" applyBorder="0" applyAlignment="0" applyProtection="0"/>
    <xf numFmtId="176" fontId="12" fillId="0" borderId="0" applyFill="0" applyBorder="0" applyAlignment="0"/>
    <xf numFmtId="176" fontId="118" fillId="0" borderId="0" applyFill="0" applyBorder="0" applyAlignment="0"/>
    <xf numFmtId="176" fontId="121" fillId="0" borderId="0" applyFill="0" applyBorder="0" applyAlignment="0"/>
    <xf numFmtId="176" fontId="122" fillId="0" borderId="0" applyFill="0" applyBorder="0" applyAlignment="0"/>
    <xf numFmtId="176" fontId="118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1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6" fillId="0" borderId="0" applyFill="0" applyBorder="0" applyAlignment="0"/>
    <xf numFmtId="176" fontId="128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1" fillId="0" borderId="0" applyFill="0" applyBorder="0" applyAlignment="0"/>
    <xf numFmtId="176" fontId="123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206" fontId="102" fillId="0" borderId="0" applyFont="0" applyFill="0" applyBorder="0" applyAlignment="0" applyProtection="0"/>
    <xf numFmtId="206" fontId="107" fillId="0" borderId="0" applyFont="0" applyFill="0" applyBorder="0" applyAlignment="0" applyProtection="0"/>
    <xf numFmtId="206" fontId="92" fillId="0" borderId="0" applyFont="0" applyFill="0" applyBorder="0" applyAlignment="0" applyProtection="0"/>
    <xf numFmtId="206" fontId="108" fillId="0" borderId="0" applyFont="0" applyFill="0" applyBorder="0" applyAlignment="0" applyProtection="0"/>
    <xf numFmtId="207" fontId="12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10" fillId="0" borderId="0" applyFill="0" applyBorder="0" applyProtection="0">
      <alignment horizontal="center"/>
    </xf>
    <xf numFmtId="207" fontId="11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8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22" fillId="0" borderId="0" applyFill="0" applyBorder="0" applyProtection="0">
      <alignment horizontal="center"/>
    </xf>
    <xf numFmtId="207" fontId="123" fillId="0" borderId="0" applyFill="0" applyBorder="0" applyProtection="0">
      <alignment horizontal="center"/>
    </xf>
    <xf numFmtId="324" fontId="107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7" fillId="0" borderId="0" applyFill="0" applyBorder="0"/>
    <xf numFmtId="210" fontId="92" fillId="0" borderId="0" applyFill="0" applyBorder="0"/>
    <xf numFmtId="210" fontId="106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7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3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7" fillId="0" borderId="0" applyFill="0" applyBorder="0"/>
    <xf numFmtId="210" fontId="10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15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0" fillId="0" borderId="0" applyFill="0" applyBorder="0"/>
    <xf numFmtId="210" fontId="111" fillId="0" borderId="0" applyFill="0" applyBorder="0"/>
    <xf numFmtId="210" fontId="115" fillId="0" borderId="0" applyFill="0" applyBorder="0"/>
    <xf numFmtId="210" fontId="92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2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13" fillId="0" borderId="0" applyFill="0" applyBorder="0"/>
    <xf numFmtId="210" fontId="108" fillId="0" borderId="0" applyFill="0" applyBorder="0"/>
    <xf numFmtId="210" fontId="108" fillId="0" borderId="0" applyFill="0" applyBorder="0"/>
    <xf numFmtId="210" fontId="109" fillId="0" borderId="0" applyFill="0" applyBorder="0"/>
    <xf numFmtId="210" fontId="112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8" fillId="0" borderId="0" applyFill="0" applyBorder="0"/>
    <xf numFmtId="210" fontId="113" fillId="0" borderId="0" applyFill="0" applyBorder="0"/>
    <xf numFmtId="210" fontId="117" fillId="0" borderId="0" applyFill="0" applyBorder="0"/>
    <xf numFmtId="210" fontId="112" fillId="0" borderId="0" applyFill="0" applyBorder="0"/>
    <xf numFmtId="210" fontId="113" fillId="0" borderId="0" applyFill="0" applyBorder="0"/>
    <xf numFmtId="210" fontId="118" fillId="0" borderId="0" applyFill="0" applyBorder="0"/>
    <xf numFmtId="210" fontId="112" fillId="0" borderId="0" applyFill="0" applyBorder="0"/>
    <xf numFmtId="210" fontId="117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1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12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102" fillId="0" borderId="0" applyFont="0" applyFill="0" applyBorder="0" applyAlignment="0" applyProtection="0"/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92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7" fillId="0" borderId="0" applyFont="0" applyFill="0" applyBorder="0" applyAlignment="0" applyProtection="0"/>
    <xf numFmtId="233" fontId="108" fillId="0" borderId="0" applyFont="0" applyFill="0" applyBorder="0" applyAlignment="0" applyProtection="0"/>
    <xf numFmtId="233" fontId="109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4" fillId="0" borderId="0"/>
    <xf numFmtId="3" fontId="95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9" fillId="0" borderId="0"/>
    <xf numFmtId="3" fontId="99" fillId="0" borderId="0"/>
    <xf numFmtId="3" fontId="99" fillId="0" borderId="0"/>
    <xf numFmtId="3" fontId="97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6" fillId="0" borderId="0"/>
    <xf numFmtId="3" fontId="99" fillId="0" borderId="0"/>
    <xf numFmtId="3" fontId="99" fillId="0" borderId="0"/>
    <xf numFmtId="3" fontId="99" fillId="0" borderId="0"/>
    <xf numFmtId="3" fontId="92" fillId="0" borderId="0"/>
    <xf numFmtId="3" fontId="95" fillId="0" borderId="0"/>
    <xf numFmtId="3" fontId="100" fillId="0" borderId="0"/>
    <xf numFmtId="324" fontId="107" fillId="0" borderId="0"/>
    <xf numFmtId="236" fontId="133" fillId="75" borderId="39" applyNumberFormat="0">
      <alignment horizontal="center" vertical="center"/>
    </xf>
    <xf numFmtId="236" fontId="133" fillId="75" borderId="39" applyNumberFormat="0">
      <alignment horizontal="center" vertical="center"/>
    </xf>
    <xf numFmtId="236" fontId="133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324" fontId="133" fillId="75" borderId="40">
      <alignment horizontal="center"/>
    </xf>
    <xf numFmtId="324" fontId="133" fillId="75" borderId="40">
      <alignment horizontal="center"/>
    </xf>
    <xf numFmtId="324" fontId="133" fillId="75" borderId="40">
      <alignment horizontal="center"/>
    </xf>
    <xf numFmtId="324" fontId="74" fillId="75" borderId="40">
      <alignment horizontal="center"/>
    </xf>
    <xf numFmtId="324" fontId="92" fillId="75" borderId="40">
      <alignment horizontal="center"/>
    </xf>
    <xf numFmtId="324" fontId="106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107" fillId="75" borderId="40">
      <alignment horizontal="center"/>
    </xf>
    <xf numFmtId="324" fontId="124" fillId="75" borderId="40">
      <alignment horizontal="center"/>
    </xf>
    <xf numFmtId="324" fontId="124" fillId="75" borderId="40">
      <alignment horizontal="center"/>
    </xf>
    <xf numFmtId="324" fontId="124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13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10" fillId="75" borderId="40">
      <alignment horizontal="center"/>
    </xf>
    <xf numFmtId="324" fontId="111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131" fillId="75" borderId="40">
      <alignment horizontal="center"/>
    </xf>
    <xf numFmtId="324" fontId="46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5" fillId="75" borderId="40">
      <alignment horizontal="center"/>
    </xf>
    <xf numFmtId="324" fontId="36" fillId="75" borderId="40">
      <alignment horizontal="center"/>
    </xf>
    <xf numFmtId="324" fontId="55" fillId="75" borderId="40">
      <alignment horizontal="center"/>
    </xf>
    <xf numFmtId="324" fontId="27" fillId="75" borderId="40">
      <alignment horizontal="center"/>
    </xf>
    <xf numFmtId="324" fontId="55" fillId="75" borderId="40">
      <alignment horizontal="center"/>
    </xf>
    <xf numFmtId="324" fontId="133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4" fillId="0" borderId="0"/>
    <xf numFmtId="324" fontId="104" fillId="0" borderId="0"/>
    <xf numFmtId="324" fontId="104" fillId="0" borderId="0"/>
    <xf numFmtId="324" fontId="104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1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0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2" fillId="0" borderId="0" applyFont="0" applyFill="0" applyBorder="0" applyAlignment="0" applyProtection="0"/>
    <xf numFmtId="238" fontId="92" fillId="0" borderId="0" applyFont="0" applyFill="0" applyBorder="0" applyAlignment="0" applyProtection="0"/>
    <xf numFmtId="238" fontId="10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208" fontId="10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6" fillId="0" borderId="0"/>
    <xf numFmtId="324" fontId="107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7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8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42" fontId="137" fillId="0" borderId="0" applyFill="0" applyBorder="0" applyAlignment="0" applyProtection="0"/>
    <xf numFmtId="42" fontId="138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2" fillId="0" borderId="0" applyFill="0" applyBorder="0" applyAlignment="0" applyProtection="0"/>
    <xf numFmtId="42" fontId="36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2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132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40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4" fillId="0" borderId="0" applyFont="0" applyFill="0" applyBorder="0" applyAlignment="0" applyProtection="0"/>
    <xf numFmtId="218" fontId="95" fillId="0" borderId="0" applyFont="0" applyFill="0" applyBorder="0" applyAlignment="0" applyProtection="0"/>
    <xf numFmtId="242" fontId="74" fillId="0" borderId="0" applyFont="0" applyFill="0" applyBorder="0" applyAlignment="0" applyProtection="0"/>
    <xf numFmtId="242" fontId="95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7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107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41" fillId="0" borderId="0" applyFill="0" applyBorder="0" applyAlignment="0">
      <alignment horizontal="center" vertical="center"/>
      <protection locked="0"/>
    </xf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5" fontId="7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5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4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37" fillId="0" borderId="0" applyFont="0" applyFill="0" applyBorder="0" applyAlignment="0" applyProtection="0"/>
    <xf numFmtId="257" fontId="123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4" fillId="0" borderId="0" applyFont="0" applyFill="0" applyBorder="0" applyAlignment="0" applyProtection="0"/>
    <xf numFmtId="241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4" fillId="0" borderId="0" applyFont="0" applyFill="0" applyBorder="0" applyAlignment="0" applyProtection="0"/>
    <xf numFmtId="260" fontId="74" fillId="0" borderId="0" applyFont="0" applyFill="0" applyBorder="0" applyAlignment="0" applyProtection="0"/>
    <xf numFmtId="240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30" fillId="0" borderId="0" applyFont="0" applyFill="0" applyBorder="0" applyAlignment="0" applyProtection="0"/>
    <xf numFmtId="265" fontId="13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36" fillId="0" borderId="0"/>
    <xf numFmtId="324" fontId="136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2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30" fillId="0" borderId="0" applyFont="0" applyFill="0" applyBorder="0" applyAlignment="0" applyProtection="0"/>
    <xf numFmtId="270" fontId="130" fillId="0" borderId="0" applyFont="0" applyFill="0" applyBorder="0" applyAlignment="0" applyProtection="0"/>
    <xf numFmtId="268" fontId="7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7" fillId="0" borderId="0"/>
    <xf numFmtId="324" fontId="107" fillId="0" borderId="0"/>
    <xf numFmtId="324" fontId="4" fillId="0" borderId="0" applyFon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9" fillId="0" borderId="0" applyFont="0" applyFill="0" applyBorder="0" applyAlignment="0" applyProtection="0"/>
    <xf numFmtId="262" fontId="129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9" fillId="0" borderId="0" applyFont="0" applyFill="0" applyBorder="0" applyAlignment="0" applyProtection="0"/>
    <xf numFmtId="271" fontId="129" fillId="0" borderId="0" applyFont="0" applyFill="0" applyBorder="0" applyAlignment="0" applyProtection="0"/>
    <xf numFmtId="273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9" fillId="0" borderId="0" applyFont="0" applyFill="0" applyBorder="0" applyAlignment="0" applyProtection="0"/>
    <xf numFmtId="236" fontId="129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4" fillId="0" borderId="0" applyFont="0" applyFill="0" applyBorder="0" applyAlignment="0" applyProtection="0"/>
    <xf numFmtId="262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ill="0" applyProtection="0">
      <alignment horizontal="center"/>
    </xf>
    <xf numFmtId="259" fontId="74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2" fillId="0" borderId="0" applyFont="0" applyFill="0" applyBorder="0" applyAlignment="0" applyProtection="0"/>
    <xf numFmtId="294" fontId="102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ont="0" applyFill="0" applyBorder="0" applyAlignment="0" applyProtection="0"/>
    <xf numFmtId="259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136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4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209" fontId="124" fillId="0" borderId="0" applyNumberFormat="0" applyFill="0" applyBorder="0" applyProtection="0">
      <alignment vertical="top"/>
    </xf>
    <xf numFmtId="209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7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209" fontId="73" fillId="0" borderId="41" applyNumberFormat="0" applyFill="0" applyAlignment="0" applyProtection="0"/>
    <xf numFmtId="209" fontId="73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3" applyNumberFormat="0" applyFill="0" applyProtection="0">
      <alignment horizontal="center"/>
    </xf>
    <xf numFmtId="324" fontId="4" fillId="0" borderId="0"/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101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209" fontId="145" fillId="0" borderId="0" applyNumberFormat="0" applyFill="0" applyBorder="0" applyProtection="0">
      <alignment horizontal="centerContinuous"/>
    </xf>
    <xf numFmtId="209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298" fontId="104" fillId="0" borderId="0"/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299" fontId="104" fillId="0" borderId="0">
      <alignment horizontal="center"/>
    </xf>
    <xf numFmtId="299" fontId="104" fillId="0" borderId="0">
      <alignment horizontal="center"/>
    </xf>
    <xf numFmtId="324" fontId="4" fillId="0" borderId="0"/>
    <xf numFmtId="324" fontId="4" fillId="0" borderId="0"/>
    <xf numFmtId="300" fontId="147" fillId="0" borderId="0">
      <alignment horizontal="center"/>
    </xf>
    <xf numFmtId="300" fontId="147" fillId="0" borderId="0">
      <alignment horizontal="center"/>
    </xf>
    <xf numFmtId="324" fontId="4" fillId="0" borderId="0"/>
    <xf numFmtId="300" fontId="148" fillId="0" borderId="0">
      <alignment horizontal="center"/>
    </xf>
    <xf numFmtId="324" fontId="4" fillId="0" borderId="0"/>
    <xf numFmtId="184" fontId="149" fillId="0" borderId="0"/>
    <xf numFmtId="2" fontId="96" fillId="0" borderId="0"/>
    <xf numFmtId="2" fontId="96" fillId="0" borderId="0"/>
    <xf numFmtId="324" fontId="4" fillId="0" borderId="0"/>
    <xf numFmtId="324" fontId="4" fillId="0" borderId="0"/>
    <xf numFmtId="324" fontId="150" fillId="0" borderId="44" applyFont="0" applyFill="0" applyBorder="0" applyAlignment="0" applyProtection="0"/>
    <xf numFmtId="1" fontId="96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1" fontId="96" fillId="0" borderId="0"/>
    <xf numFmtId="1" fontId="96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324" fontId="4" fillId="0" borderId="0"/>
    <xf numFmtId="168" fontId="147" fillId="0" borderId="0">
      <alignment horizontal="center"/>
    </xf>
    <xf numFmtId="168" fontId="147" fillId="0" borderId="0">
      <alignment horizontal="center"/>
    </xf>
    <xf numFmtId="324" fontId="4" fillId="0" borderId="0"/>
    <xf numFmtId="168" fontId="148" fillId="0" borderId="0">
      <alignment horizontal="center"/>
    </xf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324" fontId="4" fillId="0" borderId="0"/>
    <xf numFmtId="324" fontId="4" fillId="0" borderId="0"/>
    <xf numFmtId="301" fontId="105" fillId="0" borderId="0" applyFont="0" applyFill="0" applyBorder="0" applyAlignment="0" applyProtection="0"/>
    <xf numFmtId="301" fontId="156" fillId="0" borderId="0" applyFont="0" applyFill="0" applyBorder="0" applyAlignment="0" applyProtection="0"/>
    <xf numFmtId="302" fontId="120" fillId="0" borderId="0"/>
    <xf numFmtId="302" fontId="120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108" fillId="0" borderId="0" applyFont="0" applyFill="0" applyBorder="0" applyAlignment="0" applyProtection="0"/>
    <xf numFmtId="38" fontId="98" fillId="0" borderId="0" applyFont="0" applyFill="0" applyBorder="0" applyAlignment="0" applyProtection="0"/>
    <xf numFmtId="2" fontId="120" fillId="0" borderId="0"/>
    <xf numFmtId="2" fontId="120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7" borderId="0" applyNumberFormat="0" applyBorder="0" applyAlignment="0" applyProtection="0"/>
    <xf numFmtId="324" fontId="26" fillId="9" borderId="0" applyNumberFormat="0" applyBorder="0" applyAlignment="0" applyProtection="0"/>
    <xf numFmtId="324" fontId="26" fillId="78" borderId="0" applyNumberFormat="0" applyBorder="0" applyAlignment="0" applyProtection="0"/>
    <xf numFmtId="324" fontId="26" fillId="10" borderId="0" applyNumberFormat="0" applyBorder="0" applyAlignment="0" applyProtection="0"/>
    <xf numFmtId="324" fontId="26" fillId="79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7" borderId="0" applyNumberFormat="0" applyBorder="0" applyAlignment="0" applyProtection="0"/>
    <xf numFmtId="324" fontId="26" fillId="15" borderId="0" applyNumberFormat="0" applyBorder="0" applyAlignment="0" applyProtection="0"/>
    <xf numFmtId="324" fontId="26" fillId="78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18" borderId="0" applyNumberFormat="0" applyBorder="0" applyAlignment="0" applyProtection="0"/>
    <xf numFmtId="324" fontId="27" fillId="77" borderId="0" applyNumberFormat="0" applyBorder="0" applyAlignment="0" applyProtection="0"/>
    <xf numFmtId="324" fontId="27" fillId="15" borderId="0" applyNumberFormat="0" applyBorder="0" applyAlignment="0" applyProtection="0"/>
    <xf numFmtId="324" fontId="27" fillId="78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1" borderId="0" applyNumberFormat="0" applyBorder="0" applyAlignment="0" applyProtection="0"/>
    <xf numFmtId="324" fontId="27" fillId="20" borderId="0" applyNumberFormat="0" applyBorder="0" applyAlignment="0" applyProtection="0"/>
    <xf numFmtId="324" fontId="11" fillId="74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7" fillId="0" borderId="0">
      <alignment vertical="center"/>
    </xf>
    <xf numFmtId="324" fontId="157" fillId="0" borderId="0">
      <alignment vertical="center"/>
    </xf>
    <xf numFmtId="324" fontId="158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6" borderId="0" applyNumberFormat="0" applyBorder="0" applyAlignment="0" applyProtection="0"/>
    <xf numFmtId="324" fontId="27" fillId="76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3" borderId="0" applyNumberFormat="0" applyBorder="0" applyAlignment="0" applyProtection="0"/>
    <xf numFmtId="324" fontId="27" fillId="83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80" borderId="0" applyNumberFormat="0" applyBorder="0" applyAlignment="0" applyProtection="0"/>
    <xf numFmtId="324" fontId="27" fillId="80" borderId="0" applyNumberFormat="0" applyBorder="0" applyAlignment="0" applyProtection="0"/>
    <xf numFmtId="324" fontId="27" fillId="41" borderId="0" applyNumberFormat="0" applyBorder="0" applyAlignment="0" applyProtection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9" fillId="84" borderId="0" applyNumberFormat="0" applyFont="0" applyBorder="0" applyAlignment="0">
      <alignment horizontal="right"/>
    </xf>
    <xf numFmtId="298" fontId="159" fillId="84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5" borderId="45">
      <alignment horizontal="center" vertical="center"/>
    </xf>
    <xf numFmtId="324" fontId="4" fillId="0" borderId="0"/>
    <xf numFmtId="303" fontId="19" fillId="85" borderId="45">
      <alignment horizontal="center" vertical="center"/>
    </xf>
    <xf numFmtId="304" fontId="160" fillId="84" borderId="18" applyFont="0">
      <alignment horizontal="right"/>
    </xf>
    <xf numFmtId="304" fontId="160" fillId="84" borderId="18" applyFont="0">
      <alignment horizontal="right"/>
    </xf>
    <xf numFmtId="304" fontId="160" fillId="84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61" fillId="0" borderId="0"/>
    <xf numFmtId="305" fontId="161" fillId="0" borderId="0"/>
    <xf numFmtId="324" fontId="4" fillId="0" borderId="0"/>
    <xf numFmtId="305" fontId="162" fillId="0" borderId="0"/>
    <xf numFmtId="324" fontId="4" fillId="0" borderId="0"/>
    <xf numFmtId="324" fontId="27" fillId="86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6" borderId="0" applyNumberFormat="0" applyBorder="0" applyAlignment="0" applyProtection="0"/>
    <xf numFmtId="324" fontId="163" fillId="0" borderId="0">
      <alignment horizontal="center" wrapText="1"/>
      <protection locked="0"/>
    </xf>
    <xf numFmtId="324" fontId="163" fillId="0" borderId="0">
      <alignment horizontal="center" wrapText="1"/>
      <protection locked="0"/>
    </xf>
    <xf numFmtId="324" fontId="4" fillId="0" borderId="0"/>
    <xf numFmtId="324" fontId="163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79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4" fillId="0" borderId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4" fillId="0" borderId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4" fillId="0" borderId="0"/>
    <xf numFmtId="324" fontId="165" fillId="0" borderId="10" applyFont="0">
      <alignment horizontal="centerContinuous"/>
    </xf>
    <xf numFmtId="324" fontId="46" fillId="79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6" fillId="0" borderId="0"/>
    <xf numFmtId="9" fontId="103" fillId="0" borderId="0"/>
    <xf numFmtId="324" fontId="103" fillId="0" borderId="0"/>
    <xf numFmtId="324" fontId="103" fillId="0" borderId="0"/>
    <xf numFmtId="324" fontId="166" fillId="0" borderId="0"/>
    <xf numFmtId="324" fontId="103" fillId="0" borderId="0"/>
    <xf numFmtId="324" fontId="103" fillId="0" borderId="0"/>
    <xf numFmtId="324" fontId="4" fillId="0" borderId="0"/>
    <xf numFmtId="324" fontId="104" fillId="0" borderId="0"/>
    <xf numFmtId="324" fontId="43" fillId="9" borderId="0" applyNumberFormat="0" applyBorder="0" applyAlignment="0" applyProtection="0"/>
    <xf numFmtId="324" fontId="4" fillId="0" borderId="0"/>
    <xf numFmtId="324" fontId="43" fillId="87" borderId="0" applyNumberFormat="0" applyBorder="0" applyAlignment="0" applyProtection="0"/>
    <xf numFmtId="324" fontId="4" fillId="0" borderId="0"/>
    <xf numFmtId="324" fontId="4" fillId="0" borderId="0"/>
    <xf numFmtId="290" fontId="167" fillId="75" borderId="0" applyNumberFormat="0" applyBorder="0">
      <alignment horizontal="center" vertical="center"/>
    </xf>
    <xf numFmtId="290" fontId="167" fillId="75" borderId="0" applyNumberFormat="0" applyBorder="0">
      <alignment horizontal="center" vertical="center"/>
    </xf>
    <xf numFmtId="324" fontId="4" fillId="0" borderId="0"/>
    <xf numFmtId="324" fontId="4" fillId="0" borderId="0"/>
    <xf numFmtId="324" fontId="168" fillId="79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9" fillId="0" borderId="0" applyNumberFormat="0" applyFill="0" applyBorder="0" applyAlignment="0" applyProtection="0"/>
    <xf numFmtId="324" fontId="170" fillId="0" borderId="0" applyNumberFormat="0" applyFill="0" applyBorder="0" applyAlignment="0"/>
    <xf numFmtId="324" fontId="170" fillId="0" borderId="0" applyNumberFormat="0" applyFill="0" applyBorder="0" applyAlignment="0"/>
    <xf numFmtId="324" fontId="4" fillId="0" borderId="0"/>
    <xf numFmtId="324" fontId="170" fillId="0" borderId="0" applyNumberFormat="0" applyFill="0" applyBorder="0" applyAlignment="0"/>
    <xf numFmtId="324" fontId="4" fillId="0" borderId="0"/>
    <xf numFmtId="324" fontId="171" fillId="88" borderId="5" applyFill="0" applyBorder="0" applyProtection="0">
      <alignment horizontal="left"/>
    </xf>
    <xf numFmtId="324" fontId="171" fillId="88" borderId="5" applyFill="0" applyBorder="0" applyProtection="0">
      <alignment horizontal="left"/>
    </xf>
    <xf numFmtId="324" fontId="4" fillId="0" borderId="0"/>
    <xf numFmtId="324" fontId="171" fillId="88" borderId="5" applyFill="0" applyBorder="0" applyProtection="0">
      <alignment horizontal="left"/>
    </xf>
    <xf numFmtId="324" fontId="4" fillId="0" borderId="0"/>
    <xf numFmtId="324" fontId="172" fillId="0" borderId="0" applyNumberFormat="0" applyFill="0" applyBorder="0" applyAlignment="0" applyProtection="0"/>
    <xf numFmtId="324" fontId="129" fillId="75" borderId="0" applyNumberFormat="0" applyFont="0" applyBorder="0" applyAlignment="0" applyProtection="0"/>
    <xf numFmtId="324" fontId="129" fillId="75" borderId="0" applyNumberFormat="0" applyFont="0" applyBorder="0" applyAlignment="0" applyProtection="0"/>
    <xf numFmtId="324" fontId="4" fillId="0" borderId="0"/>
    <xf numFmtId="324" fontId="129" fillId="75" borderId="0" applyNumberFormat="0" applyFont="0" applyBorder="0" applyAlignment="0" applyProtection="0"/>
    <xf numFmtId="324" fontId="4" fillId="0" borderId="0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4" fillId="0" borderId="0"/>
    <xf numFmtId="324" fontId="173" fillId="75" borderId="47"/>
    <xf numFmtId="324" fontId="173" fillId="75" borderId="47"/>
    <xf numFmtId="324" fontId="173" fillId="75" borderId="47"/>
    <xf numFmtId="324" fontId="4" fillId="0" borderId="0"/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4" fillId="0" borderId="0"/>
    <xf numFmtId="324" fontId="133" fillId="75" borderId="48">
      <alignment horizontal="center" vertical="center"/>
    </xf>
    <xf numFmtId="324" fontId="4" fillId="0" borderId="0"/>
    <xf numFmtId="324" fontId="133" fillId="75" borderId="49">
      <alignment horizontal="center"/>
    </xf>
    <xf numFmtId="324" fontId="4" fillId="0" borderId="0"/>
    <xf numFmtId="324" fontId="4" fillId="0" borderId="0"/>
    <xf numFmtId="324" fontId="133" fillId="75" borderId="49">
      <alignment horizontal="center"/>
    </xf>
    <xf numFmtId="324" fontId="4" fillId="0" borderId="0"/>
    <xf numFmtId="324" fontId="133" fillId="75" borderId="49">
      <alignment horizontal="center"/>
    </xf>
    <xf numFmtId="324" fontId="4" fillId="0" borderId="0"/>
    <xf numFmtId="324" fontId="133" fillId="75" borderId="50" applyBorder="0" applyProtection="0">
      <alignment horizontal="center" vertical="center"/>
    </xf>
    <xf numFmtId="324" fontId="133" fillId="75" borderId="50" applyBorder="0" applyProtection="0">
      <alignment horizontal="center" vertical="center"/>
    </xf>
    <xf numFmtId="324" fontId="4" fillId="0" borderId="0"/>
    <xf numFmtId="324" fontId="133" fillId="75" borderId="50" applyBorder="0" applyProtection="0">
      <alignment horizontal="center" vertical="center"/>
    </xf>
    <xf numFmtId="324" fontId="4" fillId="0" borderId="0"/>
    <xf numFmtId="324" fontId="104" fillId="0" borderId="0"/>
    <xf numFmtId="324" fontId="52" fillId="0" borderId="0"/>
    <xf numFmtId="324" fontId="165" fillId="0" borderId="10" applyNumberFormat="0" applyFill="0" applyAlignment="0" applyProtection="0"/>
    <xf numFmtId="275" fontId="74" fillId="0" borderId="47" applyNumberFormat="0" applyFont="0" applyFill="0" applyAlignment="0">
      <alignment vertical="center"/>
    </xf>
    <xf numFmtId="324" fontId="4" fillId="0" borderId="0"/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324" fontId="163" fillId="0" borderId="51" applyNumberFormat="0" applyFont="0" applyFill="0" applyAlignment="0" applyProtection="0"/>
    <xf numFmtId="324" fontId="4" fillId="0" borderId="0"/>
    <xf numFmtId="324" fontId="4" fillId="0" borderId="0"/>
    <xf numFmtId="324" fontId="163" fillId="0" borderId="51" applyNumberFormat="0" applyFont="0" applyFill="0" applyAlignment="0" applyProtection="0"/>
    <xf numFmtId="324" fontId="163" fillId="0" borderId="51" applyNumberFormat="0" applyFont="0" applyFill="0" applyAlignment="0" applyProtection="0"/>
    <xf numFmtId="324" fontId="163" fillId="0" borderId="51" applyNumberFormat="0" applyFont="0" applyFill="0" applyAlignment="0" applyProtection="0"/>
    <xf numFmtId="324" fontId="4" fillId="0" borderId="0"/>
    <xf numFmtId="324" fontId="163" fillId="0" borderId="51" applyNumberFormat="0" applyFont="0" applyFill="0" applyAlignment="0" applyProtection="0"/>
    <xf numFmtId="324" fontId="4" fillId="0" borderId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324" fontId="4" fillId="0" borderId="0"/>
    <xf numFmtId="324" fontId="4" fillId="0" borderId="0"/>
    <xf numFmtId="324" fontId="169" fillId="0" borderId="10" applyNumberFormat="0" applyFont="0" applyFill="0" applyAlignment="0" applyProtection="0"/>
    <xf numFmtId="324" fontId="166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4" fillId="0" borderId="10">
      <alignment horizontal="centerContinuous"/>
    </xf>
    <xf numFmtId="324" fontId="4" fillId="0" borderId="51" applyBorder="0">
      <alignment horizontal="centerContinuous"/>
    </xf>
    <xf numFmtId="324" fontId="38" fillId="10" borderId="0" applyNumberFormat="0" applyBorder="0" applyAlignment="0" applyProtection="0"/>
    <xf numFmtId="324" fontId="104" fillId="0" borderId="0" applyFont="0" applyFill="0" applyBorder="0" applyAlignment="0" applyProtection="0"/>
    <xf numFmtId="324" fontId="160" fillId="0" borderId="0"/>
    <xf numFmtId="324" fontId="103" fillId="0" borderId="0"/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0" fillId="0" borderId="0"/>
    <xf numFmtId="324" fontId="104" fillId="0" borderId="0">
      <alignment horizontal="center"/>
    </xf>
    <xf numFmtId="324" fontId="174" fillId="0" borderId="0" applyNumberFormat="0" applyFill="0" applyBorder="0" applyAlignment="0" applyProtection="0"/>
    <xf numFmtId="324" fontId="174" fillId="0" borderId="0" applyNumberFormat="0" applyFill="0" applyBorder="0" applyAlignment="0" applyProtection="0"/>
    <xf numFmtId="324" fontId="4" fillId="0" borderId="0"/>
    <xf numFmtId="324" fontId="174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5" fillId="0" borderId="0"/>
    <xf numFmtId="206" fontId="175" fillId="0" borderId="0"/>
    <xf numFmtId="206" fontId="175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5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9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6" fillId="0" borderId="0" applyFont="0" applyFill="0" applyBorder="0" applyAlignment="0" applyProtection="0"/>
    <xf numFmtId="192" fontId="156" fillId="0" borderId="0" applyFont="0" applyFill="0" applyBorder="0" applyAlignment="0" applyProtection="0"/>
    <xf numFmtId="243" fontId="4" fillId="0" borderId="53"/>
    <xf numFmtId="324" fontId="4" fillId="0" borderId="0"/>
    <xf numFmtId="324" fontId="4" fillId="0" borderId="0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324" fontId="4" fillId="0" borderId="0"/>
    <xf numFmtId="243" fontId="4" fillId="0" borderId="53"/>
    <xf numFmtId="243" fontId="4" fillId="0" borderId="53"/>
    <xf numFmtId="243" fontId="4" fillId="0" borderId="53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3" fillId="0" borderId="0" applyFill="0" applyBorder="0" applyProtection="0">
      <alignment horizontal="center"/>
    </xf>
    <xf numFmtId="307" fontId="155" fillId="0" borderId="0" applyFill="0" applyBorder="0" applyProtection="0">
      <alignment horizontal="right"/>
    </xf>
    <xf numFmtId="307" fontId="155" fillId="0" borderId="0" applyFill="0" applyBorder="0" applyProtection="0">
      <alignment horizontal="right"/>
    </xf>
    <xf numFmtId="324" fontId="4" fillId="0" borderId="0"/>
    <xf numFmtId="307" fontId="121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6" fillId="0" borderId="0" applyAlignment="0"/>
    <xf numFmtId="324" fontId="176" fillId="0" borderId="0" applyAlignment="0"/>
    <xf numFmtId="324" fontId="176" fillId="0" borderId="0" applyAlignment="0"/>
    <xf numFmtId="324" fontId="176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4" fillId="0" borderId="0"/>
    <xf numFmtId="324" fontId="98" fillId="0" borderId="0">
      <alignment horizontal="center" wrapText="1"/>
      <protection hidden="1"/>
    </xf>
    <xf numFmtId="324" fontId="98" fillId="0" borderId="0">
      <alignment horizontal="center" wrapText="1"/>
      <protection hidden="1"/>
    </xf>
    <xf numFmtId="324" fontId="4" fillId="0" borderId="0"/>
    <xf numFmtId="324" fontId="98" fillId="0" borderId="0">
      <alignment horizontal="center" wrapText="1"/>
      <protection hidden="1"/>
    </xf>
    <xf numFmtId="324" fontId="4" fillId="0" borderId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76" borderId="0" applyNumberFormat="0" applyBorder="0" applyAlignment="0" applyProtection="0"/>
    <xf numFmtId="324" fontId="4" fillId="0" borderId="0"/>
    <xf numFmtId="324" fontId="27" fillId="76" borderId="0" applyNumberFormat="0" applyBorder="0" applyAlignment="0" applyProtection="0"/>
    <xf numFmtId="324" fontId="27" fillId="83" borderId="0" applyNumberFormat="0" applyBorder="0" applyAlignment="0" applyProtection="0"/>
    <xf numFmtId="324" fontId="4" fillId="0" borderId="0"/>
    <xf numFmtId="324" fontId="27" fillId="83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80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171" fillId="90" borderId="11" applyNumberFormat="0" applyBorder="0" applyProtection="0">
      <alignment horizontal="center" vertical="center" wrapText="1"/>
    </xf>
    <xf numFmtId="324" fontId="171" fillId="90" borderId="11" applyNumberFormat="0" applyBorder="0" applyProtection="0">
      <alignment horizontal="center" vertical="center" wrapText="1"/>
    </xf>
    <xf numFmtId="324" fontId="4" fillId="0" borderId="0"/>
    <xf numFmtId="324" fontId="171" fillId="90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7" fillId="91" borderId="0" applyAlignment="0"/>
    <xf numFmtId="38" fontId="178" fillId="0" borderId="0">
      <alignment horizontal="center"/>
      <protection locked="0"/>
    </xf>
    <xf numFmtId="324" fontId="4" fillId="0" borderId="0"/>
    <xf numFmtId="324" fontId="4" fillId="0" borderId="0"/>
    <xf numFmtId="38" fontId="178" fillId="0" borderId="0">
      <alignment horizontal="center"/>
      <protection locked="0"/>
    </xf>
    <xf numFmtId="324" fontId="178" fillId="0" borderId="0">
      <alignment horizontal="center"/>
      <protection locked="0"/>
    </xf>
    <xf numFmtId="324" fontId="4" fillId="0" borderId="0"/>
    <xf numFmtId="324" fontId="179" fillId="0" borderId="0" applyFont="0" applyFill="0" applyBorder="0" applyAlignment="0" applyProtection="0"/>
    <xf numFmtId="324" fontId="4" fillId="0" borderId="0"/>
    <xf numFmtId="324" fontId="179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308" fontId="181" fillId="0" borderId="0" applyFont="0" applyFill="0" applyBorder="0" applyAlignment="0" applyProtection="0"/>
    <xf numFmtId="39" fontId="182" fillId="0" borderId="0" applyFont="0" applyFill="0" applyBorder="0" applyAlignment="0" applyProtection="0"/>
    <xf numFmtId="309" fontId="183" fillId="0" borderId="0" applyFont="0" applyFill="0" applyBorder="0" applyAlignment="0" applyProtection="0"/>
    <xf numFmtId="255" fontId="10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165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4" fillId="0" borderId="0"/>
    <xf numFmtId="246" fontId="104" fillId="0" borderId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161" fillId="0" borderId="0" applyFont="0" applyFill="0" applyBorder="0" applyAlignment="0" applyProtection="0"/>
    <xf numFmtId="324" fontId="4" fillId="0" borderId="0"/>
    <xf numFmtId="324" fontId="162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5" fillId="92" borderId="0">
      <alignment horizontal="center" vertical="center" wrapText="1"/>
    </xf>
    <xf numFmtId="324" fontId="185" fillId="92" borderId="0">
      <alignment horizontal="center" vertical="center" wrapText="1"/>
    </xf>
    <xf numFmtId="324" fontId="4" fillId="0" borderId="0"/>
    <xf numFmtId="324" fontId="185" fillId="92" borderId="0">
      <alignment horizontal="center" vertical="center" wrapText="1"/>
    </xf>
    <xf numFmtId="324" fontId="186" fillId="0" borderId="0" applyNumberFormat="0" applyFill="0" applyBorder="0">
      <alignment horizontal="right"/>
    </xf>
    <xf numFmtId="324" fontId="186" fillId="0" borderId="0" applyNumberFormat="0" applyFill="0" applyBorder="0">
      <alignment horizontal="right"/>
    </xf>
    <xf numFmtId="324" fontId="4" fillId="0" borderId="0"/>
    <xf numFmtId="324" fontId="186" fillId="0" borderId="0" applyNumberFormat="0" applyFill="0" applyBorder="0">
      <alignment horizontal="right"/>
    </xf>
    <xf numFmtId="324" fontId="4" fillId="0" borderId="0"/>
    <xf numFmtId="324" fontId="185" fillId="92" borderId="0">
      <alignment horizontal="center" vertical="center" wrapText="1"/>
    </xf>
    <xf numFmtId="324" fontId="187" fillId="0" borderId="0" applyNumberFormat="0" applyAlignment="0">
      <alignment horizontal="left"/>
    </xf>
    <xf numFmtId="324" fontId="187" fillId="0" borderId="0" applyNumberFormat="0" applyAlignment="0">
      <alignment horizontal="left"/>
    </xf>
    <xf numFmtId="324" fontId="4" fillId="0" borderId="0"/>
    <xf numFmtId="324" fontId="187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8" fillId="0" borderId="0" applyFill="0" applyBorder="0">
      <alignment horizontal="right"/>
      <protection locked="0"/>
    </xf>
    <xf numFmtId="310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8" fillId="0" borderId="0" applyFont="0" applyFill="0" applyBorder="0" applyAlignment="0" applyProtection="0"/>
    <xf numFmtId="8" fontId="189" fillId="0" borderId="54">
      <protection locked="0"/>
    </xf>
    <xf numFmtId="8" fontId="189" fillId="0" borderId="54">
      <protection locked="0"/>
    </xf>
    <xf numFmtId="324" fontId="4" fillId="0" borderId="0"/>
    <xf numFmtId="324" fontId="188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11" fontId="183" fillId="0" borderId="0" applyFont="0" applyFill="0" applyBorder="0" applyAlignment="0" applyProtection="0"/>
    <xf numFmtId="312" fontId="182" fillId="0" borderId="0" applyFont="0" applyFill="0" applyBorder="0" applyAlignment="0" applyProtection="0"/>
    <xf numFmtId="324" fontId="4" fillId="0" borderId="0"/>
    <xf numFmtId="324" fontId="4" fillId="0" borderId="0"/>
    <xf numFmtId="324" fontId="180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90" fillId="0" borderId="0"/>
    <xf numFmtId="314" fontId="190" fillId="0" borderId="0"/>
    <xf numFmtId="324" fontId="4" fillId="0" borderId="0"/>
    <xf numFmtId="314" fontId="191" fillId="0" borderId="0"/>
    <xf numFmtId="324" fontId="4" fillId="0" borderId="0"/>
    <xf numFmtId="314" fontId="191" fillId="0" borderId="0"/>
    <xf numFmtId="324" fontId="104" fillId="0" borderId="0" applyFont="0" applyFill="0" applyBorder="0" applyAlignment="0" applyProtection="0"/>
    <xf numFmtId="6" fontId="192" fillId="0" borderId="0">
      <protection locked="0"/>
    </xf>
    <xf numFmtId="264" fontId="193" fillId="0" borderId="44"/>
    <xf numFmtId="264" fontId="193" fillId="0" borderId="44"/>
    <xf numFmtId="324" fontId="4" fillId="0" borderId="0"/>
    <xf numFmtId="324" fontId="4" fillId="0" borderId="0"/>
    <xf numFmtId="283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3" borderId="55">
      <alignment horizontal="center"/>
    </xf>
    <xf numFmtId="324" fontId="4" fillId="0" borderId="0"/>
    <xf numFmtId="324" fontId="4" fillId="0" borderId="0"/>
    <xf numFmtId="17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4" fontId="195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5" fillId="0" borderId="0" applyFont="0" applyFill="0" applyBorder="0" applyAlignment="0" applyProtection="0">
      <alignment horizontal="center"/>
    </xf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4" fontId="98" fillId="0" borderId="0"/>
    <xf numFmtId="324" fontId="4" fillId="0" borderId="0"/>
    <xf numFmtId="324" fontId="4" fillId="0" borderId="0"/>
    <xf numFmtId="14" fontId="98" fillId="0" borderId="0"/>
    <xf numFmtId="16" fontId="98" fillId="0" borderId="0"/>
    <xf numFmtId="18" fontId="98" fillId="0" borderId="0"/>
    <xf numFmtId="324" fontId="4" fillId="0" borderId="0"/>
    <xf numFmtId="16" fontId="98" fillId="0" borderId="0"/>
    <xf numFmtId="18" fontId="98" fillId="0" borderId="0"/>
    <xf numFmtId="324" fontId="4" fillId="0" borderId="0"/>
    <xf numFmtId="324" fontId="74" fillId="0" borderId="0"/>
    <xf numFmtId="324" fontId="74" fillId="0" borderId="0"/>
    <xf numFmtId="324" fontId="4" fillId="0" borderId="0"/>
    <xf numFmtId="324" fontId="7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7" fillId="0" borderId="0" applyFont="0" applyFill="0" applyBorder="0" applyAlignment="0" applyProtection="0">
      <alignment horizontal="right"/>
    </xf>
    <xf numFmtId="324" fontId="180" fillId="0" borderId="56" applyNumberFormat="0" applyFont="0" applyFill="0" applyAlignment="0" applyProtection="0"/>
    <xf numFmtId="324" fontId="180" fillId="0" borderId="56" applyNumberFormat="0" applyFont="0" applyFill="0" applyAlignment="0" applyProtection="0"/>
    <xf numFmtId="324" fontId="4" fillId="0" borderId="0"/>
    <xf numFmtId="324" fontId="180" fillId="0" borderId="56" applyNumberFormat="0" applyFont="0" applyFill="0" applyAlignment="0" applyProtection="0"/>
    <xf numFmtId="324" fontId="4" fillId="0" borderId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7" fillId="0" borderId="0" applyFont="0" applyFill="0" applyBorder="0" applyAlignment="0" applyProtection="0"/>
    <xf numFmtId="318" fontId="197" fillId="0" borderId="0" applyFont="0" applyFill="0" applyBorder="0" applyAlignment="0" applyProtection="0"/>
    <xf numFmtId="319" fontId="197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0" fontId="105" fillId="0" borderId="0" applyFont="0" applyFill="0" applyBorder="0" applyAlignment="0" applyProtection="0"/>
    <xf numFmtId="319" fontId="156" fillId="0" borderId="0" applyFont="0" applyFill="0" applyBorder="0" applyAlignment="0" applyProtection="0"/>
    <xf numFmtId="321" fontId="197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2" fontId="105" fillId="0" borderId="0" applyFont="0" applyFill="0" applyBorder="0" applyAlignment="0" applyProtection="0"/>
    <xf numFmtId="321" fontId="156" fillId="0" borderId="0" applyFont="0" applyFill="0" applyBorder="0" applyAlignment="0" applyProtection="0"/>
    <xf numFmtId="323" fontId="138" fillId="50" borderId="0">
      <alignment horizontal="right"/>
    </xf>
    <xf numFmtId="323" fontId="138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9" fillId="0" borderId="0" applyNumberFormat="0" applyAlignment="0">
      <alignment horizontal="left"/>
    </xf>
    <xf numFmtId="324" fontId="199" fillId="0" borderId="0" applyNumberFormat="0" applyAlignment="0">
      <alignment horizontal="left"/>
    </xf>
    <xf numFmtId="324" fontId="4" fillId="0" borderId="0"/>
    <xf numFmtId="324" fontId="199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7" applyNumberFormat="0" applyFill="0" applyAlignment="0" applyProtection="0"/>
    <xf numFmtId="324" fontId="36" fillId="0" borderId="0" applyNumberFormat="0" applyFill="0" applyBorder="0" applyAlignment="0" applyProtection="0"/>
    <xf numFmtId="2" fontId="141" fillId="0" borderId="0"/>
    <xf numFmtId="2" fontId="141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168" fontId="74" fillId="0" borderId="0" applyFill="0" applyBorder="0" applyAlignment="0" applyProtection="0"/>
    <xf numFmtId="168" fontId="74" fillId="0" borderId="0" applyFill="0" applyBorder="0" applyAlignment="0" applyProtection="0"/>
    <xf numFmtId="324" fontId="4" fillId="0" borderId="0"/>
    <xf numFmtId="324" fontId="4" fillId="0" borderId="0"/>
    <xf numFmtId="3" fontId="200" fillId="0" borderId="0" applyNumberFormat="0" applyFont="0" applyFill="0" applyBorder="0" applyAlignment="0" applyProtection="0">
      <alignment horizontal="left"/>
    </xf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4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201" fillId="0" borderId="0" applyFill="0" applyBorder="0" applyProtection="0">
      <alignment horizontal="left"/>
    </xf>
    <xf numFmtId="324" fontId="201" fillId="0" borderId="0" applyFill="0" applyBorder="0" applyProtection="0">
      <alignment horizontal="left"/>
    </xf>
    <xf numFmtId="324" fontId="4" fillId="0" borderId="0"/>
    <xf numFmtId="324" fontId="201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8">
      <protection locked="0"/>
    </xf>
    <xf numFmtId="324" fontId="4" fillId="0" borderId="0"/>
    <xf numFmtId="283" fontId="4" fillId="49" borderId="58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5" fillId="0" borderId="0" applyFill="0" applyBorder="0">
      <alignment horizontal="right"/>
    </xf>
    <xf numFmtId="326" fontId="155" fillId="0" borderId="0" applyFill="0" applyBorder="0">
      <alignment horizontal="right"/>
    </xf>
    <xf numFmtId="324" fontId="4" fillId="0" borderId="0"/>
    <xf numFmtId="326" fontId="121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2" fillId="73" borderId="59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9" fillId="64" borderId="0" applyNumberFormat="0" applyFont="0" applyBorder="0" applyAlignment="0" applyProtection="0"/>
    <xf numFmtId="324" fontId="129" fillId="64" borderId="0" applyNumberFormat="0" applyFont="0" applyBorder="0" applyAlignment="0" applyProtection="0"/>
    <xf numFmtId="324" fontId="4" fillId="0" borderId="0"/>
    <xf numFmtId="324" fontId="129" fillId="64" borderId="0" applyNumberFormat="0" applyFont="0" applyBorder="0" applyAlignment="0" applyProtection="0"/>
    <xf numFmtId="324" fontId="4" fillId="0" borderId="0"/>
    <xf numFmtId="38" fontId="203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4" fillId="72" borderId="59"/>
    <xf numFmtId="324" fontId="205" fillId="75" borderId="0"/>
    <xf numFmtId="324" fontId="205" fillId="75" borderId="0"/>
    <xf numFmtId="324" fontId="4" fillId="0" borderId="0"/>
    <xf numFmtId="324" fontId="205" fillId="75" borderId="0"/>
    <xf numFmtId="324" fontId="4" fillId="0" borderId="0"/>
    <xf numFmtId="324" fontId="38" fillId="12" borderId="0" applyNumberFormat="0" applyBorder="0" applyAlignment="0" applyProtection="0"/>
    <xf numFmtId="324" fontId="206" fillId="0" borderId="0" applyNumberFormat="0" applyFill="0" applyProtection="0">
      <alignment horizontal="lef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4" fillId="0" borderId="0"/>
    <xf numFmtId="327" fontId="4" fillId="0" borderId="0">
      <alignment vertical="center"/>
    </xf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208" fillId="0" borderId="0" applyNumberFormat="0" applyFill="0" applyBorder="0" applyAlignment="0" applyProtection="0"/>
    <xf numFmtId="324" fontId="209" fillId="95" borderId="60" applyNumberFormat="0" applyBorder="0" applyAlignment="0">
      <alignment horizontal="centerContinuous"/>
    </xf>
    <xf numFmtId="324" fontId="209" fillId="95" borderId="60" applyNumberFormat="0" applyBorder="0" applyAlignment="0">
      <alignment horizontal="centerContinuous"/>
    </xf>
    <xf numFmtId="324" fontId="209" fillId="95" borderId="60" applyNumberFormat="0" applyBorder="0" applyAlignment="0">
      <alignment horizontal="centerContinuous"/>
    </xf>
    <xf numFmtId="324" fontId="4" fillId="0" borderId="0"/>
    <xf numFmtId="324" fontId="209" fillId="95" borderId="60" applyNumberFormat="0" applyBorder="0" applyAlignment="0">
      <alignment horizontal="centerContinuous"/>
    </xf>
    <xf numFmtId="324" fontId="208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10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10" fillId="0" borderId="18">
      <alignment horizontal="left" vertical="center"/>
    </xf>
    <xf numFmtId="324" fontId="4" fillId="0" borderId="0"/>
    <xf numFmtId="264" fontId="193" fillId="0" borderId="0"/>
    <xf numFmtId="264" fontId="193" fillId="0" borderId="0"/>
    <xf numFmtId="324" fontId="4" fillId="0" borderId="0"/>
    <xf numFmtId="324" fontId="4" fillId="0" borderId="0"/>
    <xf numFmtId="324" fontId="211" fillId="96" borderId="61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94" fillId="0" borderId="38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11" fillId="96" borderId="61" applyProtection="0">
      <alignment horizontal="center"/>
    </xf>
    <xf numFmtId="324" fontId="4" fillId="0" borderId="0"/>
    <xf numFmtId="324" fontId="211" fillId="96" borderId="61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5" fillId="0" borderId="0"/>
    <xf numFmtId="324" fontId="4" fillId="0" borderId="0"/>
    <xf numFmtId="324" fontId="216" fillId="0" borderId="0"/>
    <xf numFmtId="324" fontId="216" fillId="0" borderId="0"/>
    <xf numFmtId="324" fontId="4" fillId="0" borderId="0"/>
    <xf numFmtId="324" fontId="216" fillId="0" borderId="0"/>
    <xf numFmtId="324" fontId="4" fillId="0" borderId="0"/>
    <xf numFmtId="324" fontId="217" fillId="0" borderId="51">
      <alignment horizontal="center"/>
    </xf>
    <xf numFmtId="324" fontId="217" fillId="0" borderId="51">
      <alignment horizontal="center"/>
    </xf>
    <xf numFmtId="324" fontId="217" fillId="0" borderId="51">
      <alignment horizontal="center"/>
    </xf>
    <xf numFmtId="324" fontId="217" fillId="0" borderId="51">
      <alignment horizontal="center"/>
    </xf>
    <xf numFmtId="324" fontId="4" fillId="0" borderId="0"/>
    <xf numFmtId="324" fontId="217" fillId="0" borderId="51">
      <alignment horizontal="center"/>
    </xf>
    <xf numFmtId="324" fontId="4" fillId="0" borderId="0"/>
    <xf numFmtId="324" fontId="217" fillId="0" borderId="0">
      <alignment horizontal="center"/>
    </xf>
    <xf numFmtId="324" fontId="217" fillId="0" borderId="0">
      <alignment horizontal="center"/>
    </xf>
    <xf numFmtId="324" fontId="4" fillId="0" borderId="0"/>
    <xf numFmtId="324" fontId="217" fillId="0" borderId="0">
      <alignment horizontal="center"/>
    </xf>
    <xf numFmtId="324" fontId="4" fillId="0" borderId="0"/>
    <xf numFmtId="324" fontId="218" fillId="97" borderId="59"/>
    <xf numFmtId="324" fontId="219" fillId="0" borderId="63" applyNumberFormat="0" applyFill="0" applyAlignment="0" applyProtection="0"/>
    <xf numFmtId="324" fontId="164" fillId="0" borderId="0" applyNumberFormat="0" applyFill="0" applyBorder="0" applyAlignment="0" applyProtection="0"/>
    <xf numFmtId="324" fontId="4" fillId="0" borderId="0"/>
    <xf numFmtId="324" fontId="164" fillId="0" borderId="0" applyNumberFormat="0" applyFill="0" applyBorder="0" applyAlignment="0" applyProtection="0"/>
    <xf numFmtId="324" fontId="219" fillId="0" borderId="63" applyNumberFormat="0" applyFill="0" applyAlignment="0" applyProtection="0"/>
    <xf numFmtId="324" fontId="4" fillId="0" borderId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41" fillId="0" borderId="0" applyAlignment="0">
      <alignment horizontal="center"/>
    </xf>
    <xf numFmtId="9" fontId="141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4" fillId="14" borderId="0" applyNumberFormat="0" applyFont="0" applyBorder="0" applyAlignment="0">
      <protection locked="0"/>
    </xf>
    <xf numFmtId="324" fontId="4" fillId="98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8" fillId="99" borderId="0" applyNumberFormat="0" applyFont="0" applyBorder="0" applyAlignment="0" applyProtection="0"/>
    <xf numFmtId="324" fontId="98" fillId="99" borderId="0" applyNumberFormat="0" applyFont="0" applyBorder="0" applyAlignment="0" applyProtection="0"/>
    <xf numFmtId="324" fontId="4" fillId="0" borderId="0"/>
    <xf numFmtId="324" fontId="98" fillId="99" borderId="0" applyNumberFormat="0" applyFont="0" applyBorder="0" applyAlignment="0" applyProtection="0"/>
    <xf numFmtId="324" fontId="4" fillId="0" borderId="0"/>
    <xf numFmtId="330" fontId="224" fillId="0" borderId="0" applyNumberFormat="0" applyBorder="0" applyProtection="0"/>
    <xf numFmtId="330" fontId="224" fillId="0" borderId="0" applyNumberFormat="0" applyBorder="0" applyProtection="0"/>
    <xf numFmtId="324" fontId="4" fillId="0" borderId="0"/>
    <xf numFmtId="324" fontId="4" fillId="0" borderId="0"/>
    <xf numFmtId="330" fontId="225" fillId="0" borderId="0"/>
    <xf numFmtId="330" fontId="225" fillId="0" borderId="0"/>
    <xf numFmtId="324" fontId="4" fillId="0" borderId="0"/>
    <xf numFmtId="324" fontId="4" fillId="0" borderId="0"/>
    <xf numFmtId="324" fontId="225" fillId="100" borderId="0" applyNumberFormat="0" applyBorder="0" applyProtection="0">
      <alignment horizontal="center" vertical="center"/>
    </xf>
    <xf numFmtId="324" fontId="225" fillId="100" borderId="0" applyNumberFormat="0" applyBorder="0" applyProtection="0">
      <alignment horizontal="center" vertical="center"/>
    </xf>
    <xf numFmtId="324" fontId="4" fillId="0" borderId="0"/>
    <xf numFmtId="324" fontId="225" fillId="100" borderId="0" applyNumberFormat="0" applyBorder="0" applyProtection="0">
      <alignment horizontal="center" vertical="center"/>
    </xf>
    <xf numFmtId="324" fontId="4" fillId="0" borderId="0"/>
    <xf numFmtId="10" fontId="226" fillId="0" borderId="0"/>
    <xf numFmtId="10" fontId="226" fillId="0" borderId="0"/>
    <xf numFmtId="324" fontId="4" fillId="0" borderId="0"/>
    <xf numFmtId="324" fontId="4" fillId="0" borderId="0"/>
    <xf numFmtId="324" fontId="219" fillId="0" borderId="0" applyNumberFormat="0" applyFill="0" applyBorder="0" applyAlignment="0">
      <protection locked="0"/>
    </xf>
    <xf numFmtId="324" fontId="219" fillId="0" borderId="0" applyNumberFormat="0" applyFill="0" applyBorder="0" applyAlignment="0">
      <protection locked="0"/>
    </xf>
    <xf numFmtId="324" fontId="4" fillId="0" borderId="0"/>
    <xf numFmtId="324" fontId="103" fillId="0" borderId="0" applyNumberFormat="0" applyFill="0" applyBorder="0" applyAlignment="0">
      <protection locked="0"/>
    </xf>
    <xf numFmtId="324" fontId="4" fillId="0" borderId="0"/>
    <xf numFmtId="324" fontId="219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8" fillId="0" borderId="0" applyFill="0" applyBorder="0">
      <alignment horizontal="right"/>
      <protection locked="0"/>
    </xf>
    <xf numFmtId="324" fontId="98" fillId="0" borderId="0" applyFill="0" applyBorder="0">
      <alignment horizontal="right"/>
      <protection locked="0"/>
    </xf>
    <xf numFmtId="324" fontId="4" fillId="0" borderId="0"/>
    <xf numFmtId="324" fontId="98" fillId="0" borderId="0" applyFill="0" applyBorder="0">
      <alignment horizontal="right"/>
      <protection locked="0"/>
    </xf>
    <xf numFmtId="324" fontId="4" fillId="0" borderId="0"/>
    <xf numFmtId="324" fontId="227" fillId="0" borderId="0" applyAlignment="0"/>
    <xf numFmtId="331" fontId="98" fillId="0" borderId="0" applyFill="0" applyBorder="0">
      <alignment horizontal="right"/>
      <protection locked="0"/>
    </xf>
    <xf numFmtId="331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8" fillId="101" borderId="64">
      <alignment horizontal="left" vertical="center" wrapText="1"/>
    </xf>
    <xf numFmtId="324" fontId="228" fillId="101" borderId="64">
      <alignment horizontal="left" vertical="center" wrapText="1"/>
    </xf>
    <xf numFmtId="324" fontId="4" fillId="0" borderId="0"/>
    <xf numFmtId="324" fontId="228" fillId="101" borderId="64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9" fillId="0" borderId="0" applyNumberFormat="0" applyFill="0" applyBorder="0" applyAlignment="0"/>
    <xf numFmtId="324" fontId="229" fillId="0" borderId="0" applyNumberFormat="0" applyFill="0" applyBorder="0" applyAlignment="0"/>
    <xf numFmtId="324" fontId="4" fillId="0" borderId="0"/>
    <xf numFmtId="324" fontId="229" fillId="0" borderId="0" applyNumberFormat="0" applyFill="0" applyBorder="0" applyAlignment="0"/>
    <xf numFmtId="324" fontId="4" fillId="0" borderId="0"/>
    <xf numFmtId="332" fontId="149" fillId="0" borderId="0"/>
    <xf numFmtId="332" fontId="149" fillId="0" borderId="0"/>
    <xf numFmtId="324" fontId="4" fillId="0" borderId="0"/>
    <xf numFmtId="324" fontId="4" fillId="0" borderId="0"/>
    <xf numFmtId="324" fontId="155" fillId="0" borderId="0"/>
    <xf numFmtId="324" fontId="155" fillId="0" borderId="0"/>
    <xf numFmtId="324" fontId="4" fillId="0" borderId="0"/>
    <xf numFmtId="324" fontId="121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05" fontId="104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4" fillId="0" borderId="0" applyFont="0" applyFill="0" applyBorder="0" applyAlignment="0" applyProtection="0"/>
    <xf numFmtId="324" fontId="230" fillId="0" borderId="0"/>
    <xf numFmtId="324" fontId="231" fillId="0" borderId="0"/>
    <xf numFmtId="324" fontId="232" fillId="0" borderId="0"/>
    <xf numFmtId="324" fontId="233" fillId="0" borderId="0"/>
    <xf numFmtId="324" fontId="181" fillId="0" borderId="0"/>
    <xf numFmtId="324" fontId="181" fillId="0" borderId="0"/>
    <xf numFmtId="239" fontId="155" fillId="0" borderId="0" applyFont="0" applyFill="0" applyBorder="0" applyAlignment="0" applyProtection="0">
      <alignment horizontal="right"/>
    </xf>
    <xf numFmtId="239" fontId="155" fillId="0" borderId="0" applyFont="0" applyFill="0" applyBorder="0" applyAlignment="0" applyProtection="0">
      <alignment horizontal="right"/>
    </xf>
    <xf numFmtId="324" fontId="4" fillId="0" borderId="0"/>
    <xf numFmtId="239" fontId="121" fillId="0" borderId="0" applyFont="0" applyFill="0" applyBorder="0" applyAlignment="0" applyProtection="0">
      <alignment horizontal="right"/>
    </xf>
    <xf numFmtId="324" fontId="4" fillId="0" borderId="0"/>
    <xf numFmtId="324" fontId="121" fillId="65" borderId="9"/>
    <xf numFmtId="324" fontId="121" fillId="65" borderId="9"/>
    <xf numFmtId="324" fontId="234" fillId="0" borderId="0" applyNumberFormat="0" applyFill="0" applyBorder="0" applyAlignment="0" applyProtection="0">
      <alignment vertical="top"/>
      <protection locked="0"/>
    </xf>
    <xf numFmtId="264" fontId="235" fillId="0" borderId="65"/>
    <xf numFmtId="264" fontId="235" fillId="0" borderId="65"/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236" fillId="0" borderId="0" applyNumberFormat="0" applyFill="0" applyBorder="0" applyAlignment="0" applyProtection="0">
      <alignment horizontal="right"/>
    </xf>
    <xf numFmtId="324" fontId="4" fillId="0" borderId="0"/>
    <xf numFmtId="324" fontId="236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7" fillId="102" borderId="0"/>
    <xf numFmtId="1" fontId="237" fillId="102" borderId="0"/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34" fontId="105" fillId="0" borderId="0" applyFont="0" applyFill="0" applyBorder="0" applyAlignment="0" applyProtection="0"/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9" fillId="0" borderId="0"/>
    <xf numFmtId="324" fontId="239" fillId="0" borderId="0"/>
    <xf numFmtId="324" fontId="4" fillId="0" borderId="0"/>
    <xf numFmtId="324" fontId="239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6" fillId="0" borderId="0" applyFont="0" applyFill="0" applyBorder="0" applyAlignment="0" applyProtection="0"/>
    <xf numFmtId="336" fontId="104" fillId="0" borderId="0">
      <alignment horizontal="center"/>
    </xf>
    <xf numFmtId="336" fontId="104" fillId="0" borderId="0">
      <alignment horizontal="center"/>
    </xf>
    <xf numFmtId="324" fontId="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" fontId="240" fillId="0" borderId="66" applyFont="0" applyFill="0" applyBorder="0" applyAlignment="0"/>
    <xf numFmtId="2" fontId="240" fillId="0" borderId="66" applyFont="0" applyFill="0" applyBorder="0" applyAlignment="0"/>
    <xf numFmtId="2" fontId="240" fillId="0" borderId="66" applyFont="0" applyFill="0" applyBorder="0" applyAlignment="0"/>
    <xf numFmtId="2" fontId="240" fillId="0" borderId="66" applyFont="0" applyFill="0" applyBorder="0" applyAlignment="0"/>
    <xf numFmtId="324" fontId="4" fillId="0" borderId="0"/>
    <xf numFmtId="2" fontId="240" fillId="0" borderId="66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4" fillId="0" borderId="0" applyFill="0" applyBorder="0" applyAlignment="0" applyProtection="0"/>
    <xf numFmtId="272" fontId="74" fillId="0" borderId="0" applyFill="0" applyBorder="0" applyAlignment="0" applyProtection="0"/>
    <xf numFmtId="324" fontId="4" fillId="0" borderId="0"/>
    <xf numFmtId="324" fontId="4" fillId="0" borderId="0"/>
    <xf numFmtId="330" fontId="74" fillId="0" borderId="0" applyFill="0" applyBorder="0" applyAlignment="0" applyProtection="0"/>
    <xf numFmtId="330" fontId="74" fillId="0" borderId="0" applyFill="0" applyBorder="0" applyAlignment="0" applyProtection="0"/>
    <xf numFmtId="324" fontId="4" fillId="0" borderId="0"/>
    <xf numFmtId="324" fontId="4" fillId="0" borderId="0"/>
    <xf numFmtId="207" fontId="155" fillId="0" borderId="0" applyFill="0" applyBorder="0" applyProtection="0">
      <alignment horizontal="center"/>
    </xf>
    <xf numFmtId="207" fontId="155" fillId="0" borderId="0" applyFill="0" applyBorder="0" applyProtection="0">
      <alignment horizontal="center"/>
    </xf>
    <xf numFmtId="324" fontId="4" fillId="0" borderId="0"/>
    <xf numFmtId="207" fontId="121" fillId="0" borderId="0" applyFill="0" applyBorder="0" applyProtection="0">
      <alignment horizontal="center"/>
    </xf>
    <xf numFmtId="324" fontId="4" fillId="0" borderId="0"/>
    <xf numFmtId="338" fontId="180" fillId="0" borderId="0" applyFont="0" applyFill="0" applyBorder="0" applyProtection="0">
      <alignment horizontal="right"/>
    </xf>
    <xf numFmtId="338" fontId="180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61" fillId="0" borderId="0"/>
    <xf numFmtId="316" fontId="161" fillId="0" borderId="0"/>
    <xf numFmtId="324" fontId="4" fillId="0" borderId="0"/>
    <xf numFmtId="316" fontId="162" fillId="0" borderId="0"/>
    <xf numFmtId="324" fontId="4" fillId="0" borderId="0"/>
    <xf numFmtId="324" fontId="241" fillId="0" borderId="0" applyNumberFormat="0" applyFill="0" applyBorder="0" applyProtection="0">
      <alignment horizontal="left"/>
    </xf>
    <xf numFmtId="324" fontId="241" fillId="0" borderId="0" applyNumberFormat="0" applyFill="0" applyBorder="0" applyProtection="0">
      <alignment horizontal="left"/>
    </xf>
    <xf numFmtId="324" fontId="4" fillId="0" borderId="0"/>
    <xf numFmtId="324" fontId="24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4" fillId="0" borderId="0"/>
    <xf numFmtId="324" fontId="133" fillId="75" borderId="48">
      <alignment horizontal="center" wrapText="1"/>
    </xf>
    <xf numFmtId="324" fontId="4" fillId="0" borderId="0"/>
    <xf numFmtId="324" fontId="242" fillId="103" borderId="0" applyAlignment="0"/>
    <xf numFmtId="324" fontId="133" fillId="104" borderId="0" applyAlignment="0"/>
    <xf numFmtId="324" fontId="243" fillId="0" borderId="0" applyAlignment="0"/>
    <xf numFmtId="324" fontId="166" fillId="0" borderId="0">
      <alignment horizontal="left"/>
    </xf>
    <xf numFmtId="37" fontId="244" fillId="0" borderId="0"/>
    <xf numFmtId="324" fontId="4" fillId="0" borderId="0"/>
    <xf numFmtId="324" fontId="4" fillId="0" borderId="0"/>
    <xf numFmtId="37" fontId="244" fillId="0" borderId="0"/>
    <xf numFmtId="324" fontId="244" fillId="0" borderId="0"/>
    <xf numFmtId="324" fontId="4" fillId="0" borderId="0"/>
    <xf numFmtId="324" fontId="244" fillId="0" borderId="0"/>
    <xf numFmtId="324" fontId="4" fillId="0" borderId="0"/>
    <xf numFmtId="324" fontId="166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5" fillId="0" borderId="0"/>
    <xf numFmtId="341" fontId="4" fillId="0" borderId="0"/>
    <xf numFmtId="341" fontId="4" fillId="0" borderId="0"/>
    <xf numFmtId="324" fontId="4" fillId="0" borderId="0"/>
    <xf numFmtId="342" fontId="105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8" fillId="0" borderId="0" applyBorder="0" applyProtection="0"/>
    <xf numFmtId="2" fontId="98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8" fillId="0" borderId="0"/>
    <xf numFmtId="324" fontId="148" fillId="0" borderId="0"/>
    <xf numFmtId="324" fontId="4" fillId="0" borderId="0"/>
    <xf numFmtId="324" fontId="148" fillId="0" borderId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247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248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4" fillId="0" borderId="0"/>
    <xf numFmtId="324" fontId="136" fillId="0" borderId="0"/>
    <xf numFmtId="324" fontId="249" fillId="0" borderId="0"/>
    <xf numFmtId="37" fontId="250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50" fillId="0" borderId="0" applyNumberFormat="0" applyFont="0" applyFill="0" applyBorder="0" applyAlignment="0" applyProtection="0"/>
    <xf numFmtId="324" fontId="250" fillId="0" borderId="0" applyNumberFormat="0" applyFont="0" applyFill="0" applyBorder="0" applyAlignment="0" applyProtection="0"/>
    <xf numFmtId="324" fontId="4" fillId="0" borderId="0"/>
    <xf numFmtId="324" fontId="250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7" fontId="226" fillId="0" borderId="0"/>
    <xf numFmtId="324" fontId="4" fillId="0" borderId="0"/>
    <xf numFmtId="324" fontId="4" fillId="0" borderId="0"/>
    <xf numFmtId="37" fontId="226" fillId="0" borderId="0"/>
    <xf numFmtId="324" fontId="226" fillId="0" borderId="0"/>
    <xf numFmtId="324" fontId="4" fillId="0" borderId="0"/>
    <xf numFmtId="324" fontId="226" fillId="0" borderId="0"/>
    <xf numFmtId="324" fontId="4" fillId="0" borderId="0"/>
    <xf numFmtId="37" fontId="120" fillId="0" borderId="0"/>
    <xf numFmtId="324" fontId="4" fillId="0" borderId="0"/>
    <xf numFmtId="324" fontId="4" fillId="0" borderId="0"/>
    <xf numFmtId="37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8" fillId="0" borderId="0"/>
    <xf numFmtId="184" fontId="178" fillId="0" borderId="0"/>
    <xf numFmtId="324" fontId="4" fillId="0" borderId="0"/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10" fontId="104" fillId="0" borderId="6"/>
    <xf numFmtId="227" fontId="74" fillId="0" borderId="0" applyFont="0" applyFill="0" applyBorder="0" applyAlignment="0">
      <alignment vertical="center"/>
    </xf>
    <xf numFmtId="10" fontId="104" fillId="0" borderId="6"/>
    <xf numFmtId="324" fontId="4" fillId="0" borderId="0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227" fontId="74" fillId="0" borderId="0" applyFont="0" applyFill="0" applyBorder="0" applyAlignment="0">
      <alignment vertical="center"/>
    </xf>
    <xf numFmtId="227" fontId="74" fillId="0" borderId="0" applyFont="0" applyFill="0" applyBorder="0" applyAlignment="0">
      <alignment vertical="center"/>
    </xf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324" fontId="109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4" fillId="0" borderId="0"/>
    <xf numFmtId="324" fontId="109" fillId="0" borderId="0" applyNumberFormat="0" applyFill="0" applyBorder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253" fillId="0" borderId="0" applyFill="0" applyBorder="0" applyProtection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1" fontId="254" fillId="0" borderId="0" applyProtection="0">
      <alignment horizontal="right" vertical="center"/>
    </xf>
    <xf numFmtId="1" fontId="254" fillId="0" borderId="0" applyProtection="0">
      <alignment horizontal="right" vertical="center"/>
    </xf>
    <xf numFmtId="324" fontId="4" fillId="0" borderId="0"/>
    <xf numFmtId="324" fontId="4" fillId="0" borderId="0"/>
    <xf numFmtId="187" fontId="147" fillId="0" borderId="0">
      <alignment horizontal="center"/>
    </xf>
    <xf numFmtId="187" fontId="147" fillId="0" borderId="0">
      <alignment horizontal="center"/>
    </xf>
    <xf numFmtId="324" fontId="4" fillId="0" borderId="0"/>
    <xf numFmtId="187" fontId="148" fillId="0" borderId="0">
      <alignment horizontal="center"/>
    </xf>
    <xf numFmtId="324" fontId="4" fillId="0" borderId="0"/>
    <xf numFmtId="324" fontId="255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6" fillId="0" borderId="0"/>
    <xf numFmtId="253" fontId="161" fillId="0" borderId="0" applyFont="0" applyFill="0" applyBorder="0" applyAlignment="0" applyProtection="0"/>
    <xf numFmtId="253" fontId="161" fillId="0" borderId="0" applyFont="0" applyFill="0" applyBorder="0" applyAlignment="0" applyProtection="0"/>
    <xf numFmtId="324" fontId="4" fillId="0" borderId="0"/>
    <xf numFmtId="253" fontId="162" fillId="0" borderId="0" applyFont="0" applyFill="0" applyBorder="0" applyAlignment="0" applyProtection="0"/>
    <xf numFmtId="324" fontId="4" fillId="0" borderId="0"/>
    <xf numFmtId="324" fontId="256" fillId="0" borderId="0"/>
    <xf numFmtId="14" fontId="163" fillId="0" borderId="0">
      <alignment horizontal="center" wrapText="1"/>
      <protection locked="0"/>
    </xf>
    <xf numFmtId="324" fontId="4" fillId="0" borderId="0"/>
    <xf numFmtId="324" fontId="4" fillId="0" borderId="0"/>
    <xf numFmtId="14" fontId="163" fillId="0" borderId="0">
      <alignment horizontal="center" wrapText="1"/>
      <protection locked="0"/>
    </xf>
    <xf numFmtId="16" fontId="163" fillId="0" borderId="0">
      <alignment horizontal="center" wrapText="1"/>
      <protection locked="0"/>
    </xf>
    <xf numFmtId="324" fontId="4" fillId="0" borderId="0"/>
    <xf numFmtId="16" fontId="163" fillId="0" borderId="0">
      <alignment horizontal="center" wrapText="1"/>
      <protection locked="0"/>
    </xf>
    <xf numFmtId="324" fontId="4" fillId="0" borderId="0"/>
    <xf numFmtId="324" fontId="256" fillId="0" borderId="0"/>
    <xf numFmtId="9" fontId="169" fillId="0" borderId="0" applyFont="0" applyFill="0" applyBorder="0" applyAlignment="0" applyProtection="0"/>
    <xf numFmtId="324" fontId="257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8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3" fillId="0" borderId="0" applyFont="0" applyFill="0" applyBorder="0" applyProtection="0">
      <alignment horizontal="right"/>
    </xf>
    <xf numFmtId="345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8" fillId="0" borderId="0" applyFill="0" applyBorder="0">
      <alignment horizontal="right"/>
      <protection locked="0"/>
    </xf>
    <xf numFmtId="346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4" fillId="0" borderId="0">
      <protection locked="0"/>
    </xf>
    <xf numFmtId="347" fontId="74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5" fillId="0" borderId="0" applyFont="0" applyFill="0" applyBorder="0" applyAlignment="0" applyProtection="0"/>
    <xf numFmtId="268" fontId="74" fillId="0" borderId="0"/>
    <xf numFmtId="324" fontId="259" fillId="0" borderId="0" applyFont="0" applyFill="0" applyBorder="0" applyAlignment="0" applyProtection="0">
      <alignment horizontal="center"/>
    </xf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4" fillId="0" borderId="0"/>
    <xf numFmtId="324" fontId="4" fillId="0" borderId="0"/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175" fillId="0" borderId="0"/>
    <xf numFmtId="324" fontId="175" fillId="0" borderId="0"/>
    <xf numFmtId="324" fontId="4" fillId="0" borderId="0"/>
    <xf numFmtId="324" fontId="260" fillId="0" borderId="0"/>
    <xf numFmtId="324" fontId="4" fillId="0" borderId="0"/>
    <xf numFmtId="348" fontId="229" fillId="0" borderId="0"/>
    <xf numFmtId="348" fontId="229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324" fontId="22" fillId="106" borderId="0" applyNumberFormat="0" applyFont="0" applyBorder="0" applyAlignment="0">
      <protection locked="0"/>
    </xf>
    <xf numFmtId="324" fontId="98" fillId="0" borderId="0" applyNumberFormat="0" applyFont="0" applyFill="0" applyBorder="0" applyAlignment="0" applyProtection="0">
      <alignment horizontal="left"/>
    </xf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228" fillId="0" borderId="51">
      <alignment horizontal="center"/>
    </xf>
    <xf numFmtId="324" fontId="228" fillId="0" borderId="51">
      <alignment horizontal="center"/>
    </xf>
    <xf numFmtId="324" fontId="228" fillId="0" borderId="51">
      <alignment horizontal="center"/>
    </xf>
    <xf numFmtId="324" fontId="228" fillId="0" borderId="51">
      <alignment horizontal="center"/>
    </xf>
    <xf numFmtId="324" fontId="4" fillId="0" borderId="0"/>
    <xf numFmtId="324" fontId="228" fillId="0" borderId="51">
      <alignment horizontal="center"/>
    </xf>
    <xf numFmtId="324" fontId="4" fillId="0" borderId="0"/>
    <xf numFmtId="324" fontId="261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6" fillId="0" borderId="11"/>
    <xf numFmtId="10" fontId="4" fillId="0" borderId="0"/>
    <xf numFmtId="2" fontId="104" fillId="0" borderId="0">
      <alignment horizontal="right"/>
    </xf>
    <xf numFmtId="324" fontId="1" fillId="0" borderId="0"/>
  </cellStyleXfs>
  <cellXfs count="841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24" fontId="70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5" xfId="2" applyNumberFormat="1" applyFont="1" applyFill="1" applyBorder="1" applyAlignment="1" applyProtection="1">
      <alignment horizontal="left" wrapText="1"/>
    </xf>
    <xf numFmtId="324" fontId="67" fillId="0" borderId="36" xfId="0" applyFont="1" applyBorder="1" applyAlignment="1" applyProtection="1">
      <alignment vertical="center" wrapText="1"/>
    </xf>
    <xf numFmtId="324" fontId="72" fillId="0" borderId="36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1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3" xfId="2" applyNumberFormat="1" applyFont="1" applyFill="1" applyBorder="1" applyAlignment="1" applyProtection="1">
      <alignment horizontal="left" vertical="center" wrapText="1"/>
    </xf>
    <xf numFmtId="183" fontId="65" fillId="5" borderId="33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7" fillId="5" borderId="0" xfId="2" applyNumberFormat="1" applyFont="1" applyFill="1" applyBorder="1" applyAlignment="1" applyProtection="1">
      <alignment vertical="top" wrapText="1"/>
    </xf>
    <xf numFmtId="3" fontId="87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72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7" fillId="0" borderId="0" xfId="0" applyFont="1" applyBorder="1" applyAlignment="1" applyProtection="1">
      <alignment vertical="center" wrapText="1"/>
    </xf>
    <xf numFmtId="3" fontId="80" fillId="0" borderId="0" xfId="0" applyNumberFormat="1" applyFont="1" applyFill="1" applyBorder="1" applyAlignment="1" applyProtection="1">
      <alignment horizontal="center" wrapText="1"/>
      <protection locked="0"/>
    </xf>
    <xf numFmtId="3" fontId="80" fillId="0" borderId="0" xfId="0" applyNumberFormat="1" applyFont="1" applyFill="1" applyBorder="1" applyAlignment="1" applyProtection="1">
      <alignment wrapText="1"/>
      <protection locked="0"/>
    </xf>
    <xf numFmtId="324" fontId="89" fillId="0" borderId="0" xfId="0" applyFont="1" applyAlignment="1" applyProtection="1">
      <alignment horizontal="left" vertical="center" wrapText="1"/>
    </xf>
    <xf numFmtId="324" fontId="77" fillId="0" borderId="0" xfId="0" applyFont="1" applyAlignment="1" applyProtection="1">
      <alignment horizontal="left" vertical="center" wrapText="1"/>
    </xf>
    <xf numFmtId="10" fontId="77" fillId="0" borderId="0" xfId="1" applyNumberFormat="1" applyFont="1" applyBorder="1" applyAlignment="1" applyProtection="1">
      <alignment horizontal="left" wrapText="1"/>
      <protection locked="0"/>
    </xf>
    <xf numFmtId="324" fontId="77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8" fillId="0" borderId="0" xfId="0" applyFont="1" applyBorder="1" applyAlignment="1" applyProtection="1">
      <alignment vertical="top" wrapText="1"/>
    </xf>
    <xf numFmtId="168" fontId="77" fillId="0" borderId="0" xfId="0" applyNumberFormat="1" applyFont="1" applyFill="1" applyBorder="1" applyAlignment="1" applyProtection="1">
      <alignment vertical="center" wrapText="1"/>
    </xf>
    <xf numFmtId="324" fontId="78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67" fillId="0" borderId="0" xfId="0" applyFont="1" applyAlignment="1" applyProtection="1">
      <alignment horizontal="left" vertical="center" wrapText="1"/>
    </xf>
    <xf numFmtId="324" fontId="83" fillId="0" borderId="0" xfId="0" applyFont="1" applyBorder="1" applyAlignment="1" applyProtection="1">
      <alignment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2" fillId="0" borderId="0" xfId="0" applyFont="1" applyBorder="1" applyAlignment="1" applyProtection="1">
      <alignment horizontal="left" vertical="center" wrapText="1"/>
    </xf>
    <xf numFmtId="324" fontId="77" fillId="0" borderId="0" xfId="0" applyFont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71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horizontal="left" vertical="center" wrapText="1"/>
    </xf>
    <xf numFmtId="324" fontId="85" fillId="5" borderId="0" xfId="0" applyFont="1" applyFill="1" applyAlignment="1" applyProtection="1">
      <alignment vertical="center" wrapText="1"/>
    </xf>
    <xf numFmtId="324" fontId="85" fillId="5" borderId="0" xfId="0" applyFont="1" applyFill="1" applyAlignment="1" applyProtection="1">
      <alignment horizontal="left" vertical="center" wrapText="1"/>
    </xf>
    <xf numFmtId="324" fontId="85" fillId="0" borderId="0" xfId="0" applyFont="1" applyAlignment="1" applyProtection="1">
      <alignment vertical="center" wrapText="1"/>
    </xf>
    <xf numFmtId="324" fontId="77" fillId="0" borderId="0" xfId="0" applyFont="1" applyAlignment="1" applyProtection="1">
      <alignment vertical="center" wrapText="1"/>
    </xf>
    <xf numFmtId="324" fontId="71" fillId="0" borderId="0" xfId="0" applyFont="1" applyBorder="1" applyAlignment="1" applyProtection="1">
      <alignment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324" fontId="83" fillId="0" borderId="0" xfId="0" applyFont="1" applyAlignment="1" applyProtection="1">
      <alignment horizontal="left" vertical="center" wrapText="1"/>
    </xf>
    <xf numFmtId="324" fontId="88" fillId="0" borderId="0" xfId="0" applyFont="1" applyBorder="1" applyAlignment="1" applyProtection="1">
      <alignment horizontal="left" vertical="center" wrapText="1"/>
    </xf>
    <xf numFmtId="324" fontId="88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83" fillId="0" borderId="0" xfId="0" applyFont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5" xfId="2" applyNumberFormat="1" applyFont="1" applyFill="1" applyBorder="1" applyAlignment="1" applyProtection="1">
      <alignment horizontal="center" vertical="center" wrapText="1"/>
    </xf>
    <xf numFmtId="183" fontId="66" fillId="6" borderId="35" xfId="2" applyNumberFormat="1" applyFont="1" applyFill="1" applyBorder="1" applyAlignment="1" applyProtection="1">
      <alignment horizontal="center" vertical="center" wrapText="1"/>
    </xf>
    <xf numFmtId="183" fontId="90" fillId="5" borderId="36" xfId="2" applyNumberFormat="1" applyFont="1" applyFill="1" applyBorder="1" applyAlignment="1" applyProtection="1">
      <alignment horizontal="left" vertical="center" wrapText="1"/>
    </xf>
    <xf numFmtId="10" fontId="91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3" xfId="2" applyNumberFormat="1" applyFont="1" applyFill="1" applyBorder="1" applyAlignment="1" applyProtection="1">
      <alignment horizontal="right" vertical="center" wrapText="1"/>
    </xf>
    <xf numFmtId="183" fontId="65" fillId="5" borderId="33" xfId="2" applyNumberFormat="1" applyFont="1" applyFill="1" applyBorder="1" applyAlignment="1" applyProtection="1">
      <alignment horizontal="right" vertical="center" wrapText="1"/>
    </xf>
    <xf numFmtId="183" fontId="90" fillId="5" borderId="36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3" xfId="2" applyNumberFormat="1" applyFont="1" applyFill="1" applyBorder="1" applyAlignment="1" applyProtection="1">
      <alignment horizontal="right" vertical="center" wrapText="1"/>
    </xf>
    <xf numFmtId="183" fontId="63" fillId="5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3" fillId="5" borderId="36" xfId="2" applyNumberFormat="1" applyFont="1" applyFill="1" applyBorder="1" applyAlignment="1" applyProtection="1">
      <alignment horizontal="left" vertical="center" wrapText="1"/>
    </xf>
    <xf numFmtId="324" fontId="81" fillId="0" borderId="36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4" fillId="0" borderId="0" xfId="0" applyNumberFormat="1" applyFont="1" applyBorder="1" applyAlignment="1" applyProtection="1">
      <alignment horizontal="left" vertical="center" wrapText="1"/>
    </xf>
    <xf numFmtId="3" fontId="74" fillId="0" borderId="0" xfId="2" applyNumberFormat="1" applyFont="1" applyFill="1" applyBorder="1" applyAlignment="1" applyProtection="1">
      <alignment horizontal="left" wrapText="1"/>
    </xf>
    <xf numFmtId="171" fontId="74" fillId="0" borderId="0" xfId="0" applyNumberFormat="1" applyFont="1" applyBorder="1" applyAlignment="1" applyProtection="1">
      <alignment horizontal="left" wrapText="1"/>
    </xf>
    <xf numFmtId="324" fontId="75" fillId="0" borderId="0" xfId="0" applyFont="1" applyBorder="1" applyAlignment="1" applyProtection="1">
      <alignment horizontal="left" vertical="center" wrapText="1"/>
    </xf>
    <xf numFmtId="324" fontId="74" fillId="0" borderId="0" xfId="0" applyFont="1" applyAlignment="1" applyProtection="1">
      <alignment horizontal="left" vertical="center" wrapText="1"/>
    </xf>
    <xf numFmtId="171" fontId="74" fillId="0" borderId="0" xfId="0" applyNumberFormat="1" applyFont="1" applyAlignment="1" applyProtection="1">
      <alignment horizontal="left" vertical="center" wrapText="1"/>
    </xf>
    <xf numFmtId="171" fontId="92" fillId="0" borderId="0" xfId="0" applyNumberFormat="1" applyFont="1" applyBorder="1" applyAlignment="1" applyProtection="1">
      <alignment horizontal="left" vertical="center" wrapText="1"/>
    </xf>
    <xf numFmtId="324" fontId="74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2" fillId="0" borderId="0" xfId="0" applyNumberFormat="1" applyFont="1" applyAlignment="1" applyProtection="1">
      <alignment horizontal="center" vertical="center" wrapText="1"/>
    </xf>
    <xf numFmtId="2" fontId="74" fillId="0" borderId="0" xfId="0" applyNumberFormat="1" applyFont="1" applyAlignment="1" applyProtection="1">
      <alignment horizontal="left" vertical="center" wrapText="1"/>
    </xf>
    <xf numFmtId="2" fontId="74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2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5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6" xfId="2" applyNumberFormat="1" applyFont="1" applyFill="1" applyBorder="1" applyAlignment="1" applyProtection="1">
      <alignment horizontal="left" vertical="center" wrapText="1"/>
    </xf>
    <xf numFmtId="183" fontId="65" fillId="3" borderId="36" xfId="2" applyNumberFormat="1" applyFont="1" applyFill="1" applyBorder="1" applyAlignment="1" applyProtection="1">
      <alignment horizontal="right" vertical="center" wrapText="1"/>
    </xf>
    <xf numFmtId="183" fontId="65" fillId="5" borderId="36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/>
    </xf>
    <xf numFmtId="183" fontId="69" fillId="5" borderId="34" xfId="2" applyNumberFormat="1" applyFont="1" applyFill="1" applyBorder="1" applyAlignment="1" applyProtection="1">
      <alignment horizontal="left" vertical="center" wrapText="1"/>
    </xf>
    <xf numFmtId="183" fontId="64" fillId="3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9" fillId="3" borderId="34" xfId="2" applyNumberFormat="1" applyFont="1" applyFill="1" applyBorder="1" applyAlignment="1" applyProtection="1">
      <alignment horizontal="right" vertical="center" wrapText="1"/>
    </xf>
    <xf numFmtId="183" fontId="69" fillId="5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6" xfId="2" applyNumberFormat="1" applyFont="1" applyFill="1" applyBorder="1" applyAlignment="1" applyProtection="1">
      <alignment horizontal="center" wrapText="1"/>
    </xf>
    <xf numFmtId="0" fontId="82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3" fillId="5" borderId="0" xfId="2" applyNumberFormat="1" applyFont="1" applyFill="1" applyBorder="1" applyAlignment="1" applyProtection="1">
      <alignment horizontal="center" vertical="top" wrapText="1"/>
    </xf>
    <xf numFmtId="183" fontId="264" fillId="5" borderId="0" xfId="2" applyNumberFormat="1" applyFont="1" applyFill="1" applyBorder="1" applyAlignment="1" applyProtection="1">
      <alignment horizontal="center" vertical="top" wrapText="1"/>
    </xf>
    <xf numFmtId="324" fontId="67" fillId="0" borderId="36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2" fillId="5" borderId="0" xfId="2" applyNumberFormat="1" applyFont="1" applyFill="1" applyBorder="1" applyAlignment="1" applyProtection="1">
      <alignment wrapText="1"/>
    </xf>
    <xf numFmtId="183" fontId="66" fillId="2" borderId="35" xfId="2" applyNumberFormat="1" applyFont="1" applyFill="1" applyBorder="1" applyAlignment="1" applyProtection="1">
      <alignment horizontal="center" wrapText="1"/>
    </xf>
    <xf numFmtId="183" fontId="265" fillId="5" borderId="36" xfId="2" applyNumberFormat="1" applyFont="1" applyFill="1" applyBorder="1" applyAlignment="1" applyProtection="1">
      <alignment horizontal="center" vertical="center" wrapText="1"/>
    </xf>
    <xf numFmtId="183" fontId="265" fillId="5" borderId="7" xfId="2" applyNumberFormat="1" applyFont="1" applyFill="1" applyBorder="1" applyAlignment="1" applyProtection="1">
      <alignment horizontal="center" vertical="center" wrapText="1"/>
    </xf>
    <xf numFmtId="183" fontId="265" fillId="5" borderId="2" xfId="2" applyNumberFormat="1" applyFont="1" applyFill="1" applyBorder="1" applyAlignment="1" applyProtection="1">
      <alignment horizontal="center" vertical="center" wrapText="1"/>
    </xf>
    <xf numFmtId="183" fontId="63" fillId="3" borderId="36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5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7" borderId="7" xfId="0" applyNumberFormat="1" applyFont="1" applyFill="1" applyBorder="1" applyAlignment="1" applyProtection="1">
      <alignment vertical="center"/>
    </xf>
    <xf numFmtId="3" fontId="15" fillId="107" borderId="0" xfId="0" applyNumberFormat="1" applyFont="1" applyFill="1" applyBorder="1" applyAlignment="1" applyProtection="1">
      <alignment vertical="center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34" xfId="2" applyNumberFormat="1" applyFont="1" applyFill="1" applyBorder="1" applyAlignment="1" applyProtection="1">
      <alignment horizontal="left" vertical="center" wrapText="1"/>
    </xf>
    <xf numFmtId="183" fontId="86" fillId="5" borderId="33" xfId="2" applyNumberFormat="1" applyFont="1" applyFill="1" applyBorder="1" applyAlignment="1" applyProtection="1">
      <alignment horizontal="left" vertical="center" wrapText="1"/>
    </xf>
    <xf numFmtId="183" fontId="86" fillId="5" borderId="2" xfId="2" applyNumberFormat="1" applyFont="1" applyFill="1" applyBorder="1" applyAlignment="1" applyProtection="1">
      <alignment horizontal="left" vertical="center" wrapText="1"/>
    </xf>
    <xf numFmtId="183" fontId="86" fillId="5" borderId="36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89" fillId="0" borderId="0" xfId="0" applyNumberFormat="1" applyFont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266" fillId="0" borderId="0" xfId="0" applyFont="1" applyAlignment="1" applyProtection="1">
      <alignment vertical="center" wrapText="1"/>
    </xf>
    <xf numFmtId="171" fontId="269" fillId="0" borderId="0" xfId="0" applyNumberFormat="1" applyFont="1" applyBorder="1" applyAlignment="1" applyProtection="1">
      <alignment vertical="center" wrapText="1"/>
    </xf>
    <xf numFmtId="10" fontId="270" fillId="0" borderId="0" xfId="1" applyNumberFormat="1" applyFont="1" applyBorder="1" applyAlignment="1" applyProtection="1">
      <alignment horizontal="center" wrapText="1"/>
    </xf>
    <xf numFmtId="324" fontId="267" fillId="0" borderId="0" xfId="0" applyFont="1" applyBorder="1" applyAlignment="1" applyProtection="1">
      <alignment vertical="center" wrapText="1"/>
    </xf>
    <xf numFmtId="324" fontId="267" fillId="0" borderId="0" xfId="0" applyFont="1" applyAlignment="1" applyProtection="1">
      <alignment vertical="center" wrapText="1"/>
    </xf>
    <xf numFmtId="324" fontId="268" fillId="0" borderId="0" xfId="0" applyFont="1" applyBorder="1" applyAlignment="1" applyProtection="1">
      <alignment vertical="center" wrapText="1"/>
    </xf>
    <xf numFmtId="324" fontId="268" fillId="0" borderId="0" xfId="0" applyFont="1" applyAlignment="1" applyProtection="1">
      <alignment vertical="center" wrapText="1"/>
    </xf>
    <xf numFmtId="324" fontId="271" fillId="0" borderId="0" xfId="0" applyFont="1" applyBorder="1" applyAlignment="1" applyProtection="1">
      <alignment vertical="center" wrapText="1"/>
    </xf>
    <xf numFmtId="324" fontId="271" fillId="0" borderId="0" xfId="0" applyFont="1" applyAlignment="1" applyProtection="1">
      <alignment vertical="center" wrapText="1"/>
    </xf>
    <xf numFmtId="324" fontId="272" fillId="0" borderId="0" xfId="0" applyFont="1" applyBorder="1" applyAlignment="1" applyProtection="1">
      <alignment vertical="center" wrapText="1"/>
    </xf>
    <xf numFmtId="9" fontId="276" fillId="5" borderId="0" xfId="1" applyFont="1" applyFill="1" applyBorder="1" applyAlignment="1" applyProtection="1">
      <alignment horizontal="right" vertical="center" wrapText="1"/>
    </xf>
    <xf numFmtId="3" fontId="275" fillId="0" borderId="0" xfId="0" applyNumberFormat="1" applyFont="1" applyFill="1" applyBorder="1" applyAlignment="1" applyProtection="1">
      <alignment wrapText="1"/>
    </xf>
    <xf numFmtId="324" fontId="267" fillId="0" borderId="0" xfId="0" applyFont="1" applyFill="1" applyBorder="1" applyAlignment="1" applyProtection="1">
      <alignment vertical="center" wrapText="1"/>
    </xf>
    <xf numFmtId="324" fontId="268" fillId="0" borderId="0" xfId="0" applyFont="1" applyFill="1" applyBorder="1" applyAlignment="1" applyProtection="1">
      <alignment vertical="center" wrapText="1"/>
    </xf>
    <xf numFmtId="324" fontId="267" fillId="0" borderId="0" xfId="0" applyFont="1" applyFill="1" applyBorder="1" applyAlignment="1" applyProtection="1">
      <alignment horizontal="left" vertical="center" wrapText="1"/>
    </xf>
    <xf numFmtId="324" fontId="268" fillId="0" borderId="0" xfId="0" applyFont="1" applyFill="1" applyBorder="1" applyAlignment="1" applyProtection="1">
      <alignment horizontal="left" vertical="center" wrapText="1"/>
    </xf>
    <xf numFmtId="324" fontId="272" fillId="5" borderId="0" xfId="0" applyFont="1" applyFill="1" applyBorder="1" applyAlignment="1" applyProtection="1">
      <alignment vertical="center" wrapText="1"/>
    </xf>
    <xf numFmtId="324" fontId="272" fillId="5" borderId="0" xfId="0" applyFont="1" applyFill="1" applyBorder="1" applyAlignment="1" applyProtection="1">
      <alignment horizontal="left" vertical="center" wrapText="1"/>
    </xf>
    <xf numFmtId="324" fontId="273" fillId="5" borderId="0" xfId="0" applyFont="1" applyFill="1" applyBorder="1" applyAlignment="1" applyProtection="1">
      <alignment horizontal="left" vertical="center" wrapText="1"/>
    </xf>
    <xf numFmtId="324" fontId="267" fillId="0" borderId="0" xfId="0" applyFont="1" applyBorder="1" applyAlignment="1" applyProtection="1">
      <alignment horizontal="left" vertical="center" wrapText="1"/>
    </xf>
    <xf numFmtId="324" fontId="268" fillId="0" borderId="0" xfId="0" applyFont="1" applyBorder="1" applyAlignment="1" applyProtection="1">
      <alignment horizontal="left" vertical="center" wrapText="1"/>
    </xf>
    <xf numFmtId="171" fontId="74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7" fillId="5" borderId="35" xfId="2" applyNumberFormat="1" applyFont="1" applyFill="1" applyBorder="1" applyAlignment="1" applyProtection="1">
      <alignment horizontal="left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78" fillId="2" borderId="35" xfId="2" applyNumberFormat="1" applyFont="1" applyFill="1" applyBorder="1" applyAlignment="1" applyProtection="1">
      <alignment horizontal="center" wrapText="1"/>
    </xf>
    <xf numFmtId="171" fontId="278" fillId="6" borderId="35" xfId="2" applyNumberFormat="1" applyFont="1" applyFill="1" applyBorder="1" applyAlignment="1" applyProtection="1">
      <alignment horizontal="center" wrapText="1"/>
    </xf>
    <xf numFmtId="171" fontId="279" fillId="71" borderId="35" xfId="2" applyNumberFormat="1" applyFont="1" applyFill="1" applyBorder="1" applyAlignment="1" applyProtection="1">
      <alignment horizontal="center" wrapText="1"/>
    </xf>
    <xf numFmtId="183" fontId="21" fillId="5" borderId="32" xfId="2" applyNumberFormat="1" applyFont="1" applyFill="1" applyBorder="1" applyAlignment="1" applyProtection="1">
      <alignment horizontal="left" vertical="center" wrapText="1"/>
    </xf>
    <xf numFmtId="183" fontId="22" fillId="5" borderId="32" xfId="2" applyNumberFormat="1" applyFont="1" applyFill="1" applyBorder="1" applyAlignment="1" applyProtection="1">
      <alignment horizontal="left" vertical="center" wrapText="1"/>
    </xf>
    <xf numFmtId="169" fontId="21" fillId="3" borderId="32" xfId="2" applyNumberFormat="1" applyFont="1" applyFill="1" applyBorder="1" applyAlignment="1" applyProtection="1">
      <alignment horizontal="right" vertical="center" wrapText="1"/>
    </xf>
    <xf numFmtId="169" fontId="21" fillId="5" borderId="32" xfId="2" applyNumberFormat="1" applyFont="1" applyFill="1" applyBorder="1" applyAlignment="1" applyProtection="1">
      <alignment horizontal="right" vertical="center" wrapText="1"/>
    </xf>
    <xf numFmtId="183" fontId="21" fillId="5" borderId="1" xfId="2" applyNumberFormat="1" applyFont="1" applyFill="1" applyBorder="1" applyAlignment="1" applyProtection="1">
      <alignment horizontal="left" vertical="center" wrapText="1"/>
    </xf>
    <xf numFmtId="169" fontId="21" fillId="3" borderId="1" xfId="2" applyNumberFormat="1" applyFont="1" applyFill="1" applyBorder="1" applyAlignment="1" applyProtection="1">
      <alignment horizontal="right" vertical="center" wrapText="1"/>
    </xf>
    <xf numFmtId="169" fontId="21" fillId="5" borderId="1" xfId="2" applyNumberFormat="1" applyFont="1" applyFill="1" applyBorder="1" applyAlignment="1" applyProtection="1">
      <alignment horizontal="right" vertical="center" wrapText="1"/>
    </xf>
    <xf numFmtId="170" fontId="280" fillId="5" borderId="1" xfId="3" applyNumberFormat="1" applyFont="1" applyFill="1" applyBorder="1" applyAlignment="1" applyProtection="1">
      <alignment horizontal="right" vertical="center" wrapText="1"/>
    </xf>
    <xf numFmtId="169" fontId="280" fillId="5" borderId="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170" fontId="277" fillId="5" borderId="2" xfId="3" applyNumberFormat="1" applyFont="1" applyFill="1" applyBorder="1" applyAlignment="1" applyProtection="1">
      <alignment horizontal="right" vertical="center" wrapText="1"/>
    </xf>
    <xf numFmtId="169" fontId="277" fillId="5" borderId="2" xfId="2" applyNumberFormat="1" applyFont="1" applyFill="1" applyBorder="1" applyAlignment="1" applyProtection="1">
      <alignment horizontal="right" vertical="center" wrapText="1"/>
    </xf>
    <xf numFmtId="183" fontId="21" fillId="5" borderId="2" xfId="2" applyNumberFormat="1" applyFont="1" applyFill="1" applyBorder="1" applyAlignment="1" applyProtection="1">
      <alignment horizontal="left" vertical="center" wrapText="1"/>
    </xf>
    <xf numFmtId="183" fontId="22" fillId="5" borderId="2" xfId="2" applyNumberFormat="1" applyFont="1" applyFill="1" applyBorder="1" applyAlignment="1" applyProtection="1">
      <alignment horizontal="left" vertical="center" wrapText="1"/>
    </xf>
    <xf numFmtId="169" fontId="21" fillId="3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right" vertical="center" wrapText="1"/>
    </xf>
    <xf numFmtId="170" fontId="280" fillId="5" borderId="2" xfId="3" applyNumberFormat="1" applyFont="1" applyFill="1" applyBorder="1" applyAlignment="1" applyProtection="1">
      <alignment horizontal="right" vertical="center" wrapText="1"/>
    </xf>
    <xf numFmtId="169" fontId="280" fillId="5" borderId="2" xfId="2" applyNumberFormat="1" applyFont="1" applyFill="1" applyBorder="1" applyAlignment="1" applyProtection="1">
      <alignment horizontal="right" vertical="center" wrapText="1"/>
    </xf>
    <xf numFmtId="183" fontId="277" fillId="5" borderId="2" xfId="2" applyNumberFormat="1" applyFont="1" applyFill="1" applyBorder="1" applyAlignment="1" applyProtection="1">
      <alignment horizontal="left" vertical="center" wrapText="1"/>
    </xf>
    <xf numFmtId="169" fontId="277" fillId="3" borderId="2" xfId="2" applyNumberFormat="1" applyFont="1" applyFill="1" applyBorder="1" applyAlignment="1" applyProtection="1">
      <alignment horizontal="right" vertical="center" wrapText="1"/>
    </xf>
    <xf numFmtId="183" fontId="21" fillId="5" borderId="7" xfId="2" applyNumberFormat="1" applyFont="1" applyFill="1" applyBorder="1" applyAlignment="1" applyProtection="1">
      <alignment horizontal="left" vertical="center" wrapText="1"/>
    </xf>
    <xf numFmtId="169" fontId="21" fillId="3" borderId="7" xfId="2" applyNumberFormat="1" applyFont="1" applyFill="1" applyBorder="1" applyAlignment="1" applyProtection="1">
      <alignment horizontal="right" vertical="center" wrapText="1"/>
    </xf>
    <xf numFmtId="169" fontId="21" fillId="5" borderId="7" xfId="2" applyNumberFormat="1" applyFont="1" applyFill="1" applyBorder="1" applyAlignment="1" applyProtection="1">
      <alignment horizontal="right" vertical="center" wrapText="1"/>
    </xf>
    <xf numFmtId="169" fontId="280" fillId="5" borderId="7" xfId="2" applyNumberFormat="1" applyFont="1" applyFill="1" applyBorder="1" applyAlignment="1" applyProtection="1">
      <alignment horizontal="right" vertical="center" wrapText="1"/>
    </xf>
    <xf numFmtId="183" fontId="21" fillId="5" borderId="33" xfId="2" applyNumberFormat="1" applyFont="1" applyFill="1" applyBorder="1" applyAlignment="1" applyProtection="1">
      <alignment horizontal="left" vertical="center" wrapText="1"/>
    </xf>
    <xf numFmtId="169" fontId="21" fillId="3" borderId="33" xfId="2" applyNumberFormat="1" applyFont="1" applyFill="1" applyBorder="1" applyAlignment="1" applyProtection="1">
      <alignment horizontal="right" vertical="center" wrapText="1"/>
    </xf>
    <xf numFmtId="169" fontId="21" fillId="5" borderId="33" xfId="2" applyNumberFormat="1" applyFont="1" applyFill="1" applyBorder="1" applyAlignment="1" applyProtection="1">
      <alignment horizontal="right" vertical="center" wrapText="1"/>
    </xf>
    <xf numFmtId="170" fontId="280" fillId="5" borderId="33" xfId="3" applyNumberFormat="1" applyFont="1" applyFill="1" applyBorder="1" applyAlignment="1" applyProtection="1">
      <alignment horizontal="right" vertical="center" wrapText="1"/>
    </xf>
    <xf numFmtId="169" fontId="280" fillId="5" borderId="33" xfId="2" applyNumberFormat="1" applyFont="1" applyFill="1" applyBorder="1" applyAlignment="1" applyProtection="1">
      <alignment horizontal="right" vertical="center" wrapText="1"/>
    </xf>
    <xf numFmtId="183" fontId="22" fillId="5" borderId="34" xfId="2" applyNumberFormat="1" applyFont="1" applyFill="1" applyBorder="1" applyAlignment="1" applyProtection="1">
      <alignment horizontal="left" vertical="center" wrapText="1" indent="1"/>
    </xf>
    <xf numFmtId="169" fontId="22" fillId="3" borderId="34" xfId="2" applyNumberFormat="1" applyFont="1" applyFill="1" applyBorder="1" applyAlignment="1" applyProtection="1">
      <alignment horizontal="right" vertical="center" wrapText="1"/>
    </xf>
    <xf numFmtId="169" fontId="22" fillId="5" borderId="34" xfId="2" applyNumberFormat="1" applyFont="1" applyFill="1" applyBorder="1" applyAlignment="1" applyProtection="1">
      <alignment horizontal="right" vertical="center" wrapText="1"/>
    </xf>
    <xf numFmtId="170" fontId="277" fillId="5" borderId="34" xfId="3" applyNumberFormat="1" applyFont="1" applyFill="1" applyBorder="1" applyAlignment="1" applyProtection="1">
      <alignment horizontal="right" vertical="center" wrapText="1"/>
    </xf>
    <xf numFmtId="169" fontId="277" fillId="5" borderId="34" xfId="2" applyNumberFormat="1" applyFont="1" applyFill="1" applyBorder="1" applyAlignment="1" applyProtection="1">
      <alignment horizontal="right" vertical="center" wrapText="1"/>
    </xf>
    <xf numFmtId="169" fontId="22" fillId="3" borderId="33" xfId="2" applyNumberFormat="1" applyFont="1" applyFill="1" applyBorder="1" applyAlignment="1" applyProtection="1">
      <alignment horizontal="right" vertical="center" wrapText="1"/>
    </xf>
    <xf numFmtId="183" fontId="277" fillId="5" borderId="34" xfId="2" applyNumberFormat="1" applyFont="1" applyFill="1" applyBorder="1" applyAlignment="1" applyProtection="1">
      <alignment horizontal="left" vertical="center" wrapText="1"/>
    </xf>
    <xf numFmtId="169" fontId="277" fillId="3" borderId="34" xfId="2" applyNumberFormat="1" applyFont="1" applyFill="1" applyBorder="1" applyAlignment="1" applyProtection="1">
      <alignment horizontal="right" vertical="center" wrapText="1"/>
    </xf>
    <xf numFmtId="324" fontId="91" fillId="5" borderId="36" xfId="0" applyFont="1" applyFill="1" applyBorder="1" applyAlignment="1" applyProtection="1">
      <alignment vertical="center" wrapText="1"/>
    </xf>
    <xf numFmtId="324" fontId="91" fillId="5" borderId="36" xfId="0" applyFont="1" applyFill="1" applyBorder="1" applyAlignment="1" applyProtection="1">
      <alignment horizontal="left" vertical="center" wrapText="1"/>
    </xf>
    <xf numFmtId="169" fontId="21" fillId="5" borderId="33" xfId="2" applyNumberFormat="1" applyFont="1" applyFill="1" applyBorder="1" applyAlignment="1" applyProtection="1">
      <alignment horizontal="lef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1"/>
    </xf>
    <xf numFmtId="168" fontId="22" fillId="5" borderId="2" xfId="0" applyNumberFormat="1" applyFont="1" applyFill="1" applyBorder="1" applyAlignment="1" applyProtection="1">
      <alignment horizontal="left" vertical="center" wrapText="1"/>
    </xf>
    <xf numFmtId="168" fontId="281" fillId="3" borderId="2" xfId="0" applyNumberFormat="1" applyFont="1" applyFill="1" applyBorder="1" applyAlignment="1" applyProtection="1">
      <alignment horizontal="right" vertical="center" wrapText="1"/>
    </xf>
    <xf numFmtId="168" fontId="281" fillId="5" borderId="2" xfId="0" applyNumberFormat="1" applyFont="1" applyFill="1" applyBorder="1" applyAlignment="1" applyProtection="1">
      <alignment horizontal="righ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2"/>
    </xf>
    <xf numFmtId="168" fontId="21" fillId="5" borderId="33" xfId="0" applyNumberFormat="1" applyFont="1" applyFill="1" applyBorder="1" applyAlignment="1" applyProtection="1">
      <alignment horizontal="left" vertical="center" wrapText="1"/>
    </xf>
    <xf numFmtId="168" fontId="282" fillId="3" borderId="33" xfId="0" applyNumberFormat="1" applyFont="1" applyFill="1" applyBorder="1" applyAlignment="1" applyProtection="1">
      <alignment horizontal="right" vertical="center" wrapText="1"/>
    </xf>
    <xf numFmtId="168" fontId="282" fillId="5" borderId="33" xfId="0" applyNumberFormat="1" applyFont="1" applyFill="1" applyBorder="1" applyAlignment="1" applyProtection="1">
      <alignment horizontal="right" vertical="center" wrapText="1"/>
    </xf>
    <xf numFmtId="168" fontId="280" fillId="5" borderId="33" xfId="0" applyNumberFormat="1" applyFont="1" applyFill="1" applyBorder="1" applyAlignment="1" applyProtection="1">
      <alignment horizontal="left" vertical="center" wrapText="1"/>
    </xf>
    <xf numFmtId="168" fontId="283" fillId="3" borderId="33" xfId="0" applyNumberFormat="1" applyFont="1" applyFill="1" applyBorder="1" applyAlignment="1" applyProtection="1">
      <alignment horizontal="right" vertical="center" wrapText="1"/>
    </xf>
    <xf numFmtId="168" fontId="283" fillId="5" borderId="33" xfId="0" applyNumberFormat="1" applyFont="1" applyFill="1" applyBorder="1" applyAlignment="1" applyProtection="1">
      <alignment horizontal="right" vertical="center" wrapText="1"/>
    </xf>
    <xf numFmtId="168" fontId="277" fillId="5" borderId="2" xfId="0" applyNumberFormat="1" applyFont="1" applyFill="1" applyBorder="1" applyAlignment="1" applyProtection="1">
      <alignment horizontal="left" vertical="center" wrapText="1" indent="1"/>
    </xf>
    <xf numFmtId="168" fontId="284" fillId="3" borderId="2" xfId="0" applyNumberFormat="1" applyFont="1" applyFill="1" applyBorder="1" applyAlignment="1" applyProtection="1">
      <alignment horizontal="right" vertical="center" wrapText="1"/>
    </xf>
    <xf numFmtId="168" fontId="284" fillId="5" borderId="2" xfId="0" applyNumberFormat="1" applyFont="1" applyFill="1" applyBorder="1" applyAlignment="1" applyProtection="1">
      <alignment horizontal="right" vertical="center" wrapText="1"/>
    </xf>
    <xf numFmtId="324" fontId="281" fillId="5" borderId="36" xfId="0" applyFont="1" applyFill="1" applyBorder="1" applyAlignment="1" applyProtection="1">
      <alignment vertical="center" wrapText="1"/>
    </xf>
    <xf numFmtId="324" fontId="281" fillId="5" borderId="36" xfId="0" applyFont="1" applyFill="1" applyBorder="1" applyAlignment="1" applyProtection="1">
      <alignment horizontal="left" vertical="center" wrapText="1"/>
    </xf>
    <xf numFmtId="169" fontId="22" fillId="0" borderId="1" xfId="2" applyNumberFormat="1" applyFont="1" applyFill="1" applyBorder="1" applyAlignment="1" applyProtection="1">
      <alignment horizontal="right" vertical="center" wrapText="1"/>
    </xf>
    <xf numFmtId="169" fontId="22" fillId="0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69" fontId="21" fillId="0" borderId="1" xfId="2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1"/>
    </xf>
    <xf numFmtId="169" fontId="22" fillId="0" borderId="1" xfId="2" applyNumberFormat="1" applyFont="1" applyFill="1" applyBorder="1" applyAlignment="1" applyProtection="1">
      <alignment horizontal="left" vertical="center" wrapText="1"/>
    </xf>
    <xf numFmtId="169" fontId="22" fillId="3" borderId="1" xfId="2" applyNumberFormat="1" applyFont="1" applyFill="1" applyBorder="1" applyAlignment="1" applyProtection="1">
      <alignment horizontal="right" vertical="center" wrapText="1"/>
    </xf>
    <xf numFmtId="169" fontId="22" fillId="5" borderId="1" xfId="2" applyNumberFormat="1" applyFont="1" applyFill="1" applyBorder="1" applyAlignment="1" applyProtection="1">
      <alignment horizontal="right" vertical="center" wrapText="1"/>
    </xf>
    <xf numFmtId="169" fontId="21" fillId="0" borderId="1" xfId="2" applyNumberFormat="1" applyFont="1" applyFill="1" applyBorder="1" applyAlignment="1" applyProtection="1">
      <alignment horizontal="left" vertical="center" wrapText="1"/>
    </xf>
    <xf numFmtId="182" fontId="281" fillId="0" borderId="2" xfId="0" applyNumberFormat="1" applyFont="1" applyFill="1" applyBorder="1" applyAlignment="1" applyProtection="1">
      <alignment horizontal="left" vertical="center" wrapText="1" indent="1"/>
    </xf>
    <xf numFmtId="168" fontId="281" fillId="0" borderId="2" xfId="0" applyNumberFormat="1" applyFont="1" applyFill="1" applyBorder="1" applyAlignment="1" applyProtection="1">
      <alignment horizontal="right" vertical="center" wrapText="1"/>
    </xf>
    <xf numFmtId="168" fontId="282" fillId="0" borderId="2" xfId="0" applyNumberFormat="1" applyFont="1" applyFill="1" applyBorder="1" applyAlignment="1" applyProtection="1">
      <alignment horizontal="left" vertical="center" wrapText="1"/>
    </xf>
    <xf numFmtId="168" fontId="282" fillId="3" borderId="2" xfId="0" applyNumberFormat="1" applyFont="1" applyFill="1" applyBorder="1" applyAlignment="1" applyProtection="1">
      <alignment horizontal="right" vertical="center" wrapText="1"/>
    </xf>
    <xf numFmtId="168" fontId="282" fillId="0" borderId="2" xfId="0" applyNumberFormat="1" applyFont="1" applyFill="1" applyBorder="1" applyAlignment="1" applyProtection="1">
      <alignment horizontal="right" vertical="center" wrapText="1"/>
    </xf>
    <xf numFmtId="168" fontId="281" fillId="0" borderId="2" xfId="0" applyNumberFormat="1" applyFont="1" applyFill="1" applyBorder="1" applyAlignment="1" applyProtection="1">
      <alignment horizontal="left" vertical="center" wrapText="1" indent="1"/>
    </xf>
    <xf numFmtId="168" fontId="281" fillId="0" borderId="1" xfId="0" applyNumberFormat="1" applyFont="1" applyFill="1" applyBorder="1" applyAlignment="1" applyProtection="1">
      <alignment horizontal="left" vertical="center" wrapText="1" indent="1"/>
    </xf>
    <xf numFmtId="168" fontId="281" fillId="3" borderId="1" xfId="0" applyNumberFormat="1" applyFont="1" applyFill="1" applyBorder="1" applyAlignment="1" applyProtection="1">
      <alignment horizontal="right" vertical="center" wrapText="1"/>
    </xf>
    <xf numFmtId="168" fontId="281" fillId="0" borderId="1" xfId="0" applyNumberFormat="1" applyFont="1" applyFill="1" applyBorder="1" applyAlignment="1" applyProtection="1">
      <alignment horizontal="right" vertical="center" wrapText="1"/>
    </xf>
    <xf numFmtId="168" fontId="282" fillId="0" borderId="33" xfId="0" applyNumberFormat="1" applyFont="1" applyFill="1" applyBorder="1" applyAlignment="1" applyProtection="1">
      <alignment horizontal="left" vertical="center" wrapText="1"/>
    </xf>
    <xf numFmtId="168" fontId="282" fillId="0" borderId="33" xfId="0" applyNumberFormat="1" applyFont="1" applyFill="1" applyBorder="1" applyAlignment="1" applyProtection="1">
      <alignment horizontal="right"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74" fillId="5" borderId="35" xfId="2" applyNumberFormat="1" applyFont="1" applyFill="1" applyBorder="1" applyAlignment="1" applyProtection="1">
      <alignment horizontal="left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82" fontId="281" fillId="0" borderId="2" xfId="0" applyNumberFormat="1" applyFont="1" applyFill="1" applyBorder="1" applyAlignment="1" applyProtection="1">
      <alignment horizontal="right" vertical="center" wrapText="1"/>
    </xf>
    <xf numFmtId="171" fontId="77" fillId="0" borderId="0" xfId="0" applyNumberFormat="1" applyFont="1" applyFill="1" applyBorder="1" applyAlignment="1" applyProtection="1">
      <alignment horizontal="left" vertical="center" wrapText="1"/>
    </xf>
    <xf numFmtId="171" fontId="266" fillId="0" borderId="0" xfId="0" applyNumberFormat="1" applyFont="1" applyFill="1" applyBorder="1" applyAlignment="1" applyProtection="1">
      <alignment horizontal="left" vertical="center" wrapText="1"/>
    </xf>
    <xf numFmtId="171" fontId="92" fillId="5" borderId="35" xfId="2" applyNumberFormat="1" applyFont="1" applyFill="1" applyBorder="1" applyAlignment="1" applyProtection="1">
      <alignment horizontal="left" wrapText="1"/>
    </xf>
    <xf numFmtId="171" fontId="281" fillId="0" borderId="2" xfId="0" applyNumberFormat="1" applyFont="1" applyFill="1" applyBorder="1" applyAlignment="1" applyProtection="1">
      <alignment horizontal="left" vertical="center" wrapText="1" indent="1"/>
    </xf>
    <xf numFmtId="171" fontId="22" fillId="5" borderId="2" xfId="0" applyNumberFormat="1" applyFont="1" applyFill="1" applyBorder="1" applyAlignment="1" applyProtection="1">
      <alignment horizontal="left" vertical="center" wrapText="1"/>
    </xf>
    <xf numFmtId="171" fontId="281" fillId="3" borderId="2" xfId="0" applyNumberFormat="1" applyFont="1" applyFill="1" applyBorder="1" applyAlignment="1" applyProtection="1">
      <alignment horizontal="right" vertical="center" wrapText="1"/>
    </xf>
    <xf numFmtId="171" fontId="281" fillId="0" borderId="2" xfId="0" applyNumberFormat="1" applyFont="1" applyFill="1" applyBorder="1" applyAlignment="1" applyProtection="1">
      <alignment horizontal="right" vertical="center" wrapText="1"/>
    </xf>
    <xf numFmtId="171" fontId="282" fillId="0" borderId="34" xfId="0" applyNumberFormat="1" applyFont="1" applyFill="1" applyBorder="1" applyAlignment="1" applyProtection="1">
      <alignment horizontal="left" vertical="center" wrapText="1"/>
    </xf>
    <xf numFmtId="171" fontId="22" fillId="5" borderId="34" xfId="0" applyNumberFormat="1" applyFont="1" applyFill="1" applyBorder="1" applyAlignment="1" applyProtection="1">
      <alignment horizontal="left" vertical="center" wrapText="1"/>
    </xf>
    <xf numFmtId="171" fontId="282" fillId="3" borderId="34" xfId="0" applyNumberFormat="1" applyFont="1" applyFill="1" applyBorder="1" applyAlignment="1" applyProtection="1">
      <alignment horizontal="right" vertical="center" wrapText="1"/>
    </xf>
    <xf numFmtId="171" fontId="282" fillId="0" borderId="34" xfId="0" applyNumberFormat="1" applyFont="1" applyFill="1" applyBorder="1" applyAlignment="1" applyProtection="1">
      <alignment horizontal="right" vertical="center" wrapText="1"/>
    </xf>
    <xf numFmtId="171" fontId="281" fillId="0" borderId="2" xfId="0" applyNumberFormat="1" applyFont="1" applyFill="1" applyBorder="1" applyAlignment="1" applyProtection="1">
      <alignment horizontal="left" vertical="center" wrapText="1"/>
    </xf>
    <xf numFmtId="171" fontId="281" fillId="0" borderId="7" xfId="0" applyNumberFormat="1" applyFont="1" applyFill="1" applyBorder="1" applyAlignment="1" applyProtection="1">
      <alignment horizontal="left" vertical="center" wrapText="1"/>
    </xf>
    <xf numFmtId="171" fontId="22" fillId="5" borderId="7" xfId="0" applyNumberFormat="1" applyFont="1" applyFill="1" applyBorder="1" applyAlignment="1" applyProtection="1">
      <alignment horizontal="left" vertical="center" wrapText="1"/>
    </xf>
    <xf numFmtId="171" fontId="281" fillId="3" borderId="7" xfId="0" applyNumberFormat="1" applyFont="1" applyFill="1" applyBorder="1" applyAlignment="1" applyProtection="1">
      <alignment horizontal="right" vertical="center" wrapText="1"/>
    </xf>
    <xf numFmtId="171" fontId="281" fillId="0" borderId="7" xfId="0" applyNumberFormat="1" applyFont="1" applyFill="1" applyBorder="1" applyAlignment="1" applyProtection="1">
      <alignment horizontal="right" vertical="center" wrapText="1"/>
    </xf>
    <xf numFmtId="171" fontId="74" fillId="0" borderId="0" xfId="2" applyNumberFormat="1" applyFont="1" applyFill="1" applyBorder="1" applyAlignment="1" applyProtection="1">
      <alignment horizontal="left" wrapText="1"/>
    </xf>
    <xf numFmtId="171" fontId="74" fillId="0" borderId="0" xfId="2" applyNumberFormat="1" applyFont="1" applyFill="1" applyBorder="1" applyAlignment="1" applyProtection="1">
      <alignment horizontal="center" wrapText="1"/>
    </xf>
    <xf numFmtId="171" fontId="278" fillId="0" borderId="0" xfId="2" applyNumberFormat="1" applyFont="1" applyFill="1" applyBorder="1" applyAlignment="1" applyProtection="1">
      <alignment horizontal="center" wrapText="1"/>
    </xf>
    <xf numFmtId="171" fontId="74" fillId="5" borderId="35" xfId="2" applyNumberFormat="1" applyFont="1" applyFill="1" applyBorder="1" applyAlignment="1" applyProtection="1">
      <alignment horizontal="center" wrapText="1"/>
    </xf>
    <xf numFmtId="168" fontId="281" fillId="0" borderId="2" xfId="0" applyNumberFormat="1" applyFont="1" applyFill="1" applyBorder="1" applyAlignment="1" applyProtection="1">
      <alignment horizontal="left" vertical="center" wrapText="1" indent="2"/>
    </xf>
    <xf numFmtId="168" fontId="282" fillId="0" borderId="34" xfId="0" applyNumberFormat="1" applyFont="1" applyFill="1" applyBorder="1" applyAlignment="1" applyProtection="1">
      <alignment horizontal="left" vertical="center" wrapText="1"/>
    </xf>
    <xf numFmtId="168" fontId="22" fillId="5" borderId="34" xfId="0" applyNumberFormat="1" applyFont="1" applyFill="1" applyBorder="1" applyAlignment="1" applyProtection="1">
      <alignment horizontal="left" vertical="center" wrapText="1"/>
    </xf>
    <xf numFmtId="168" fontId="282" fillId="3" borderId="34" xfId="0" applyNumberFormat="1" applyFont="1" applyFill="1" applyBorder="1" applyAlignment="1" applyProtection="1">
      <alignment horizontal="right" vertical="center" wrapText="1"/>
    </xf>
    <xf numFmtId="168" fontId="282" fillId="0" borderId="34" xfId="0" applyNumberFormat="1" applyFont="1" applyFill="1" applyBorder="1" applyAlignment="1" applyProtection="1">
      <alignment horizontal="right" vertical="center" wrapText="1"/>
    </xf>
    <xf numFmtId="168" fontId="281" fillId="0" borderId="2" xfId="0" applyNumberFormat="1" applyFont="1" applyFill="1" applyBorder="1" applyAlignment="1" applyProtection="1">
      <alignment horizontal="left" vertical="center" wrapText="1"/>
    </xf>
    <xf numFmtId="168" fontId="281" fillId="0" borderId="34" xfId="0" applyNumberFormat="1" applyFont="1" applyFill="1" applyBorder="1" applyAlignment="1" applyProtection="1">
      <alignment horizontal="left" vertical="center" wrapText="1"/>
    </xf>
    <xf numFmtId="168" fontId="281" fillId="3" borderId="34" xfId="0" applyNumberFormat="1" applyFont="1" applyFill="1" applyBorder="1" applyAlignment="1" applyProtection="1">
      <alignment horizontal="right" vertical="center" wrapText="1"/>
    </xf>
    <xf numFmtId="168" fontId="281" fillId="0" borderId="34" xfId="0" applyNumberFormat="1" applyFont="1" applyFill="1" applyBorder="1" applyAlignment="1" applyProtection="1">
      <alignment horizontal="righ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68" fontId="281" fillId="0" borderId="1" xfId="0" applyNumberFormat="1" applyFont="1" applyFill="1" applyBorder="1" applyAlignment="1" applyProtection="1">
      <alignment vertical="center" wrapText="1"/>
    </xf>
    <xf numFmtId="168" fontId="281" fillId="0" borderId="2" xfId="0" applyNumberFormat="1" applyFont="1" applyFill="1" applyBorder="1" applyAlignment="1" applyProtection="1">
      <alignment vertical="center" wrapText="1"/>
    </xf>
    <xf numFmtId="168" fontId="282" fillId="0" borderId="7" xfId="0" applyNumberFormat="1" applyFont="1" applyFill="1" applyBorder="1" applyAlignment="1" applyProtection="1">
      <alignment horizontal="left" vertical="center" wrapText="1"/>
    </xf>
    <xf numFmtId="168" fontId="282" fillId="3" borderId="7" xfId="0" applyNumberFormat="1" applyFont="1" applyFill="1" applyBorder="1" applyAlignment="1" applyProtection="1">
      <alignment horizontal="right" vertical="center" wrapText="1"/>
    </xf>
    <xf numFmtId="168" fontId="282" fillId="0" borderId="7" xfId="0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1"/>
    </xf>
    <xf numFmtId="169" fontId="21" fillId="0" borderId="1" xfId="2" applyNumberFormat="1" applyFont="1" applyFill="1" applyBorder="1" applyAlignment="1" applyProtection="1">
      <alignment horizontal="left" vertical="center" wrapText="1" inden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left" vertical="center" wrapText="1"/>
    </xf>
    <xf numFmtId="169" fontId="22" fillId="0" borderId="2" xfId="2" applyNumberFormat="1" applyFont="1" applyFill="1" applyBorder="1" applyAlignment="1" applyProtection="1">
      <alignment horizontal="left" vertical="center" wrapText="1"/>
    </xf>
    <xf numFmtId="169" fontId="21" fillId="0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0" borderId="31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left" vertical="center" wrapText="1" indent="1"/>
    </xf>
    <xf numFmtId="169" fontId="22" fillId="3" borderId="7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right" vertical="center" wrapText="1"/>
    </xf>
    <xf numFmtId="324" fontId="281" fillId="0" borderId="36" xfId="0" applyFont="1" applyBorder="1" applyAlignment="1" applyProtection="1">
      <alignment vertical="center" wrapText="1"/>
    </xf>
    <xf numFmtId="324" fontId="281" fillId="0" borderId="36" xfId="0" applyFont="1" applyBorder="1" applyAlignment="1" applyProtection="1">
      <alignment horizontal="left" vertical="center" wrapText="1"/>
    </xf>
    <xf numFmtId="168" fontId="282" fillId="0" borderId="2" xfId="0" applyNumberFormat="1" applyFont="1" applyFill="1" applyBorder="1" applyAlignment="1" applyProtection="1">
      <alignment horizontal="left" vertical="center" wrapText="1" indent="1"/>
    </xf>
    <xf numFmtId="168" fontId="282" fillId="3" borderId="1" xfId="0" applyNumberFormat="1" applyFont="1" applyFill="1" applyBorder="1" applyAlignment="1" applyProtection="1">
      <alignment horizontal="right" vertical="center" wrapText="1"/>
    </xf>
    <xf numFmtId="168" fontId="282" fillId="0" borderId="1" xfId="0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8" fillId="71" borderId="35" xfId="0" applyNumberFormat="1" applyFont="1" applyFill="1" applyBorder="1" applyAlignment="1" applyProtection="1">
      <alignment horizontal="center" wrapText="1"/>
    </xf>
    <xf numFmtId="171" fontId="278" fillId="6" borderId="35" xfId="0" applyNumberFormat="1" applyFont="1" applyFill="1" applyBorder="1" applyAlignment="1" applyProtection="1">
      <alignment horizontal="center" wrapText="1"/>
    </xf>
    <xf numFmtId="171" fontId="278" fillId="2" borderId="35" xfId="0" applyNumberFormat="1" applyFont="1" applyFill="1" applyBorder="1" applyAlignment="1" applyProtection="1">
      <alignment horizontal="center" wrapText="1"/>
    </xf>
    <xf numFmtId="170" fontId="21" fillId="0" borderId="33" xfId="3" applyNumberFormat="1" applyFont="1" applyFill="1" applyBorder="1" applyAlignment="1" applyProtection="1">
      <alignment horizontal="right" vertical="center" wrapText="1"/>
    </xf>
    <xf numFmtId="170" fontId="21" fillId="3" borderId="33" xfId="3" applyNumberFormat="1" applyFont="1" applyFill="1" applyBorder="1" applyAlignment="1" applyProtection="1">
      <alignment horizontal="right" vertical="center" wrapText="1"/>
    </xf>
    <xf numFmtId="170" fontId="22" fillId="0" borderId="2" xfId="3" applyNumberFormat="1" applyFont="1" applyFill="1" applyBorder="1" applyAlignment="1" applyProtection="1">
      <alignment horizontal="right" vertical="center" wrapText="1"/>
    </xf>
    <xf numFmtId="170" fontId="22" fillId="3" borderId="2" xfId="3" applyNumberFormat="1" applyFont="1" applyFill="1" applyBorder="1" applyAlignment="1" applyProtection="1">
      <alignment horizontal="right" vertical="center" wrapText="1"/>
    </xf>
    <xf numFmtId="170" fontId="21" fillId="0" borderId="2" xfId="3" applyNumberFormat="1" applyFont="1" applyFill="1" applyBorder="1" applyAlignment="1" applyProtection="1">
      <alignment horizontal="right" vertical="center" wrapText="1"/>
    </xf>
    <xf numFmtId="170" fontId="21" fillId="3" borderId="2" xfId="3" applyNumberFormat="1" applyFont="1" applyFill="1" applyBorder="1" applyAlignment="1" applyProtection="1">
      <alignment horizontal="right" vertical="center" wrapText="1"/>
    </xf>
    <xf numFmtId="170" fontId="21" fillId="0" borderId="34" xfId="3" applyNumberFormat="1" applyFont="1" applyFill="1" applyBorder="1" applyAlignment="1" applyProtection="1">
      <alignment horizontal="right" vertical="center" wrapText="1"/>
    </xf>
    <xf numFmtId="170" fontId="21" fillId="3" borderId="34" xfId="3" applyNumberFormat="1" applyFont="1" applyFill="1" applyBorder="1" applyAlignment="1" applyProtection="1">
      <alignment horizontal="right" vertical="center" wrapText="1"/>
    </xf>
    <xf numFmtId="171" fontId="278" fillId="108" borderId="35" xfId="0" applyNumberFormat="1" applyFont="1" applyFill="1" applyBorder="1" applyAlignment="1" applyProtection="1">
      <alignment horizontal="center" wrapText="1"/>
    </xf>
    <xf numFmtId="170" fontId="21" fillId="71" borderId="33" xfId="3" applyNumberFormat="1" applyFont="1" applyFill="1" applyBorder="1" applyAlignment="1" applyProtection="1">
      <alignment horizontal="right" vertical="center" wrapText="1"/>
    </xf>
    <xf numFmtId="170" fontId="22" fillId="71" borderId="2" xfId="3" applyNumberFormat="1" applyFont="1" applyFill="1" applyBorder="1" applyAlignment="1" applyProtection="1">
      <alignment horizontal="right" vertical="center" wrapText="1"/>
    </xf>
    <xf numFmtId="170" fontId="21" fillId="71" borderId="2" xfId="3" applyNumberFormat="1" applyFont="1" applyFill="1" applyBorder="1" applyAlignment="1" applyProtection="1">
      <alignment horizontal="right" vertical="center" wrapText="1"/>
    </xf>
    <xf numFmtId="170" fontId="21" fillId="71" borderId="34" xfId="3" applyNumberFormat="1" applyFont="1" applyFill="1" applyBorder="1" applyAlignment="1" applyProtection="1">
      <alignment horizontal="right" vertical="center" wrapText="1"/>
    </xf>
    <xf numFmtId="171" fontId="278" fillId="109" borderId="35" xfId="0" applyNumberFormat="1" applyFont="1" applyFill="1" applyBorder="1" applyAlignment="1" applyProtection="1">
      <alignment horizontal="center" wrapText="1"/>
    </xf>
    <xf numFmtId="170" fontId="21" fillId="110" borderId="33" xfId="3" applyNumberFormat="1" applyFont="1" applyFill="1" applyBorder="1" applyAlignment="1" applyProtection="1">
      <alignment horizontal="right" vertical="center" wrapText="1"/>
    </xf>
    <xf numFmtId="170" fontId="22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34" xfId="3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left" vertical="center" wrapText="1" indent="1"/>
    </xf>
    <xf numFmtId="168" fontId="22" fillId="0" borderId="2" xfId="0" applyNumberFormat="1" applyFont="1" applyFill="1" applyBorder="1" applyAlignment="1" applyProtection="1">
      <alignment horizontal="left" vertical="center" wrapText="1" indent="2"/>
    </xf>
    <xf numFmtId="168" fontId="282" fillId="0" borderId="1" xfId="0" applyNumberFormat="1" applyFont="1" applyFill="1" applyBorder="1" applyAlignment="1" applyProtection="1">
      <alignment horizontal="left" vertical="center" wrapText="1"/>
    </xf>
    <xf numFmtId="168" fontId="281" fillId="0" borderId="34" xfId="0" applyNumberFormat="1" applyFont="1" applyFill="1" applyBorder="1" applyAlignment="1" applyProtection="1">
      <alignment horizontal="left" vertical="center" wrapText="1" indent="1"/>
    </xf>
    <xf numFmtId="171" fontId="278" fillId="6" borderId="0" xfId="2" applyNumberFormat="1" applyFont="1" applyFill="1" applyBorder="1" applyAlignment="1" applyProtection="1">
      <alignment horizontal="center" vertical="center" wrapText="1"/>
    </xf>
    <xf numFmtId="171" fontId="278" fillId="2" borderId="0" xfId="2" applyNumberFormat="1" applyFont="1" applyFill="1" applyBorder="1" applyAlignment="1" applyProtection="1">
      <alignment horizontal="center" vertical="center" wrapText="1"/>
    </xf>
    <xf numFmtId="171" fontId="277" fillId="5" borderId="35" xfId="2" applyNumberFormat="1" applyFont="1" applyFill="1" applyBorder="1" applyAlignment="1" applyProtection="1">
      <alignment horizontal="left" vertical="center" wrapText="1"/>
    </xf>
    <xf numFmtId="171" fontId="22" fillId="5" borderId="35" xfId="2" applyNumberFormat="1" applyFont="1" applyFill="1" applyBorder="1" applyAlignment="1" applyProtection="1">
      <alignment horizontal="left" vertical="center" wrapText="1"/>
    </xf>
    <xf numFmtId="171" fontId="278" fillId="6" borderId="35" xfId="2" applyNumberFormat="1" applyFont="1" applyFill="1" applyBorder="1" applyAlignment="1" applyProtection="1">
      <alignment horizontal="center" vertical="center" wrapText="1"/>
    </xf>
    <xf numFmtId="171" fontId="278" fillId="2" borderId="35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85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85" fillId="0" borderId="2" xfId="0" applyNumberFormat="1" applyFont="1" applyFill="1" applyBorder="1" applyAlignment="1" applyProtection="1">
      <alignment horizontal="left" vertical="center" wrapText="1" indent="1"/>
    </xf>
    <xf numFmtId="168" fontId="285" fillId="0" borderId="2" xfId="0" applyNumberFormat="1" applyFont="1" applyFill="1" applyBorder="1" applyAlignment="1" applyProtection="1">
      <alignment horizontal="left" vertical="center" wrapText="1"/>
    </xf>
    <xf numFmtId="186" fontId="285" fillId="5" borderId="2" xfId="0" applyNumberFormat="1" applyFont="1" applyFill="1" applyBorder="1" applyAlignment="1" applyProtection="1">
      <alignment horizontal="right" vertical="center" wrapText="1"/>
    </xf>
    <xf numFmtId="186" fontId="285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85" fillId="5" borderId="2" xfId="0" applyNumberFormat="1" applyFont="1" applyFill="1" applyBorder="1" applyAlignment="1" applyProtection="1">
      <alignment horizontal="right" vertical="center" wrapText="1"/>
    </xf>
    <xf numFmtId="168" fontId="285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86" fillId="2" borderId="0" xfId="2" applyNumberFormat="1" applyFont="1" applyFill="1" applyBorder="1" applyAlignment="1" applyProtection="1">
      <alignment horizontal="center" vertical="center" wrapText="1"/>
    </xf>
    <xf numFmtId="171" fontId="286" fillId="2" borderId="35" xfId="2" applyNumberFormat="1" applyFont="1" applyFill="1" applyBorder="1" applyAlignment="1" applyProtection="1">
      <alignment horizontal="center" vertical="center" wrapText="1"/>
    </xf>
    <xf numFmtId="168" fontId="285" fillId="0" borderId="1" xfId="0" applyNumberFormat="1" applyFont="1" applyFill="1" applyBorder="1" applyAlignment="1" applyProtection="1">
      <alignment horizontal="left" vertical="center" wrapText="1" indent="1"/>
    </xf>
    <xf numFmtId="168" fontId="285" fillId="3" borderId="1" xfId="0" applyNumberFormat="1" applyFont="1" applyFill="1" applyBorder="1" applyAlignment="1" applyProtection="1">
      <alignment horizontal="right" vertical="center" wrapText="1"/>
    </xf>
    <xf numFmtId="168" fontId="285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324" fontId="91" fillId="0" borderId="36" xfId="0" applyFont="1" applyBorder="1" applyAlignment="1" applyProtection="1">
      <alignment vertical="center" wrapText="1"/>
    </xf>
    <xf numFmtId="324" fontId="91" fillId="0" borderId="36" xfId="0" applyFont="1" applyBorder="1" applyAlignment="1" applyProtection="1">
      <alignment horizontal="left" vertical="center" wrapText="1"/>
    </xf>
    <xf numFmtId="168" fontId="281" fillId="0" borderId="34" xfId="0" applyNumberFormat="1" applyFont="1" applyFill="1" applyBorder="1" applyAlignment="1" applyProtection="1">
      <alignment vertical="center" wrapText="1"/>
    </xf>
    <xf numFmtId="168" fontId="283" fillId="0" borderId="2" xfId="0" applyNumberFormat="1" applyFont="1" applyFill="1" applyBorder="1" applyAlignment="1" applyProtection="1">
      <alignment horizontal="left" vertical="center" wrapText="1"/>
    </xf>
    <xf numFmtId="168" fontId="283" fillId="3" borderId="2" xfId="0" applyNumberFormat="1" applyFont="1" applyFill="1" applyBorder="1" applyAlignment="1" applyProtection="1">
      <alignment horizontal="right" vertical="center" wrapText="1"/>
    </xf>
    <xf numFmtId="324" fontId="75" fillId="5" borderId="36" xfId="0" applyFont="1" applyFill="1" applyBorder="1" applyAlignment="1" applyProtection="1">
      <alignment vertical="center" wrapText="1"/>
    </xf>
    <xf numFmtId="171" fontId="278" fillId="2" borderId="68" xfId="2" applyNumberFormat="1" applyFont="1" applyFill="1" applyBorder="1" applyAlignment="1" applyProtection="1">
      <alignment horizontal="center" wrapText="1"/>
    </xf>
    <xf numFmtId="171" fontId="278" fillId="6" borderId="68" xfId="2" applyNumberFormat="1" applyFont="1" applyFill="1" applyBorder="1" applyAlignment="1" applyProtection="1">
      <alignment horizontal="center" wrapText="1"/>
    </xf>
    <xf numFmtId="171" fontId="278" fillId="71" borderId="68" xfId="2" applyNumberFormat="1" applyFont="1" applyFill="1" applyBorder="1" applyAlignment="1" applyProtection="1">
      <alignment horizontal="center" wrapText="1"/>
    </xf>
    <xf numFmtId="171" fontId="279" fillId="71" borderId="68" xfId="2" applyNumberFormat="1" applyFont="1" applyFill="1" applyBorder="1" applyAlignment="1" applyProtection="1">
      <alignment horizontal="center" wrapText="1"/>
    </xf>
    <xf numFmtId="171" fontId="21" fillId="0" borderId="0" xfId="2" applyNumberFormat="1" applyFont="1" applyFill="1" applyBorder="1" applyAlignment="1" applyProtection="1">
      <alignment horizont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82" fillId="0" borderId="32" xfId="0" applyNumberFormat="1" applyFont="1" applyFill="1" applyBorder="1" applyAlignment="1" applyProtection="1">
      <alignment horizontal="left" vertical="center" wrapText="1"/>
    </xf>
    <xf numFmtId="171" fontId="22" fillId="5" borderId="32" xfId="0" applyNumberFormat="1" applyFont="1" applyFill="1" applyBorder="1" applyAlignment="1" applyProtection="1">
      <alignment horizontal="left" vertical="center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183" fontId="22" fillId="5" borderId="2" xfId="2" applyNumberFormat="1" applyFont="1" applyFill="1" applyBorder="1" applyAlignment="1" applyProtection="1">
      <alignment horizontal="right" vertical="center" wrapText="1"/>
    </xf>
    <xf numFmtId="349" fontId="22" fillId="3" borderId="2" xfId="2" applyNumberFormat="1" applyFont="1" applyFill="1" applyBorder="1" applyAlignment="1" applyProtection="1">
      <alignment horizontal="righ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282" fillId="0" borderId="67" xfId="0" applyNumberFormat="1" applyFont="1" applyFill="1" applyBorder="1" applyAlignment="1" applyProtection="1">
      <alignment horizontal="left" vertical="center" wrapText="1"/>
    </xf>
    <xf numFmtId="168" fontId="282" fillId="3" borderId="67" xfId="0" applyNumberFormat="1" applyFont="1" applyFill="1" applyBorder="1" applyAlignment="1" applyProtection="1">
      <alignment horizontal="right" vertical="center" wrapText="1"/>
    </xf>
    <xf numFmtId="168" fontId="282" fillId="0" borderId="67" xfId="0" applyNumberFormat="1" applyFont="1" applyFill="1" applyBorder="1" applyAlignment="1" applyProtection="1">
      <alignment horizontal="right" vertical="center" wrapText="1"/>
    </xf>
    <xf numFmtId="170" fontId="21" fillId="0" borderId="67" xfId="3" applyNumberFormat="1" applyFont="1" applyFill="1" applyBorder="1" applyAlignment="1" applyProtection="1">
      <alignment horizontal="right" vertical="center" wrapText="1"/>
    </xf>
    <xf numFmtId="170" fontId="21" fillId="110" borderId="67" xfId="3" applyNumberFormat="1" applyFont="1" applyFill="1" applyBorder="1" applyAlignment="1" applyProtection="1">
      <alignment horizontal="right" vertical="center" wrapText="1"/>
    </xf>
    <xf numFmtId="170" fontId="21" fillId="3" borderId="67" xfId="3" applyNumberFormat="1" applyFont="1" applyFill="1" applyBorder="1" applyAlignment="1" applyProtection="1">
      <alignment horizontal="right" vertical="center" wrapText="1"/>
    </xf>
    <xf numFmtId="170" fontId="21" fillId="71" borderId="67" xfId="3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left" vertical="center" wrapText="1"/>
    </xf>
    <xf numFmtId="171" fontId="282" fillId="3" borderId="2" xfId="0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right" vertical="center" wrapText="1"/>
    </xf>
    <xf numFmtId="171" fontId="281" fillId="0" borderId="2" xfId="0" applyNumberFormat="1" applyFont="1" applyFill="1" applyBorder="1" applyAlignment="1" applyProtection="1">
      <alignment horizontal="left" vertical="center" wrapText="1" indent="2"/>
    </xf>
    <xf numFmtId="9" fontId="282" fillId="3" borderId="32" xfId="0" applyNumberFormat="1" applyFont="1" applyFill="1" applyBorder="1" applyAlignment="1" applyProtection="1">
      <alignment horizontal="right" vertical="center" wrapText="1"/>
    </xf>
    <xf numFmtId="9" fontId="282" fillId="0" borderId="32" xfId="0" applyNumberFormat="1" applyFont="1" applyFill="1" applyBorder="1" applyAlignment="1" applyProtection="1">
      <alignment horizontal="right" vertical="center" wrapText="1"/>
    </xf>
    <xf numFmtId="9" fontId="21" fillId="5" borderId="36" xfId="1" applyFont="1" applyFill="1" applyBorder="1" applyAlignment="1" applyProtection="1">
      <alignment vertical="center" wrapText="1"/>
    </xf>
    <xf numFmtId="171" fontId="278" fillId="6" borderId="35" xfId="2" applyNumberFormat="1" applyFont="1" applyFill="1" applyBorder="1" applyAlignment="1" applyProtection="1">
      <alignment horizontal="right" wrapText="1"/>
    </xf>
    <xf numFmtId="171" fontId="278" fillId="2" borderId="35" xfId="2" applyNumberFormat="1" applyFont="1" applyFill="1" applyBorder="1" applyAlignment="1" applyProtection="1">
      <alignment horizontal="right" wrapText="1"/>
    </xf>
    <xf numFmtId="9" fontId="21" fillId="5" borderId="32" xfId="1" applyFont="1" applyFill="1" applyBorder="1" applyAlignment="1" applyProtection="1">
      <alignment horizontal="right" vertical="center" wrapText="1"/>
    </xf>
    <xf numFmtId="324" fontId="0" fillId="111" borderId="0" xfId="0" applyFont="1" applyFill="1" applyAlignment="1" applyProtection="1">
      <alignment vertical="center"/>
    </xf>
    <xf numFmtId="324" fontId="287" fillId="0" borderId="0" xfId="0" applyFont="1" applyAlignment="1">
      <alignment vertical="center"/>
    </xf>
    <xf numFmtId="350" fontId="21" fillId="3" borderId="2" xfId="2" applyNumberFormat="1" applyFont="1" applyFill="1" applyBorder="1" applyAlignment="1" applyProtection="1">
      <alignment horizontal="right" vertical="center" wrapText="1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11" borderId="0" xfId="0" applyNumberFormat="1" applyFont="1" applyFill="1" applyAlignment="1" applyProtection="1">
      <alignment vertical="center"/>
    </xf>
    <xf numFmtId="3" fontId="0" fillId="112" borderId="2" xfId="0" applyNumberFormat="1" applyFont="1" applyFill="1" applyBorder="1" applyAlignment="1" applyProtection="1">
      <alignment vertical="center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0" xfId="2" applyNumberFormat="1" applyFont="1" applyFill="1" applyBorder="1" applyAlignment="1" applyProtection="1">
      <alignment horizontal="left" wrapText="1"/>
    </xf>
    <xf numFmtId="171" fontId="278" fillId="5" borderId="0" xfId="2" applyNumberFormat="1" applyFont="1" applyFill="1" applyBorder="1" applyAlignment="1" applyProtection="1">
      <alignment horizontal="center" wrapText="1"/>
    </xf>
    <xf numFmtId="171" fontId="281" fillId="3" borderId="67" xfId="0" applyNumberFormat="1" applyFont="1" applyFill="1" applyBorder="1" applyAlignment="1" applyProtection="1">
      <alignment horizontal="right" vertical="center" wrapText="1"/>
    </xf>
    <xf numFmtId="171" fontId="281" fillId="0" borderId="67" xfId="0" applyNumberFormat="1" applyFont="1" applyFill="1" applyBorder="1" applyAlignment="1" applyProtection="1">
      <alignment horizontal="right" vertical="center" wrapText="1"/>
    </xf>
    <xf numFmtId="351" fontId="280" fillId="5" borderId="33" xfId="1" applyNumberFormat="1" applyFont="1" applyFill="1" applyBorder="1" applyAlignment="1" applyProtection="1">
      <alignment horizontal="right" vertical="center" wrapText="1"/>
    </xf>
    <xf numFmtId="168" fontId="284" fillId="0" borderId="2" xfId="0" applyNumberFormat="1" applyFont="1" applyFill="1" applyBorder="1" applyAlignment="1" applyProtection="1">
      <alignment horizontal="left" vertical="center" wrapText="1" indent="3"/>
    </xf>
    <xf numFmtId="168" fontId="284" fillId="0" borderId="2" xfId="0" applyNumberFormat="1" applyFont="1" applyFill="1" applyBorder="1" applyAlignment="1" applyProtection="1">
      <alignment horizontal="right" vertical="center" wrapText="1"/>
    </xf>
    <xf numFmtId="173" fontId="21" fillId="3" borderId="1" xfId="1" applyNumberFormat="1" applyFont="1" applyFill="1" applyBorder="1" applyAlignment="1" applyProtection="1">
      <alignment horizontal="right" vertical="center" wrapText="1"/>
    </xf>
    <xf numFmtId="173" fontId="21" fillId="5" borderId="1" xfId="2" applyNumberFormat="1" applyFont="1" applyFill="1" applyBorder="1" applyAlignment="1" applyProtection="1">
      <alignment horizontal="right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83" fontId="280" fillId="5" borderId="0" xfId="2" applyNumberFormat="1" applyFont="1" applyFill="1" applyBorder="1" applyAlignment="1" applyProtection="1">
      <alignment horizontal="left" vertical="center" wrapText="1"/>
    </xf>
    <xf numFmtId="171" fontId="282" fillId="0" borderId="2" xfId="0" applyNumberFormat="1" applyFont="1" applyFill="1" applyBorder="1" applyAlignment="1" applyProtection="1">
      <alignment horizontal="left" vertical="center" wrapText="1" indent="1"/>
    </xf>
    <xf numFmtId="171" fontId="282" fillId="0" borderId="67" xfId="0" applyNumberFormat="1" applyFont="1" applyFill="1" applyBorder="1" applyAlignment="1" applyProtection="1">
      <alignment horizontal="left" vertical="center" wrapText="1" indent="1"/>
    </xf>
    <xf numFmtId="171" fontId="22" fillId="5" borderId="67" xfId="0" applyNumberFormat="1" applyFont="1" applyFill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/>
    </xf>
    <xf numFmtId="171" fontId="68" fillId="0" borderId="0" xfId="0" applyNumberFormat="1" applyFont="1" applyBorder="1" applyAlignment="1" applyProtection="1">
      <alignment horizontal="center" vertical="center" wrapText="1"/>
    </xf>
    <xf numFmtId="183" fontId="21" fillId="5" borderId="1" xfId="209" applyNumberFormat="1" applyFont="1" applyFill="1" applyBorder="1" applyAlignment="1" applyProtection="1">
      <alignment horizontal="left" vertical="center" wrapText="1"/>
    </xf>
    <xf numFmtId="169" fontId="21" fillId="3" borderId="1" xfId="209" applyNumberFormat="1" applyFont="1" applyFill="1" applyBorder="1" applyAlignment="1" applyProtection="1">
      <alignment horizontal="right" vertical="center" wrapText="1"/>
    </xf>
    <xf numFmtId="169" fontId="21" fillId="5" borderId="1" xfId="209" applyNumberFormat="1" applyFont="1" applyFill="1" applyBorder="1" applyAlignment="1" applyProtection="1">
      <alignment horizontal="right" vertical="center" wrapText="1"/>
    </xf>
    <xf numFmtId="170" fontId="280" fillId="5" borderId="1" xfId="210" applyNumberFormat="1" applyFont="1" applyFill="1" applyBorder="1" applyAlignment="1" applyProtection="1">
      <alignment horizontal="right" vertical="center" wrapText="1"/>
    </xf>
    <xf numFmtId="169" fontId="280" fillId="5" borderId="1" xfId="209" applyNumberFormat="1" applyFont="1" applyFill="1" applyBorder="1" applyAlignment="1" applyProtection="1">
      <alignment horizontal="right" vertical="center" wrapText="1"/>
    </xf>
    <xf numFmtId="169" fontId="22" fillId="3" borderId="2" xfId="209" applyNumberFormat="1" applyFont="1" applyFill="1" applyBorder="1" applyAlignment="1" applyProtection="1">
      <alignment horizontal="right" vertical="center" wrapText="1"/>
    </xf>
    <xf numFmtId="169" fontId="22" fillId="5" borderId="2" xfId="209" applyNumberFormat="1" applyFont="1" applyFill="1" applyBorder="1" applyAlignment="1" applyProtection="1">
      <alignment horizontal="right" vertical="center" wrapText="1"/>
    </xf>
    <xf numFmtId="170" fontId="277" fillId="5" borderId="2" xfId="210" applyNumberFormat="1" applyFont="1" applyFill="1" applyBorder="1" applyAlignment="1" applyProtection="1">
      <alignment horizontal="right" vertical="center" wrapText="1"/>
    </xf>
    <xf numFmtId="169" fontId="277" fillId="5" borderId="2" xfId="209" applyNumberFormat="1" applyFont="1" applyFill="1" applyBorder="1" applyAlignment="1" applyProtection="1">
      <alignment horizontal="right" vertical="center" wrapText="1"/>
    </xf>
    <xf numFmtId="183" fontId="21" fillId="5" borderId="2" xfId="209" applyNumberFormat="1" applyFont="1" applyFill="1" applyBorder="1" applyAlignment="1" applyProtection="1">
      <alignment horizontal="left" vertical="center" wrapText="1"/>
    </xf>
    <xf numFmtId="183" fontId="22" fillId="5" borderId="2" xfId="209" applyNumberFormat="1" applyFont="1" applyFill="1" applyBorder="1" applyAlignment="1" applyProtection="1">
      <alignment horizontal="left" vertical="center" wrapText="1"/>
    </xf>
    <xf numFmtId="169" fontId="21" fillId="3" borderId="2" xfId="209" applyNumberFormat="1" applyFont="1" applyFill="1" applyBorder="1" applyAlignment="1" applyProtection="1">
      <alignment horizontal="right" vertical="center" wrapText="1"/>
    </xf>
    <xf numFmtId="169" fontId="21" fillId="5" borderId="2" xfId="209" applyNumberFormat="1" applyFont="1" applyFill="1" applyBorder="1" applyAlignment="1" applyProtection="1">
      <alignment horizontal="right" vertical="center" wrapText="1"/>
    </xf>
    <xf numFmtId="170" fontId="280" fillId="5" borderId="2" xfId="210" applyNumberFormat="1" applyFont="1" applyFill="1" applyBorder="1" applyAlignment="1" applyProtection="1">
      <alignment horizontal="right" vertical="center" wrapText="1"/>
    </xf>
    <xf numFmtId="169" fontId="280" fillId="5" borderId="2" xfId="209" applyNumberFormat="1" applyFont="1" applyFill="1" applyBorder="1" applyAlignment="1" applyProtection="1">
      <alignment horizontal="right" vertical="center" wrapText="1"/>
    </xf>
    <xf numFmtId="183" fontId="277" fillId="5" borderId="2" xfId="209" applyNumberFormat="1" applyFont="1" applyFill="1" applyBorder="1" applyAlignment="1" applyProtection="1">
      <alignment horizontal="left" vertical="center" wrapText="1"/>
    </xf>
    <xf numFmtId="169" fontId="277" fillId="3" borderId="2" xfId="209" applyNumberFormat="1" applyFont="1" applyFill="1" applyBorder="1" applyAlignment="1" applyProtection="1">
      <alignment horizontal="right" vertical="center" wrapText="1"/>
    </xf>
    <xf numFmtId="183" fontId="21" fillId="5" borderId="7" xfId="209" applyNumberFormat="1" applyFont="1" applyFill="1" applyBorder="1" applyAlignment="1" applyProtection="1">
      <alignment horizontal="left" vertical="center" wrapText="1"/>
    </xf>
    <xf numFmtId="169" fontId="21" fillId="3" borderId="7" xfId="209" applyNumberFormat="1" applyFont="1" applyFill="1" applyBorder="1" applyAlignment="1" applyProtection="1">
      <alignment horizontal="right" vertical="center" wrapText="1"/>
    </xf>
    <xf numFmtId="169" fontId="21" fillId="5" borderId="7" xfId="209" applyNumberFormat="1" applyFont="1" applyFill="1" applyBorder="1" applyAlignment="1" applyProtection="1">
      <alignment horizontal="right" vertical="center" wrapText="1"/>
    </xf>
    <xf numFmtId="170" fontId="280" fillId="5" borderId="7" xfId="210" applyNumberFormat="1" applyFont="1" applyFill="1" applyBorder="1" applyAlignment="1" applyProtection="1">
      <alignment horizontal="right" vertical="center" wrapText="1"/>
    </xf>
    <xf numFmtId="169" fontId="280" fillId="5" borderId="7" xfId="209" applyNumberFormat="1" applyFont="1" applyFill="1" applyBorder="1" applyAlignment="1" applyProtection="1">
      <alignment horizontal="right" vertical="center" wrapText="1"/>
    </xf>
    <xf numFmtId="183" fontId="21" fillId="5" borderId="33" xfId="209" applyNumberFormat="1" applyFont="1" applyFill="1" applyBorder="1" applyAlignment="1" applyProtection="1">
      <alignment horizontal="left" vertical="center" wrapText="1"/>
    </xf>
    <xf numFmtId="169" fontId="21" fillId="3" borderId="33" xfId="209" applyNumberFormat="1" applyFont="1" applyFill="1" applyBorder="1" applyAlignment="1" applyProtection="1">
      <alignment horizontal="right" vertical="center" wrapText="1"/>
    </xf>
    <xf numFmtId="169" fontId="21" fillId="5" borderId="33" xfId="209" applyNumberFormat="1" applyFont="1" applyFill="1" applyBorder="1" applyAlignment="1" applyProtection="1">
      <alignment horizontal="right" vertical="center" wrapText="1"/>
    </xf>
    <xf numFmtId="170" fontId="280" fillId="5" borderId="33" xfId="210" applyNumberFormat="1" applyFont="1" applyFill="1" applyBorder="1" applyAlignment="1" applyProtection="1">
      <alignment horizontal="right" vertical="center" wrapText="1"/>
    </xf>
    <xf numFmtId="169" fontId="280" fillId="5" borderId="33" xfId="209" applyNumberFormat="1" applyFont="1" applyFill="1" applyBorder="1" applyAlignment="1" applyProtection="1">
      <alignment horizontal="right" vertical="center" wrapText="1"/>
    </xf>
    <xf numFmtId="183" fontId="22" fillId="5" borderId="34" xfId="209" applyNumberFormat="1" applyFont="1" applyFill="1" applyBorder="1" applyAlignment="1" applyProtection="1">
      <alignment horizontal="left" vertical="center" wrapText="1" indent="1"/>
    </xf>
    <xf numFmtId="169" fontId="22" fillId="3" borderId="34" xfId="209" applyNumberFormat="1" applyFont="1" applyFill="1" applyBorder="1" applyAlignment="1" applyProtection="1">
      <alignment horizontal="right" vertical="center" wrapText="1"/>
    </xf>
    <xf numFmtId="169" fontId="22" fillId="5" borderId="34" xfId="209" applyNumberFormat="1" applyFont="1" applyFill="1" applyBorder="1" applyAlignment="1" applyProtection="1">
      <alignment horizontal="right" vertical="center" wrapText="1"/>
    </xf>
    <xf numFmtId="170" fontId="277" fillId="5" borderId="34" xfId="210" applyNumberFormat="1" applyFont="1" applyFill="1" applyBorder="1" applyAlignment="1" applyProtection="1">
      <alignment horizontal="right" vertical="center" wrapText="1"/>
    </xf>
    <xf numFmtId="169" fontId="277" fillId="5" borderId="34" xfId="209" applyNumberFormat="1" applyFont="1" applyFill="1" applyBorder="1" applyAlignment="1" applyProtection="1">
      <alignment horizontal="right" vertical="center" wrapText="1"/>
    </xf>
    <xf numFmtId="351" fontId="277" fillId="5" borderId="2" xfId="209" applyNumberFormat="1" applyFont="1" applyFill="1" applyBorder="1" applyAlignment="1" applyProtection="1">
      <alignment horizontal="right" vertical="center" wrapText="1"/>
    </xf>
    <xf numFmtId="183" fontId="277" fillId="5" borderId="34" xfId="209" applyNumberFormat="1" applyFont="1" applyFill="1" applyBorder="1" applyAlignment="1" applyProtection="1">
      <alignment horizontal="left" vertical="center" wrapText="1"/>
    </xf>
    <xf numFmtId="169" fontId="277" fillId="3" borderId="34" xfId="209" applyNumberFormat="1" applyFont="1" applyFill="1" applyBorder="1" applyAlignment="1" applyProtection="1">
      <alignment horizontal="right" vertical="center" wrapText="1"/>
    </xf>
    <xf numFmtId="183" fontId="22" fillId="5" borderId="34" xfId="2" applyNumberFormat="1" applyFont="1" applyFill="1" applyBorder="1" applyAlignment="1" applyProtection="1">
      <alignment horizontal="left" vertical="center" wrapText="1"/>
    </xf>
    <xf numFmtId="171" fontId="74" fillId="5" borderId="0" xfId="209" applyNumberFormat="1" applyFont="1" applyFill="1" applyBorder="1" applyAlignment="1" applyProtection="1">
      <alignment horizontal="left" vertical="center" wrapText="1"/>
    </xf>
    <xf numFmtId="171" fontId="277" fillId="5" borderId="35" xfId="209" applyNumberFormat="1" applyFont="1" applyFill="1" applyBorder="1" applyAlignment="1" applyProtection="1">
      <alignment horizontal="left" wrapText="1"/>
    </xf>
    <xf numFmtId="171" fontId="278" fillId="2" borderId="35" xfId="209" applyNumberFormat="1" applyFont="1" applyFill="1" applyBorder="1" applyAlignment="1" applyProtection="1">
      <alignment horizontal="center" wrapText="1"/>
    </xf>
    <xf numFmtId="171" fontId="278" fillId="6" borderId="35" xfId="209" applyNumberFormat="1" applyFont="1" applyFill="1" applyBorder="1" applyAlignment="1" applyProtection="1">
      <alignment horizontal="center" wrapText="1"/>
    </xf>
    <xf numFmtId="171" fontId="279" fillId="71" borderId="35" xfId="209" applyNumberFormat="1" applyFont="1" applyFill="1" applyBorder="1" applyAlignment="1" applyProtection="1">
      <alignment horizontal="center" wrapText="1"/>
    </xf>
    <xf numFmtId="173" fontId="277" fillId="3" borderId="2" xfId="1" applyNumberFormat="1" applyFont="1" applyFill="1" applyBorder="1" applyAlignment="1" applyProtection="1">
      <alignment horizontal="right" vertical="center" wrapText="1"/>
    </xf>
    <xf numFmtId="173" fontId="277" fillId="5" borderId="2" xfId="209" applyNumberFormat="1" applyFont="1" applyFill="1" applyBorder="1" applyAlignment="1" applyProtection="1">
      <alignment horizontal="right" vertical="center" wrapText="1"/>
    </xf>
    <xf numFmtId="171" fontId="281" fillId="0" borderId="67" xfId="0" applyNumberFormat="1" applyFont="1" applyFill="1" applyBorder="1" applyAlignment="1" applyProtection="1">
      <alignment horizontal="left" vertical="center" wrapText="1"/>
    </xf>
    <xf numFmtId="171" fontId="281" fillId="0" borderId="34" xfId="0" applyNumberFormat="1" applyFont="1" applyFill="1" applyBorder="1" applyAlignment="1" applyProtection="1">
      <alignment horizontal="left" vertical="center" wrapText="1"/>
    </xf>
    <xf numFmtId="171" fontId="281" fillId="3" borderId="34" xfId="0" applyNumberFormat="1" applyFont="1" applyFill="1" applyBorder="1" applyAlignment="1" applyProtection="1">
      <alignment horizontal="right" vertical="center" wrapText="1"/>
    </xf>
    <xf numFmtId="171" fontId="281" fillId="0" borderId="34" xfId="0" applyNumberFormat="1" applyFont="1" applyFill="1" applyBorder="1" applyAlignment="1" applyProtection="1">
      <alignment horizontal="right" vertical="center" wrapText="1"/>
    </xf>
    <xf numFmtId="171" fontId="278" fillId="2" borderId="68" xfId="2" applyNumberFormat="1" applyFont="1" applyFill="1" applyBorder="1" applyAlignment="1" applyProtection="1">
      <alignment horizontal="center"/>
    </xf>
    <xf numFmtId="171" fontId="278" fillId="6" borderId="68" xfId="2" applyNumberFormat="1" applyFont="1" applyFill="1" applyBorder="1" applyAlignment="1" applyProtection="1">
      <alignment horizontal="center"/>
    </xf>
    <xf numFmtId="168" fontId="281" fillId="3" borderId="1" xfId="0" applyNumberFormat="1" applyFont="1" applyFill="1" applyBorder="1" applyAlignment="1" applyProtection="1">
      <alignment horizontal="right" vertical="center"/>
    </xf>
    <xf numFmtId="168" fontId="281" fillId="0" borderId="1" xfId="0" applyNumberFormat="1" applyFont="1" applyFill="1" applyBorder="1" applyAlignment="1" applyProtection="1">
      <alignment horizontal="right" vertical="center"/>
    </xf>
    <xf numFmtId="168" fontId="22" fillId="3" borderId="2" xfId="0" applyNumberFormat="1" applyFont="1" applyFill="1" applyBorder="1" applyAlignment="1" applyProtection="1">
      <alignment horizontal="right" vertical="center"/>
    </xf>
    <xf numFmtId="168" fontId="22" fillId="0" borderId="2" xfId="0" applyNumberFormat="1" applyFont="1" applyFill="1" applyBorder="1" applyAlignment="1" applyProtection="1">
      <alignment horizontal="right" vertical="center"/>
    </xf>
    <xf numFmtId="168" fontId="281" fillId="3" borderId="2" xfId="0" applyNumberFormat="1" applyFont="1" applyFill="1" applyBorder="1" applyAlignment="1" applyProtection="1">
      <alignment horizontal="right" vertical="center"/>
    </xf>
    <xf numFmtId="168" fontId="281" fillId="0" borderId="2" xfId="0" applyNumberFormat="1" applyFont="1" applyFill="1" applyBorder="1" applyAlignment="1" applyProtection="1">
      <alignment horizontal="right" vertical="center"/>
    </xf>
    <xf numFmtId="168" fontId="282" fillId="3" borderId="34" xfId="0" applyNumberFormat="1" applyFont="1" applyFill="1" applyBorder="1" applyAlignment="1" applyProtection="1">
      <alignment horizontal="right" vertical="center"/>
    </xf>
    <xf numFmtId="168" fontId="282" fillId="0" borderId="34" xfId="0" applyNumberFormat="1" applyFont="1" applyFill="1" applyBorder="1" applyAlignment="1" applyProtection="1">
      <alignment horizontal="right" vertical="center"/>
    </xf>
    <xf numFmtId="168" fontId="282" fillId="3" borderId="2" xfId="0" applyNumberFormat="1" applyFont="1" applyFill="1" applyBorder="1" applyAlignment="1" applyProtection="1">
      <alignment horizontal="right" vertical="center"/>
    </xf>
    <xf numFmtId="168" fontId="282" fillId="0" borderId="2" xfId="0" applyNumberFormat="1" applyFont="1" applyFill="1" applyBorder="1" applyAlignment="1" applyProtection="1">
      <alignment horizontal="right" vertical="center"/>
    </xf>
    <xf numFmtId="324" fontId="67" fillId="0" borderId="0" xfId="0" applyFont="1" applyAlignment="1" applyProtection="1">
      <alignment horizontal="left" vertical="center"/>
    </xf>
    <xf numFmtId="324" fontId="67" fillId="0" borderId="0" xfId="0" applyFont="1" applyBorder="1" applyAlignment="1" applyProtection="1">
      <alignment horizontal="left" vertical="center"/>
    </xf>
    <xf numFmtId="324" fontId="62" fillId="0" borderId="0" xfId="0" applyFont="1" applyAlignment="1" applyProtection="1">
      <alignment horizontal="left" vertical="center"/>
    </xf>
    <xf numFmtId="168" fontId="282" fillId="0" borderId="2" xfId="0" applyNumberFormat="1" applyFont="1" applyFill="1" applyBorder="1" applyAlignment="1" applyProtection="1">
      <alignment horizontal="left" vertical="center" wrapText="1" indent="2"/>
    </xf>
    <xf numFmtId="168" fontId="22" fillId="5" borderId="67" xfId="0" applyNumberFormat="1" applyFont="1" applyFill="1" applyBorder="1" applyAlignment="1" applyProtection="1">
      <alignment horizontal="left" vertical="center" wrapText="1" indent="1"/>
    </xf>
    <xf numFmtId="168" fontId="281" fillId="3" borderId="67" xfId="0" applyNumberFormat="1" applyFont="1" applyFill="1" applyBorder="1" applyAlignment="1" applyProtection="1">
      <alignment horizontal="right" vertical="center" wrapText="1"/>
    </xf>
    <xf numFmtId="168" fontId="281" fillId="5" borderId="67" xfId="0" applyNumberFormat="1" applyFont="1" applyFill="1" applyBorder="1" applyAlignment="1" applyProtection="1">
      <alignment horizontal="right" vertical="center" wrapText="1"/>
    </xf>
    <xf numFmtId="170" fontId="277" fillId="5" borderId="67" xfId="3" applyNumberFormat="1" applyFont="1" applyFill="1" applyBorder="1" applyAlignment="1" applyProtection="1">
      <alignment horizontal="right" vertical="center" wrapText="1"/>
    </xf>
    <xf numFmtId="171" fontId="282" fillId="0" borderId="71" xfId="0" applyNumberFormat="1" applyFont="1" applyFill="1" applyBorder="1" applyAlignment="1" applyProtection="1">
      <alignment horizontal="left" vertical="center" wrapText="1" indent="1"/>
    </xf>
    <xf numFmtId="168" fontId="21" fillId="5" borderId="72" xfId="0" applyNumberFormat="1" applyFont="1" applyFill="1" applyBorder="1" applyAlignment="1" applyProtection="1">
      <alignment horizontal="left" vertical="center" wrapText="1"/>
    </xf>
    <xf numFmtId="171" fontId="282" fillId="3" borderId="72" xfId="0" applyNumberFormat="1" applyFont="1" applyFill="1" applyBorder="1" applyAlignment="1" applyProtection="1">
      <alignment horizontal="right" vertical="center" wrapText="1"/>
    </xf>
    <xf numFmtId="171" fontId="282" fillId="0" borderId="72" xfId="0" applyNumberFormat="1" applyFont="1" applyFill="1" applyBorder="1" applyAlignment="1" applyProtection="1">
      <alignment horizontal="right" vertical="center" wrapText="1"/>
    </xf>
    <xf numFmtId="171" fontId="281" fillId="0" borderId="7" xfId="0" applyNumberFormat="1" applyFont="1" applyFill="1" applyBorder="1" applyAlignment="1" applyProtection="1">
      <alignment horizontal="left" vertical="center" wrapText="1" indent="1"/>
    </xf>
    <xf numFmtId="168" fontId="22" fillId="5" borderId="7" xfId="0" applyNumberFormat="1" applyFont="1" applyFill="1" applyBorder="1" applyAlignment="1" applyProtection="1">
      <alignment horizontal="left" vertical="center" wrapText="1"/>
    </xf>
    <xf numFmtId="171" fontId="282" fillId="0" borderId="69" xfId="0" applyNumberFormat="1" applyFont="1" applyFill="1" applyBorder="1" applyAlignment="1" applyProtection="1">
      <alignment horizontal="left" vertical="center" wrapText="1" indent="1"/>
    </xf>
    <xf numFmtId="168" fontId="21" fillId="5" borderId="70" xfId="0" applyNumberFormat="1" applyFont="1" applyFill="1" applyBorder="1" applyAlignment="1" applyProtection="1">
      <alignment horizontal="left" vertical="center" wrapText="1"/>
    </xf>
    <xf numFmtId="171" fontId="282" fillId="3" borderId="70" xfId="0" applyNumberFormat="1" applyFont="1" applyFill="1" applyBorder="1" applyAlignment="1" applyProtection="1">
      <alignment horizontal="right" vertical="center" wrapText="1"/>
    </xf>
    <xf numFmtId="171" fontId="282" fillId="0" borderId="70" xfId="0" applyNumberFormat="1" applyFont="1" applyFill="1" applyBorder="1" applyAlignment="1" applyProtection="1">
      <alignment horizontal="right" vertical="center" wrapText="1"/>
    </xf>
    <xf numFmtId="169" fontId="274" fillId="5" borderId="0" xfId="2" applyNumberFormat="1" applyFont="1" applyFill="1" applyBorder="1" applyAlignment="1" applyProtection="1">
      <alignment horizontal="left" vertical="top" wrapText="1"/>
    </xf>
    <xf numFmtId="9" fontId="21" fillId="5" borderId="0" xfId="1" applyFont="1" applyFill="1" applyBorder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69" fontId="77" fillId="0" borderId="0" xfId="2" applyNumberFormat="1" applyFont="1" applyFill="1" applyBorder="1" applyAlignment="1" applyProtection="1">
      <alignment horizontal="left" vertical="center" wrapText="1"/>
    </xf>
    <xf numFmtId="324" fontId="282" fillId="0" borderId="0" xfId="1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171" fontId="21" fillId="5" borderId="0" xfId="2" applyNumberFormat="1" applyFont="1" applyFill="1" applyBorder="1" applyAlignment="1" applyProtection="1">
      <alignment horizontal="center" vertical="center"/>
    </xf>
    <xf numFmtId="171" fontId="4" fillId="5" borderId="0" xfId="2" applyNumberFormat="1" applyFont="1" applyFill="1" applyBorder="1" applyAlignment="1" applyProtection="1">
      <alignment horizontal="left" vertical="top" wrapText="1"/>
    </xf>
    <xf numFmtId="171" fontId="19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68" fontId="77" fillId="0" borderId="0" xfId="0" applyNumberFormat="1" applyFont="1" applyFill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vertical="top" wrapText="1"/>
    </xf>
    <xf numFmtId="169" fontId="77" fillId="5" borderId="0" xfId="2" applyNumberFormat="1" applyFont="1" applyFill="1" applyBorder="1" applyAlignment="1" applyProtection="1">
      <alignment vertical="top" wrapText="1"/>
    </xf>
    <xf numFmtId="171" fontId="262" fillId="5" borderId="36" xfId="2" applyNumberFormat="1" applyFont="1" applyFill="1" applyBorder="1" applyAlignment="1" applyProtection="1">
      <alignment horizontal="left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71" fontId="262" fillId="5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86" fillId="5" borderId="7" xfId="2" applyNumberFormat="1" applyFont="1" applyFill="1" applyBorder="1" applyAlignment="1" applyProtection="1">
      <alignment horizontal="center" vertical="center" wrapText="1"/>
    </xf>
    <xf numFmtId="183" fontId="86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6" fillId="6" borderId="36" xfId="2" applyNumberFormat="1" applyFont="1" applyFill="1" applyBorder="1" applyAlignment="1" applyProtection="1">
      <alignment horizontal="center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0.31</c:v>
                </c:pt>
                <c:pt idx="1">
                  <c:v>0.34</c:v>
                </c:pt>
                <c:pt idx="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0.4</c:v>
                </c:pt>
                <c:pt idx="1">
                  <c:v>0.37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0.4</c:v>
                </c:pt>
                <c:pt idx="1">
                  <c:v>0.38</c:v>
                </c:pt>
                <c:pt idx="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0.3</c:v>
                </c:pt>
                <c:pt idx="1">
                  <c:v>0.34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0.38</c:v>
                </c:pt>
                <c:pt idx="1">
                  <c:v>0.35</c:v>
                </c:pt>
                <c:pt idx="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0.27</c:v>
                </c:pt>
                <c:pt idx="1">
                  <c:v>0.33</c:v>
                </c:pt>
                <c:pt idx="2">
                  <c:v>0.14000000000000001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0.37</c:v>
                </c:pt>
                <c:pt idx="1">
                  <c:v>0.35</c:v>
                </c:pt>
                <c:pt idx="2">
                  <c:v>0.28000000000000003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0.39</c:v>
                </c:pt>
                <c:pt idx="1">
                  <c:v>0.28000000000000003</c:v>
                </c:pt>
                <c:pt idx="2">
                  <c:v>0.24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0.25</c:v>
                </c:pt>
                <c:pt idx="1">
                  <c:v>0.05</c:v>
                </c:pt>
                <c:pt idx="2">
                  <c:v>0.14000000000000001</c:v>
                </c:pt>
                <c:pt idx="3">
                  <c:v>0.12</c:v>
                </c:pt>
                <c:pt idx="4">
                  <c:v>0.17</c:v>
                </c:pt>
                <c:pt idx="5">
                  <c:v>0.08</c:v>
                </c:pt>
                <c:pt idx="6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0.53</c:v>
                </c:pt>
                <c:pt idx="1">
                  <c:v>0.08</c:v>
                </c:pt>
                <c:pt idx="2">
                  <c:v>0.33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0.53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0.54</c:v>
                </c:pt>
                <c:pt idx="1">
                  <c:v>0.11</c:v>
                </c:pt>
                <c:pt idx="2">
                  <c:v>7.0000000000000007E-2</c:v>
                </c:pt>
                <c:pt idx="3">
                  <c:v>0.03</c:v>
                </c:pt>
                <c:pt idx="4">
                  <c:v>0.09</c:v>
                </c:pt>
                <c:pt idx="5">
                  <c:v>0.04</c:v>
                </c:pt>
                <c:pt idx="6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YTD'!$B$184:$B$190</c:f>
              <c:strCache>
                <c:ptCount val="7"/>
                <c:pt idx="0">
                  <c:v>Aeronautics &amp; Automotive  1%</c:v>
                </c:pt>
                <c:pt idx="1">
                  <c:v>Electricals &amp; Electronics 1%</c:v>
                </c:pt>
                <c:pt idx="2">
                  <c:v>Resources &amp; Environment 29%</c:v>
                </c:pt>
                <c:pt idx="3">
                  <c:v>Agro, Feed &amp; Food  17%</c:v>
                </c:pt>
                <c:pt idx="4">
                  <c:v>Consumers goods &amp; Healthcare 20%</c:v>
                </c:pt>
                <c:pt idx="5">
                  <c:v>Building &amp; Construction 7%</c:v>
                </c:pt>
                <c:pt idx="6">
                  <c:v>Industrial Applications 25%</c:v>
                </c:pt>
              </c:strCache>
            </c:str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0.01</c:v>
                </c:pt>
                <c:pt idx="1">
                  <c:v>0.01</c:v>
                </c:pt>
                <c:pt idx="2">
                  <c:v>0.28999999999999998</c:v>
                </c:pt>
                <c:pt idx="3">
                  <c:v>0.17</c:v>
                </c:pt>
                <c:pt idx="4">
                  <c:v>0.2</c:v>
                </c:pt>
                <c:pt idx="5">
                  <c:v>7.0000000000000007E-2</c:v>
                </c:pt>
                <c:pt idx="6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0.05</c:v>
                </c:pt>
                <c:pt idx="1">
                  <c:v>0</c:v>
                </c:pt>
                <c:pt idx="2">
                  <c:v>0.09</c:v>
                </c:pt>
                <c:pt idx="3">
                  <c:v>0.2</c:v>
                </c:pt>
                <c:pt idx="4">
                  <c:v>0.28999999999999998</c:v>
                </c:pt>
                <c:pt idx="5">
                  <c:v>0.14000000000000001</c:v>
                </c:pt>
                <c:pt idx="6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401856"/>
        <c:axId val="20140339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703-4F44-BEB6-1FFD650D3450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703-4F44-BEB6-1FFD650D3450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9703-4F44-BEB6-1FFD650D3450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9703-4F44-BEB6-1FFD650D3450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9703-4F44-BEB6-1FFD650D3450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9703-4F44-BEB6-1FFD650D3450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9703-4F44-BEB6-1FFD650D345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401856"/>
        <c:axId val="20140339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9703-4F44-BEB6-1FFD650D3450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703-4F44-BEB6-1FFD650D3450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9703-4F44-BEB6-1FFD650D3450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9703-4F44-BEB6-1FFD650D3450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9703-4F44-BEB6-1FFD650D3450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9703-4F44-BEB6-1FFD650D3450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9703-4F44-BEB6-1FFD650D3450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415296"/>
        <c:axId val="201413760"/>
      </c:lineChart>
      <c:catAx>
        <c:axId val="201401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403392"/>
        <c:crosses val="autoZero"/>
        <c:auto val="1"/>
        <c:lblAlgn val="ctr"/>
        <c:lblOffset val="100"/>
        <c:noMultiLvlLbl val="0"/>
      </c:catAx>
      <c:valAx>
        <c:axId val="2014033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401856"/>
        <c:crosses val="autoZero"/>
        <c:crossBetween val="between"/>
        <c:dispUnits>
          <c:builtInUnit val="thousands"/>
        </c:dispUnits>
      </c:valAx>
      <c:valAx>
        <c:axId val="20141376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415296"/>
        <c:crosses val="max"/>
        <c:crossBetween val="between"/>
      </c:valAx>
      <c:catAx>
        <c:axId val="20141529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4137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526656"/>
        <c:axId val="201557120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A35-488D-9732-A712BAF6F478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A35-488D-9732-A712BAF6F478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A35-488D-9732-A712BAF6F478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A35-488D-9732-A712BAF6F47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A35-488D-9732-A712BAF6F47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A35-488D-9732-A712BAF6F47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A35-488D-9732-A712BAF6F47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526656"/>
        <c:axId val="201557120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A35-488D-9732-A712BAF6F47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A35-488D-9732-A712BAF6F47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A35-488D-9732-A712BAF6F47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A35-488D-9732-A712BAF6F478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A35-488D-9732-A712BAF6F47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A35-488D-9732-A712BAF6F47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0A35-488D-9732-A712BAF6F47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560832"/>
        <c:axId val="201559040"/>
      </c:lineChart>
      <c:catAx>
        <c:axId val="201526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557120"/>
        <c:crosses val="autoZero"/>
        <c:auto val="1"/>
        <c:lblAlgn val="ctr"/>
        <c:lblOffset val="100"/>
        <c:noMultiLvlLbl val="0"/>
      </c:catAx>
      <c:valAx>
        <c:axId val="2015571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526656"/>
        <c:crosses val="autoZero"/>
        <c:crossBetween val="between"/>
        <c:dispUnits>
          <c:builtInUnit val="thousands"/>
        </c:dispUnits>
      </c:valAx>
      <c:valAx>
        <c:axId val="20155904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560832"/>
        <c:crosses val="max"/>
        <c:crossBetween val="between"/>
      </c:valAx>
      <c:catAx>
        <c:axId val="201560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559040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01089792"/>
        <c:axId val="201091712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F82-4205-B095-A49EAFEFA8A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F82-4205-B095-A49EAFEFA8A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F82-4205-B095-A49EAFEFA8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89792"/>
        <c:axId val="201091712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F82-4205-B095-A49EAFEFA8A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F82-4205-B095-A49EAFEFA8AE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F82-4205-B095-A49EAFEFA8A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EF82-4205-B095-A49EAFEFA8A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EF82-4205-B095-A49EAFEFA8A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EF82-4205-B095-A49EAFEFA8A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EF82-4205-B095-A49EAFEFA8A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F82-4205-B095-A49EAFEFA8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99520"/>
        <c:axId val="201097984"/>
      </c:lineChart>
      <c:catAx>
        <c:axId val="201089792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091712"/>
        <c:crossesAt val="0"/>
        <c:auto val="1"/>
        <c:lblAlgn val="ctr"/>
        <c:lblOffset val="100"/>
        <c:noMultiLvlLbl val="0"/>
      </c:catAx>
      <c:valAx>
        <c:axId val="201091712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089792"/>
        <c:crosses val="autoZero"/>
        <c:crossBetween val="between"/>
      </c:valAx>
      <c:valAx>
        <c:axId val="20109798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201099520"/>
        <c:crosses val="max"/>
        <c:crossBetween val="between"/>
      </c:valAx>
      <c:catAx>
        <c:axId val="201099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09798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923968"/>
        <c:axId val="201942144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698-4246-B230-EC53E273F9E2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698-4246-B230-EC53E273F9E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A698-4246-B230-EC53E273F9E2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A698-4246-B230-EC53E273F9E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A698-4246-B230-EC53E273F9E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A698-4246-B230-EC53E273F9E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698-4246-B230-EC53E273F9E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23968"/>
        <c:axId val="201942144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698-4246-B230-EC53E273F9E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A698-4246-B230-EC53E273F9E2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A698-4246-B230-EC53E273F9E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A698-4246-B230-EC53E273F9E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A698-4246-B230-EC53E273F9E2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A698-4246-B230-EC53E273F9E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A698-4246-B230-EC53E273F9E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A698-4246-B230-EC53E273F9E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54048"/>
        <c:axId val="201944064"/>
      </c:lineChart>
      <c:catAx>
        <c:axId val="201923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942144"/>
        <c:crosses val="autoZero"/>
        <c:auto val="1"/>
        <c:lblAlgn val="ctr"/>
        <c:lblOffset val="100"/>
        <c:noMultiLvlLbl val="0"/>
      </c:catAx>
      <c:valAx>
        <c:axId val="20194214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923968"/>
        <c:crosses val="autoZero"/>
        <c:crossBetween val="between"/>
        <c:dispUnits>
          <c:builtInUnit val="thousands"/>
        </c:dispUnits>
      </c:valAx>
      <c:valAx>
        <c:axId val="20194406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954048"/>
        <c:crosses val="max"/>
        <c:crossBetween val="between"/>
      </c:valAx>
      <c:catAx>
        <c:axId val="2019540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94406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8890624"/>
        <c:axId val="2188921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D94-4285-BD9E-E0AC251176E4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D94-4285-BD9E-E0AC251176E4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D94-4285-BD9E-E0AC251176E4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D94-4285-BD9E-E0AC251176E4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D94-4285-BD9E-E0AC251176E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D94-4285-BD9E-E0AC251176E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D94-4285-BD9E-E0AC251176E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D94-4285-BD9E-E0AC251176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890624"/>
        <c:axId val="2188921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2D94-4285-BD9E-E0AC251176E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2D94-4285-BD9E-E0AC251176E4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D94-4285-BD9E-E0AC251176E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2D94-4285-BD9E-E0AC251176E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2D94-4285-BD9E-E0AC251176E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2D94-4285-BD9E-E0AC251176E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2D94-4285-BD9E-E0AC251176E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2D94-4285-BD9E-E0AC251176E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908160"/>
        <c:axId val="218906624"/>
      </c:lineChart>
      <c:catAx>
        <c:axId val="218890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18892160"/>
        <c:crosses val="autoZero"/>
        <c:auto val="1"/>
        <c:lblAlgn val="ctr"/>
        <c:lblOffset val="100"/>
        <c:noMultiLvlLbl val="0"/>
      </c:catAx>
      <c:valAx>
        <c:axId val="2188921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8890624"/>
        <c:crosses val="autoZero"/>
        <c:crossBetween val="between"/>
        <c:dispUnits>
          <c:builtInUnit val="thousands"/>
        </c:dispUnits>
      </c:valAx>
      <c:valAx>
        <c:axId val="21890662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18908160"/>
        <c:crosses val="max"/>
        <c:crossBetween val="between"/>
      </c:valAx>
      <c:catAx>
        <c:axId val="21890816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18906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9320704"/>
        <c:axId val="21932224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158-4F0C-9C19-59DB23671DF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158-4F0C-9C19-59DB23671DF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20704"/>
        <c:axId val="21932224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158-4F0C-9C19-59DB23671DF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158-4F0C-9C19-59DB23671DF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158-4F0C-9C19-59DB23671DF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158-4F0C-9C19-59DB23671DF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158-4F0C-9C19-59DB23671DF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158-4F0C-9C19-59DB23671DF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158-4F0C-9C19-59DB23671D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46432"/>
        <c:axId val="219344896"/>
      </c:lineChart>
      <c:catAx>
        <c:axId val="219320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219322240"/>
        <c:crosses val="autoZero"/>
        <c:auto val="1"/>
        <c:lblAlgn val="ctr"/>
        <c:lblOffset val="100"/>
        <c:noMultiLvlLbl val="0"/>
      </c:catAx>
      <c:valAx>
        <c:axId val="2193222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9320704"/>
        <c:crosses val="autoZero"/>
        <c:crossBetween val="between"/>
        <c:dispUnits>
          <c:builtInUnit val="thousands"/>
        </c:dispUnits>
      </c:valAx>
      <c:valAx>
        <c:axId val="2193448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19346432"/>
        <c:crosses val="max"/>
        <c:crossBetween val="between"/>
      </c:valAx>
      <c:catAx>
        <c:axId val="2193464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193448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9549056"/>
        <c:axId val="21957990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1C8-4C4D-BC37-39C61E1FB008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1C8-4C4D-BC37-39C61E1FB00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1C8-4C4D-BC37-39C61E1FB00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1C8-4C4D-BC37-39C61E1FB00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1C8-4C4D-BC37-39C61E1FB00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49056"/>
        <c:axId val="21957990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1C8-4C4D-BC37-39C61E1FB00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1C8-4C4D-BC37-39C61E1FB008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1C8-4C4D-BC37-39C61E1FB008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1C8-4C4D-BC37-39C61E1FB008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1C8-4C4D-BC37-39C61E1FB00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1C8-4C4D-BC37-39C61E1FB00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1C8-4C4D-BC37-39C61E1FB00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31C8-4C4D-BC37-39C61E1FB00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88480"/>
        <c:axId val="219586560"/>
      </c:lineChart>
      <c:catAx>
        <c:axId val="21954905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19579904"/>
        <c:crosses val="autoZero"/>
        <c:auto val="1"/>
        <c:lblAlgn val="ctr"/>
        <c:lblOffset val="100"/>
        <c:noMultiLvlLbl val="0"/>
      </c:catAx>
      <c:valAx>
        <c:axId val="21957990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9549056"/>
        <c:crosses val="autoZero"/>
        <c:crossBetween val="between"/>
        <c:dispUnits>
          <c:builtInUnit val="thousands"/>
        </c:dispUnits>
      </c:valAx>
      <c:valAx>
        <c:axId val="219586560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19588480"/>
        <c:crosses val="max"/>
        <c:crossBetween val="between"/>
      </c:valAx>
      <c:catAx>
        <c:axId val="219588480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1958656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017024"/>
        <c:axId val="220018944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21B-4A3B-9A19-B1C203AF4BBD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21B-4A3B-9A19-B1C203AF4BBD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21B-4A3B-9A19-B1C203AF4BBD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21B-4A3B-9A19-B1C203AF4BBD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21B-4A3B-9A19-B1C203AF4BBD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21B-4A3B-9A19-B1C203AF4BBD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21B-4A3B-9A19-B1C203AF4BB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17024"/>
        <c:axId val="220018944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21B-4A3B-9A19-B1C203AF4BBD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21B-4A3B-9A19-B1C203AF4BBD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21B-4A3B-9A19-B1C203AF4BBD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21B-4A3B-9A19-B1C203AF4BBD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321B-4A3B-9A19-B1C203AF4BBD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21B-4A3B-9A19-B1C203AF4BBD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21B-4A3B-9A19-B1C203AF4BBD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21B-4A3B-9A19-B1C203AF4BBD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7520"/>
        <c:axId val="220025600"/>
      </c:lineChart>
      <c:catAx>
        <c:axId val="220017024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0018944"/>
        <c:crosses val="autoZero"/>
        <c:auto val="1"/>
        <c:lblAlgn val="ctr"/>
        <c:lblOffset val="100"/>
        <c:noMultiLvlLbl val="0"/>
      </c:catAx>
      <c:valAx>
        <c:axId val="220018944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20017024"/>
        <c:crosses val="autoZero"/>
        <c:crossBetween val="between"/>
        <c:dispUnits>
          <c:builtInUnit val="thousands"/>
        </c:dispUnits>
      </c:valAx>
      <c:valAx>
        <c:axId val="220025600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027520"/>
        <c:crosses val="max"/>
        <c:crossBetween val="between"/>
      </c:valAx>
      <c:catAx>
        <c:axId val="22002752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02560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386816"/>
        <c:axId val="22038873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ED4-48DB-B696-EF885B001D2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ED4-48DB-B696-EF885B001D27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ED4-48DB-B696-EF885B001D27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ED4-48DB-B696-EF885B001D27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ED4-48DB-B696-EF885B001D27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ED4-48DB-B696-EF885B001D27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ED4-48DB-B696-EF885B001D2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386816"/>
        <c:axId val="22038873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ED4-48DB-B696-EF885B001D27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ED4-48DB-B696-EF885B001D27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ED4-48DB-B696-EF885B001D27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ED4-48DB-B696-EF885B001D27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ED4-48DB-B696-EF885B001D27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ED4-48DB-B696-EF885B001D27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ED4-48DB-B696-EF885B001D27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ED4-48DB-B696-EF885B001D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409856"/>
        <c:axId val="220399488"/>
      </c:lineChart>
      <c:catAx>
        <c:axId val="220386816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0388736"/>
        <c:crosses val="autoZero"/>
        <c:auto val="1"/>
        <c:lblAlgn val="ctr"/>
        <c:lblOffset val="100"/>
        <c:noMultiLvlLbl val="0"/>
      </c:catAx>
      <c:valAx>
        <c:axId val="22038873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20386816"/>
        <c:crosses val="autoZero"/>
        <c:crossBetween val="between"/>
        <c:dispUnits>
          <c:builtInUnit val="thousands"/>
        </c:dispUnits>
      </c:valAx>
      <c:valAx>
        <c:axId val="220399488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409856"/>
        <c:crosses val="max"/>
        <c:crossBetween val="between"/>
      </c:valAx>
      <c:catAx>
        <c:axId val="220409856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3994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8894208"/>
        <c:axId val="228896128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751-4FB0-BF16-A7A1D448C29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751-4FB0-BF16-A7A1D448C29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751-4FB0-BF16-A7A1D448C29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751-4FB0-BF16-A7A1D448C29E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894208"/>
        <c:axId val="228896128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751-4FB0-BF16-A7A1D448C29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751-4FB0-BF16-A7A1D448C29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751-4FB0-BF16-A7A1D448C29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751-4FB0-BF16-A7A1D448C29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751-4FB0-BF16-A7A1D448C29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751-4FB0-BF16-A7A1D448C29E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903552"/>
        <c:axId val="228902016"/>
      </c:lineChart>
      <c:catAx>
        <c:axId val="2288942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8896128"/>
        <c:crossesAt val="0"/>
        <c:auto val="1"/>
        <c:lblAlgn val="ctr"/>
        <c:lblOffset val="100"/>
        <c:noMultiLvlLbl val="0"/>
      </c:catAx>
      <c:valAx>
        <c:axId val="228896128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228894208"/>
        <c:crosses val="autoZero"/>
        <c:crossBetween val="between"/>
      </c:valAx>
      <c:valAx>
        <c:axId val="228902016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28903552"/>
        <c:crosses val="max"/>
        <c:crossBetween val="between"/>
      </c:valAx>
      <c:catAx>
        <c:axId val="228903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890201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6680832"/>
        <c:axId val="2266827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621-4739-B02F-77B7099DBBF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621-4739-B02F-77B7099DBBF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621-4739-B02F-77B7099DBBF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621-4739-B02F-77B7099DBBF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80832"/>
        <c:axId val="2266827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621-4739-B02F-77B7099DBBFA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F621-4739-B02F-77B7099DBBFA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F621-4739-B02F-77B7099DBBF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F621-4739-B02F-77B7099DBBF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F621-4739-B02F-77B7099DBBF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621-4739-B02F-77B7099DBBF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98368"/>
        <c:axId val="226684288"/>
      </c:lineChart>
      <c:catAx>
        <c:axId val="226680832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6682752"/>
        <c:crossesAt val="0"/>
        <c:auto val="1"/>
        <c:lblAlgn val="ctr"/>
        <c:lblOffset val="100"/>
        <c:noMultiLvlLbl val="0"/>
      </c:catAx>
      <c:valAx>
        <c:axId val="2266827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226680832"/>
        <c:crosses val="autoZero"/>
        <c:crossBetween val="between"/>
      </c:valAx>
      <c:valAx>
        <c:axId val="226684288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26698368"/>
        <c:crosses val="max"/>
        <c:crossBetween val="between"/>
      </c:valAx>
      <c:catAx>
        <c:axId val="22669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2266842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#VALUE!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9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80" t="s">
        <v>95</v>
      </c>
      <c r="C2" s="12" t="s">
        <v>96</v>
      </c>
      <c r="E2" s="179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30" t="s">
        <v>0</v>
      </c>
      <c r="E3" s="5" t="s">
        <v>11</v>
      </c>
    </row>
    <row r="4" spans="2:5" s="28" customFormat="1" ht="15.75" customHeight="1">
      <c r="B4" s="41" t="s">
        <v>82</v>
      </c>
      <c r="C4" s="41">
        <v>1033.82964603951</v>
      </c>
      <c r="D4" s="19">
        <f>C4/C$9</f>
        <v>0.3149065020987219</v>
      </c>
      <c r="E4" s="22">
        <f>pieadjust(D4,D$4:D$7,2)</f>
        <v>0.31</v>
      </c>
    </row>
    <row r="5" spans="2:5" s="28" customFormat="1" ht="15.75" customHeight="1">
      <c r="B5" s="45" t="s">
        <v>83</v>
      </c>
      <c r="C5" s="45">
        <v>1102.7018972558403</v>
      </c>
      <c r="D5" s="20">
        <f>C5/C$9</f>
        <v>0.33588512251774805</v>
      </c>
      <c r="E5" s="23">
        <f>pieadjust(D5,D$4:D$7,2)</f>
        <v>0.34</v>
      </c>
    </row>
    <row r="6" spans="2:5" s="28" customFormat="1" ht="15.75" customHeight="1">
      <c r="B6" s="45" t="s">
        <v>84</v>
      </c>
      <c r="C6" s="45">
        <v>1146.4417810071395</v>
      </c>
      <c r="D6" s="20">
        <f>C6/C$9</f>
        <v>0.34920837538353011</v>
      </c>
      <c r="E6" s="23">
        <f>pieadjust(D6,D$4:D$7,2)</f>
        <v>0.35</v>
      </c>
    </row>
    <row r="7" spans="2:5" s="28" customFormat="1" ht="15.75" hidden="1" customHeight="1" outlineLevel="1">
      <c r="B7" s="45" t="s">
        <v>85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87</v>
      </c>
      <c r="C8" s="45">
        <v>2.6036287440106207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32">
        <f>SUM(C4:C7)</f>
        <v>3282.9733243024898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97</v>
      </c>
      <c r="C22" s="12" t="s">
        <v>92</v>
      </c>
      <c r="E22" s="179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30" t="s">
        <v>0</v>
      </c>
      <c r="E23" s="5" t="s">
        <v>11</v>
      </c>
    </row>
    <row r="24" spans="1:7" s="28" customFormat="1" ht="15.75" customHeight="1">
      <c r="B24" s="41" t="s">
        <v>82</v>
      </c>
      <c r="C24" s="41">
        <v>306.39780310592005</v>
      </c>
      <c r="D24" s="19">
        <f>C24/C$29</f>
        <v>0.40182474961419307</v>
      </c>
      <c r="E24" s="22">
        <f>pieadjust(D24,D$24:D$27,2)</f>
        <v>0.4</v>
      </c>
      <c r="G24" s="34"/>
    </row>
    <row r="25" spans="1:7" s="28" customFormat="1" ht="15.75" customHeight="1">
      <c r="B25" s="45" t="s">
        <v>83</v>
      </c>
      <c r="C25" s="45">
        <v>281.65043714896785</v>
      </c>
      <c r="D25" s="20">
        <f>C25/C$29</f>
        <v>0.36936986897059559</v>
      </c>
      <c r="E25" s="23">
        <f>pieadjust(D25,D$24:D$27,2)</f>
        <v>0.37</v>
      </c>
      <c r="G25" s="34"/>
    </row>
    <row r="26" spans="1:7" s="28" customFormat="1" ht="15.75" customHeight="1">
      <c r="B26" s="45" t="s">
        <v>84</v>
      </c>
      <c r="C26" s="45">
        <v>174.46776554143003</v>
      </c>
      <c r="D26" s="20">
        <f>C26/C$29</f>
        <v>0.22880538141521134</v>
      </c>
      <c r="E26" s="23">
        <f>pieadjust(D26,D$24:D$27,2)</f>
        <v>0.23</v>
      </c>
      <c r="G26" s="34"/>
    </row>
    <row r="27" spans="1:7" s="28" customFormat="1" ht="15.75" hidden="1" customHeight="1" outlineLevel="1">
      <c r="B27" s="45" t="s">
        <v>85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87</v>
      </c>
      <c r="C28" s="45">
        <v>-26.755047945477941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32">
        <f>SUM(C24:C27)</f>
        <v>762.51600579631793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98</v>
      </c>
      <c r="C42" s="12" t="s">
        <v>99</v>
      </c>
      <c r="E42" s="179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30" t="s">
        <v>0</v>
      </c>
      <c r="E43" s="5" t="s">
        <v>11</v>
      </c>
    </row>
    <row r="44" spans="2:7" s="28" customFormat="1" ht="15.75" customHeight="1">
      <c r="B44" s="41" t="s">
        <v>82</v>
      </c>
      <c r="C44" s="41">
        <v>230.54467732342607</v>
      </c>
      <c r="D44" s="22">
        <f>C44/C$49</f>
        <v>0.40279064802275028</v>
      </c>
      <c r="E44" s="22">
        <f>pieadjust(D44,D$44:D$47,2)</f>
        <v>0.4</v>
      </c>
      <c r="G44" s="34"/>
    </row>
    <row r="45" spans="2:7" s="28" customFormat="1" ht="15.75" customHeight="1">
      <c r="B45" s="45" t="s">
        <v>83</v>
      </c>
      <c r="C45" s="45">
        <v>214.52</v>
      </c>
      <c r="D45" s="23">
        <f>C45/C$49</f>
        <v>0.37479351428539986</v>
      </c>
      <c r="E45" s="23">
        <f>pieadjust(D45,D$44:D$47,2)</f>
        <v>0.38</v>
      </c>
      <c r="G45" s="34"/>
    </row>
    <row r="46" spans="2:7" s="28" customFormat="1" ht="15.75" customHeight="1">
      <c r="B46" s="45" t="s">
        <v>84</v>
      </c>
      <c r="C46" s="45">
        <v>127.30381845754982</v>
      </c>
      <c r="D46" s="23">
        <f>C46/C$49</f>
        <v>0.22241583769184994</v>
      </c>
      <c r="E46" s="23">
        <f>pieadjust(D46,D$44:D$47,2)</f>
        <v>0.22</v>
      </c>
      <c r="G46" s="34"/>
    </row>
    <row r="47" spans="2:7" s="28" customFormat="1" ht="15.75" hidden="1" customHeight="1" outlineLevel="1">
      <c r="B47" s="45" t="s">
        <v>85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hidden="1" customHeight="1" outlineLevel="1" collapsed="1">
      <c r="B48" s="72" t="s">
        <v>87</v>
      </c>
      <c r="C48" s="72">
        <v>-55.132661682985258</v>
      </c>
      <c r="D48" s="43"/>
      <c r="E48" s="23">
        <f>pieadjust(D48,D$44:D$47,2)</f>
        <v>0</v>
      </c>
    </row>
    <row r="49" spans="2:7" ht="15.75" customHeight="1" collapsed="1">
      <c r="B49" s="11" t="s">
        <v>13</v>
      </c>
      <c r="C49" s="132">
        <f>SUM(C44:C47)</f>
        <v>572.36849578097588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9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95</v>
      </c>
      <c r="C2" s="12" t="s">
        <v>100</v>
      </c>
      <c r="E2" s="179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72</v>
      </c>
      <c r="D3" s="30" t="s">
        <v>0</v>
      </c>
      <c r="E3" s="5" t="s">
        <v>11</v>
      </c>
    </row>
    <row r="4" spans="2:5" s="28" customFormat="1" ht="15.75" customHeight="1">
      <c r="B4" s="41" t="s">
        <v>82</v>
      </c>
      <c r="C4" s="41">
        <v>4074.54668698146</v>
      </c>
      <c r="D4" s="19">
        <f>C4/C$9</f>
        <v>0.30368698849897391</v>
      </c>
      <c r="E4" s="22">
        <f>pieadjust(D4,D$4:D$7,2)</f>
        <v>0.3</v>
      </c>
    </row>
    <row r="5" spans="2:5" s="28" customFormat="1" ht="15.75" customHeight="1">
      <c r="B5" s="45" t="s">
        <v>83</v>
      </c>
      <c r="C5" s="45">
        <v>4496.0177707125304</v>
      </c>
      <c r="D5" s="20">
        <f>C5/C$9</f>
        <v>0.33510036868348475</v>
      </c>
      <c r="E5" s="23">
        <f>pieadjust(D5,D$4:D$7,2)</f>
        <v>0.34</v>
      </c>
    </row>
    <row r="6" spans="2:5" s="28" customFormat="1" ht="15.75" customHeight="1">
      <c r="B6" s="45" t="s">
        <v>84</v>
      </c>
      <c r="C6" s="45">
        <v>4846.3642922686595</v>
      </c>
      <c r="D6" s="20">
        <f>C6/C$9</f>
        <v>0.36121264281754129</v>
      </c>
      <c r="E6" s="23">
        <f>pieadjust(D6,D$4:D$7,2)</f>
        <v>0.36</v>
      </c>
    </row>
    <row r="7" spans="2:5" s="28" customFormat="1" ht="15.75" hidden="1" customHeight="1" outlineLevel="1">
      <c r="B7" s="45" t="s">
        <v>85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87</v>
      </c>
      <c r="C8" s="45">
        <v>9.2853896281503694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32">
        <f>SUM(C4:C7)</f>
        <v>13416.92874996265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97</v>
      </c>
      <c r="C22" s="12" t="s">
        <v>93</v>
      </c>
      <c r="E22" s="179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72</v>
      </c>
      <c r="D23" s="30" t="s">
        <v>0</v>
      </c>
      <c r="E23" s="5" t="s">
        <v>11</v>
      </c>
    </row>
    <row r="24" spans="1:7" s="28" customFormat="1" ht="15.75" customHeight="1">
      <c r="B24" s="41" t="s">
        <v>82</v>
      </c>
      <c r="C24" s="41">
        <v>1290.4221623640201</v>
      </c>
      <c r="D24" s="19">
        <f>C24/C$29</f>
        <v>0.37705698490844569</v>
      </c>
      <c r="E24" s="22">
        <f>pieadjust(D24,D$24:D$27,2)</f>
        <v>0.38</v>
      </c>
      <c r="G24" s="34"/>
    </row>
    <row r="25" spans="1:7" s="28" customFormat="1" ht="15.75" customHeight="1">
      <c r="B25" s="45" t="s">
        <v>83</v>
      </c>
      <c r="C25" s="45">
        <v>1188.1028588438298</v>
      </c>
      <c r="D25" s="20">
        <f>C25/C$29</f>
        <v>0.34715963099708919</v>
      </c>
      <c r="E25" s="23">
        <f>pieadjust(D25,D$24:D$27,2)</f>
        <v>0.35</v>
      </c>
      <c r="G25" s="34"/>
    </row>
    <row r="26" spans="1:7" s="28" customFormat="1" ht="15.75" customHeight="1">
      <c r="B26" s="45" t="s">
        <v>84</v>
      </c>
      <c r="C26" s="45">
        <v>943.82813497980499</v>
      </c>
      <c r="D26" s="20">
        <f>C26/C$29</f>
        <v>0.27578338409446512</v>
      </c>
      <c r="E26" s="23">
        <f>pieadjust(D26,D$24:D$27,2)</f>
        <v>0.27</v>
      </c>
      <c r="G26" s="34"/>
    </row>
    <row r="27" spans="1:7" s="28" customFormat="1" ht="15.75" hidden="1" customHeight="1" outlineLevel="1">
      <c r="B27" s="45" t="s">
        <v>85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87</v>
      </c>
      <c r="C28" s="45">
        <v>-193.8044505800849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32">
        <f>SUM(C24:C27)</f>
        <v>3422.3531561876548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98</v>
      </c>
      <c r="C42" s="12" t="s">
        <v>101</v>
      </c>
      <c r="E42" s="179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72</v>
      </c>
      <c r="D43" s="30" t="s">
        <v>0</v>
      </c>
      <c r="E43" s="5" t="s">
        <v>11</v>
      </c>
    </row>
    <row r="44" spans="2:7" s="28" customFormat="1" ht="15.75" customHeight="1">
      <c r="B44" s="41" t="s">
        <v>82</v>
      </c>
      <c r="C44" s="41">
        <v>1008.63045610467</v>
      </c>
      <c r="D44" s="22">
        <f>C44/C$49</f>
        <v>0.37176208301433122</v>
      </c>
      <c r="E44" s="22">
        <f>pieadjust(D44,D$44:D$47,2)</f>
        <v>0.37</v>
      </c>
      <c r="G44" s="34"/>
    </row>
    <row r="45" spans="2:7" s="28" customFormat="1" ht="15.75" customHeight="1">
      <c r="B45" s="45" t="s">
        <v>83</v>
      </c>
      <c r="C45" s="45">
        <v>943.46</v>
      </c>
      <c r="D45" s="23">
        <f>C45/C$49</f>
        <v>0.3477414871996517</v>
      </c>
      <c r="E45" s="23">
        <f>pieadjust(D45,D$44:D$47,2)</f>
        <v>0.35</v>
      </c>
      <c r="G45" s="34"/>
    </row>
    <row r="46" spans="2:7" s="28" customFormat="1" ht="15.75" customHeight="1">
      <c r="B46" s="45" t="s">
        <v>84</v>
      </c>
      <c r="C46" s="45">
        <v>761.01693754469193</v>
      </c>
      <c r="D46" s="23">
        <f>C46/C$49</f>
        <v>0.28049642978601702</v>
      </c>
      <c r="E46" s="23">
        <f>pieadjust(D46,D$44:D$47,2)</f>
        <v>0.28000000000000003</v>
      </c>
      <c r="G46" s="34"/>
    </row>
    <row r="47" spans="2:7" s="28" customFormat="1" ht="15.75" customHeight="1" outlineLevel="1">
      <c r="B47" s="45" t="s">
        <v>85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customHeight="1" outlineLevel="1" collapsed="1">
      <c r="B48" s="72" t="s">
        <v>87</v>
      </c>
      <c r="C48" s="72">
        <v>-286.94494788863176</v>
      </c>
      <c r="D48" s="43"/>
      <c r="E48" s="23">
        <f>pieadjust(D48,D$44:D$47,2)</f>
        <v>0</v>
      </c>
    </row>
    <row r="49" spans="2:7" ht="15.75" customHeight="1">
      <c r="B49" s="11" t="s">
        <v>13</v>
      </c>
      <c r="C49" s="132">
        <f>SUM(C44:C47)</f>
        <v>2713.1073936493622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79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78</v>
      </c>
      <c r="C62" s="12" t="s">
        <v>81</v>
      </c>
      <c r="E62" s="179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72</v>
      </c>
      <c r="D63" s="30" t="s">
        <v>0</v>
      </c>
      <c r="E63" s="5" t="s">
        <v>11</v>
      </c>
    </row>
    <row r="64" spans="2:7" s="28" customFormat="1" ht="15.75" customHeight="1">
      <c r="B64" s="41" t="s">
        <v>82</v>
      </c>
      <c r="C64" s="41">
        <v>-400</v>
      </c>
      <c r="D64" s="22">
        <f>C64/C$69</f>
        <v>0.39143156308408927</v>
      </c>
      <c r="E64" s="22">
        <f>pieadjust(D64,D$64:D$68,2)</f>
        <v>0.39</v>
      </c>
      <c r="G64" s="34"/>
    </row>
    <row r="65" spans="2:7" s="28" customFormat="1" ht="15.75" customHeight="1">
      <c r="B65" s="45" t="s">
        <v>83</v>
      </c>
      <c r="C65" s="45">
        <v>-284</v>
      </c>
      <c r="D65" s="23">
        <f>C65/C$69</f>
        <v>0.27791640978970339</v>
      </c>
      <c r="E65" s="23">
        <f>pieadjust(D65,D$64:D$68,2)</f>
        <v>0.28000000000000003</v>
      </c>
      <c r="G65" s="34"/>
    </row>
    <row r="66" spans="2:7" s="28" customFormat="1" ht="15.75" customHeight="1">
      <c r="B66" s="45" t="s">
        <v>84</v>
      </c>
      <c r="C66" s="45">
        <v>-242</v>
      </c>
      <c r="D66" s="23">
        <f>C66/C$69</f>
        <v>0.23681609566587403</v>
      </c>
      <c r="E66" s="23">
        <f>pieadjust(D66,D$64:D$68,2)</f>
        <v>0.24</v>
      </c>
      <c r="G66" s="34"/>
    </row>
    <row r="67" spans="2:7" s="28" customFormat="1" ht="15.75" hidden="1" customHeight="1" outlineLevel="1">
      <c r="B67" s="45" t="s">
        <v>85</v>
      </c>
      <c r="C67" s="45">
        <v>0</v>
      </c>
      <c r="D67" s="23">
        <f>C67/C$69</f>
        <v>0</v>
      </c>
      <c r="E67" s="23">
        <f>pieadjust(D67,D$64:D$68,2)</f>
        <v>0</v>
      </c>
      <c r="G67" s="34"/>
    </row>
    <row r="68" spans="2:7" s="28" customFormat="1" ht="15.75" customHeight="1" collapsed="1">
      <c r="B68" s="72" t="s">
        <v>87</v>
      </c>
      <c r="C68" s="72">
        <v>-95.889999999999986</v>
      </c>
      <c r="D68" s="23">
        <f>C68/C$69</f>
        <v>9.3835931460333297E-2</v>
      </c>
      <c r="E68" s="23">
        <f>pieadjust(D68,D$64:D$68,2)</f>
        <v>0.09</v>
      </c>
    </row>
    <row r="69" spans="2:7" ht="15.75" customHeight="1">
      <c r="B69" s="11" t="s">
        <v>13</v>
      </c>
      <c r="C69" s="132">
        <f>SUM(C64:C68)</f>
        <v>-1021.89</v>
      </c>
      <c r="D69" s="10">
        <f>SUM(D64:D67)</f>
        <v>0.90616406853966669</v>
      </c>
      <c r="E69" s="10">
        <f>SUM(E64:E67)</f>
        <v>0.91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>
        <f>1-SUM(E64:E68)</f>
        <v>0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102</v>
      </c>
      <c r="E82" s="179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72</v>
      </c>
      <c r="D83" s="30" t="s">
        <v>0</v>
      </c>
      <c r="E83" s="5" t="s">
        <v>11</v>
      </c>
    </row>
    <row r="84" spans="2:7" s="28" customFormat="1" ht="15.75" customHeight="1">
      <c r="B84" s="41" t="s">
        <v>82</v>
      </c>
      <c r="C84" s="41">
        <v>-186.433559888221</v>
      </c>
      <c r="D84" s="22">
        <f>C84/C$89</f>
        <v>0.53356420895857148</v>
      </c>
      <c r="E84" s="22">
        <f>pieadjust(D84,D$84:D$88,2)</f>
        <v>0.53</v>
      </c>
      <c r="G84" s="34"/>
    </row>
    <row r="85" spans="2:7" s="28" customFormat="1" ht="15.75" customHeight="1">
      <c r="B85" s="45" t="s">
        <v>83</v>
      </c>
      <c r="C85" s="45">
        <v>-28.7345338530032</v>
      </c>
      <c r="D85" s="23">
        <f>C85/C$89</f>
        <v>8.2236904311988157E-2</v>
      </c>
      <c r="E85" s="23">
        <f>pieadjust(D85,D$84:D$88,2)</f>
        <v>0.08</v>
      </c>
      <c r="G85" s="34"/>
    </row>
    <row r="86" spans="2:7" s="28" customFormat="1" ht="15.75" customHeight="1">
      <c r="B86" s="45" t="s">
        <v>84</v>
      </c>
      <c r="C86" s="45">
        <v>-115.170267188189</v>
      </c>
      <c r="D86" s="23">
        <f>C86/C$89</f>
        <v>0.32961196763424505</v>
      </c>
      <c r="E86" s="23">
        <f>pieadjust(D86,D$84:D$88,2)</f>
        <v>0.33</v>
      </c>
      <c r="G86" s="34"/>
    </row>
    <row r="87" spans="2:7" s="28" customFormat="1" ht="15.75" hidden="1" customHeight="1" outlineLevel="1">
      <c r="B87" s="45" t="s">
        <v>85</v>
      </c>
      <c r="C87" s="45">
        <v>0</v>
      </c>
      <c r="D87" s="23">
        <f>C87/C$89</f>
        <v>0</v>
      </c>
      <c r="E87" s="23">
        <f>pieadjust(D87,D$84:D$88,2)</f>
        <v>0</v>
      </c>
      <c r="G87" s="34"/>
    </row>
    <row r="88" spans="2:7" s="28" customFormat="1" ht="15.75" customHeight="1" collapsed="1">
      <c r="B88" s="72" t="s">
        <v>87</v>
      </c>
      <c r="C88" s="72">
        <v>-19.073306416318815</v>
      </c>
      <c r="D88" s="131">
        <f>C88/C$89</f>
        <v>5.4586919095195439E-2</v>
      </c>
      <c r="E88" s="131">
        <f>pieadjust(D88,D$84:D$88,2)</f>
        <v>0.06</v>
      </c>
    </row>
    <row r="89" spans="2:7" ht="15.75" customHeight="1">
      <c r="B89" s="11" t="s">
        <v>13</v>
      </c>
      <c r="C89" s="132">
        <f>SUM(C84:C88)</f>
        <v>-349.41166734573198</v>
      </c>
      <c r="D89" s="10">
        <f>SUM(D84:D87)</f>
        <v>0.94541308090480469</v>
      </c>
      <c r="E89" s="10">
        <f>SUM(E84:E87)</f>
        <v>0.94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>
        <f>1-SUM(E84:E88)</f>
        <v>0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212" t="s">
        <v>100</v>
      </c>
      <c r="E102" s="179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139</v>
      </c>
      <c r="C104" s="15">
        <v>3628.7489126933597</v>
      </c>
      <c r="D104" s="19">
        <f>C104/C$108</f>
        <v>0.27027238848970819</v>
      </c>
      <c r="E104" s="22">
        <f>pieadjust(D104,D$104:D$107,2)</f>
        <v>0.27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140</v>
      </c>
      <c r="C105" s="17">
        <v>4400.0669341460043</v>
      </c>
      <c r="D105" s="20">
        <f>C105/C$108</f>
        <v>0.32772082842280703</v>
      </c>
      <c r="E105" s="23">
        <f>pieadjust(D105,D$104:D$107,2)</f>
        <v>0.33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141</v>
      </c>
      <c r="C106" s="17">
        <v>1865.1800005867165</v>
      </c>
      <c r="D106" s="20">
        <f>C106/C$108</f>
        <v>0.13892023555513655</v>
      </c>
      <c r="E106" s="23">
        <f>pieadjust(D106,D$104:D$107,2)</f>
        <v>0.14000000000000001</v>
      </c>
      <c r="F106" s="28"/>
      <c r="G106" s="34"/>
      <c r="H106" s="28"/>
      <c r="I106" s="28"/>
      <c r="J106" s="28"/>
      <c r="K106" s="28"/>
    </row>
    <row r="107" spans="2:11" ht="15.75" customHeight="1">
      <c r="B107" s="73" t="s">
        <v>142</v>
      </c>
      <c r="C107" s="17">
        <v>3532.269902364118</v>
      </c>
      <c r="D107" s="21">
        <f>C107/C$108</f>
        <v>0.26308654753234822</v>
      </c>
      <c r="E107" s="23">
        <f>pieadjust(D107,D$104:D$107,2)</f>
        <v>0.26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32">
        <f>SUM(C104:C107)</f>
        <v>13426.265749790198</v>
      </c>
      <c r="D108" s="10">
        <f>SUM(D104:D107)</f>
        <v>1</v>
      </c>
      <c r="E108" s="10">
        <f>SUM(E104:E107)</f>
        <v>1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>
        <f>1-SUM(E104:E107)</f>
        <v>0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213">
        <f>C108</f>
        <v>13426.265749790198</v>
      </c>
      <c r="E122" s="179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297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79">
        <v>2589.743034725203</v>
      </c>
      <c r="D124" s="22">
        <f>C124/C$134</f>
        <v>0.25466527389623134</v>
      </c>
      <c r="E124" s="22">
        <f>pieadjust(D124,C$124:C$133,2)</f>
        <v>0.25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80">
        <v>538.26912894926113</v>
      </c>
      <c r="D125" s="23">
        <f t="shared" ref="D125:D133" si="0">C125/C$134</f>
        <v>5.2931296007248378E-2</v>
      </c>
      <c r="E125" s="23">
        <f t="shared" ref="E125:E133" si="1">pieadjust(D125,C$124:C$133,2)</f>
        <v>0.05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80">
        <v>1377.4570240007827</v>
      </c>
      <c r="D126" s="23">
        <f t="shared" si="0"/>
        <v>0.13545377498608441</v>
      </c>
      <c r="E126" s="23">
        <f t="shared" si="1"/>
        <v>0.14000000000000001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80">
        <v>1204.4932621893927</v>
      </c>
      <c r="D127" s="23">
        <f t="shared" si="0"/>
        <v>0.1184451902789557</v>
      </c>
      <c r="E127" s="23">
        <f t="shared" si="1"/>
        <v>0.12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80">
        <v>1776.9081606524044</v>
      </c>
      <c r="D128" s="23">
        <f t="shared" si="0"/>
        <v>0.17473424866996876</v>
      </c>
      <c r="E128" s="23">
        <f t="shared" si="1"/>
        <v>0.17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80">
        <v>795.31297140691515</v>
      </c>
      <c r="D129" s="23">
        <f t="shared" si="0"/>
        <v>7.8207989356773755E-2</v>
      </c>
      <c r="E129" s="23">
        <f t="shared" si="1"/>
        <v>0.08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80"/>
      <c r="D130" s="23">
        <f t="shared" si="0"/>
        <v>0</v>
      </c>
      <c r="E130" s="23">
        <f t="shared" si="1"/>
        <v>0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80"/>
      <c r="D131" s="23">
        <f t="shared" si="0"/>
        <v>0</v>
      </c>
      <c r="E131" s="23">
        <f t="shared" si="1"/>
        <v>0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80"/>
      <c r="D132" s="23">
        <f t="shared" si="0"/>
        <v>0</v>
      </c>
      <c r="E132" s="23">
        <f t="shared" si="1"/>
        <v>0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80">
        <v>1887.0200755030373</v>
      </c>
      <c r="D133" s="131">
        <f t="shared" si="0"/>
        <v>0.1855622268047378</v>
      </c>
      <c r="E133" s="131">
        <f t="shared" si="1"/>
        <v>0.19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32">
        <f>SUM(C124:C133)</f>
        <v>10169.203657426995</v>
      </c>
      <c r="D134" s="10">
        <f>SUM(D124:D133)</f>
        <v>1.0000000000000002</v>
      </c>
      <c r="E134" s="10">
        <f>SUM(E124:E133)</f>
        <v>1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>
        <f>1-SUM(E124:E133)</f>
        <v>0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79" customFormat="1" ht="15.75" customHeight="1">
      <c r="B142" s="180" t="str">
        <f>B122</f>
        <v>Net sales</v>
      </c>
      <c r="C142" s="213">
        <f>C122</f>
        <v>13426.265749790198</v>
      </c>
      <c r="D142" s="29"/>
      <c r="E142" s="179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297" t="s">
        <v>49</v>
      </c>
      <c r="D143" s="30" t="s">
        <v>0</v>
      </c>
      <c r="E143" s="5" t="s">
        <v>11</v>
      </c>
    </row>
    <row r="144" spans="2:11" s="179" customFormat="1" ht="15.75" customHeight="1">
      <c r="B144" s="11" t="s">
        <v>29</v>
      </c>
      <c r="C144" s="279">
        <v>53</v>
      </c>
      <c r="D144" s="22">
        <f t="shared" ref="D144:D149" si="2">C144/C$150</f>
        <v>0.53</v>
      </c>
      <c r="E144" s="22">
        <f t="shared" ref="E144:E149" si="3">pieadjust(D144,C$124:C$133,2)</f>
        <v>0.53</v>
      </c>
      <c r="F144" s="28"/>
      <c r="G144" s="34"/>
      <c r="H144" s="28"/>
      <c r="I144" s="28"/>
      <c r="J144" s="28"/>
      <c r="K144" s="28"/>
    </row>
    <row r="145" spans="2:11" s="179" customFormat="1" ht="15.75" customHeight="1">
      <c r="B145" s="33" t="s">
        <v>30</v>
      </c>
      <c r="C145" s="280">
        <v>40</v>
      </c>
      <c r="D145" s="23">
        <f t="shared" si="2"/>
        <v>0.4</v>
      </c>
      <c r="E145" s="23">
        <f t="shared" si="3"/>
        <v>0.4</v>
      </c>
      <c r="F145" s="28"/>
      <c r="G145" s="34"/>
      <c r="H145" s="28"/>
      <c r="I145" s="28"/>
      <c r="J145" s="28"/>
      <c r="K145" s="28"/>
    </row>
    <row r="146" spans="2:11" s="179" customFormat="1" ht="15.75" customHeight="1" outlineLevel="1">
      <c r="B146" s="33"/>
      <c r="C146" s="280"/>
      <c r="D146" s="23">
        <f t="shared" si="2"/>
        <v>0</v>
      </c>
      <c r="E146" s="23">
        <f t="shared" si="3"/>
        <v>0</v>
      </c>
      <c r="F146" s="28"/>
      <c r="G146" s="34"/>
      <c r="H146" s="28"/>
      <c r="I146" s="28"/>
      <c r="J146" s="28"/>
      <c r="K146" s="28"/>
    </row>
    <row r="147" spans="2:11" s="179" customFormat="1" ht="15.75" customHeight="1" outlineLevel="1">
      <c r="B147" s="33"/>
      <c r="C147" s="280"/>
      <c r="D147" s="23">
        <f t="shared" si="2"/>
        <v>0</v>
      </c>
      <c r="E147" s="23">
        <f t="shared" si="3"/>
        <v>0</v>
      </c>
      <c r="F147" s="28"/>
      <c r="G147" s="34"/>
      <c r="H147" s="28"/>
      <c r="I147" s="28"/>
      <c r="J147" s="28"/>
      <c r="K147" s="28"/>
    </row>
    <row r="148" spans="2:11" s="179" customFormat="1" ht="15.75" customHeight="1" outlineLevel="1">
      <c r="B148" s="33"/>
      <c r="C148" s="280"/>
      <c r="D148" s="23">
        <f t="shared" si="2"/>
        <v>0</v>
      </c>
      <c r="E148" s="23">
        <f t="shared" si="3"/>
        <v>0</v>
      </c>
      <c r="F148" s="28"/>
      <c r="G148" s="34"/>
      <c r="H148" s="28"/>
      <c r="I148" s="28"/>
      <c r="J148" s="28"/>
      <c r="K148" s="28"/>
    </row>
    <row r="149" spans="2:11" s="179" customFormat="1" ht="15.75" customHeight="1">
      <c r="B149" s="33" t="s">
        <v>31</v>
      </c>
      <c r="C149" s="280">
        <v>7</v>
      </c>
      <c r="D149" s="23">
        <f t="shared" si="2"/>
        <v>7.0000000000000007E-2</v>
      </c>
      <c r="E149" s="131">
        <f t="shared" si="3"/>
        <v>7.0000000000000007E-2</v>
      </c>
      <c r="F149" s="28"/>
      <c r="G149" s="34"/>
      <c r="H149" s="28"/>
      <c r="I149" s="28"/>
      <c r="J149" s="28"/>
      <c r="K149" s="28"/>
    </row>
    <row r="150" spans="2:11" s="179" customFormat="1" ht="15.75" customHeight="1">
      <c r="B150" s="11" t="s">
        <v>13</v>
      </c>
      <c r="C150" s="132">
        <f>SUM(C144:C149)</f>
        <v>100</v>
      </c>
      <c r="D150" s="10">
        <f>SUM(D144:D149)</f>
        <v>1</v>
      </c>
      <c r="E150" s="10">
        <f>SUM(E144:E149)</f>
        <v>1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>
        <f>1-SUM(E144:E149)</f>
        <v>0</v>
      </c>
    </row>
    <row r="152" spans="2:11" s="179" customFormat="1" ht="37.5" customHeight="1" collapsed="1">
      <c r="C152" s="12"/>
      <c r="D152" s="29"/>
    </row>
    <row r="153" spans="2:11" s="179" customFormat="1" ht="75" customHeight="1">
      <c r="C153" s="12"/>
      <c r="D153" s="29"/>
    </row>
    <row r="154" spans="2:11" s="179" customFormat="1" ht="75" customHeight="1">
      <c r="C154" s="12"/>
      <c r="D154" s="29"/>
    </row>
    <row r="155" spans="2:11" s="179" customFormat="1" ht="37.5" customHeight="1">
      <c r="C155" s="12"/>
      <c r="D155" s="29"/>
    </row>
    <row r="156" spans="2:11" s="179" customFormat="1">
      <c r="C156" s="12"/>
      <c r="D156" s="29"/>
    </row>
    <row r="157" spans="2:11" s="179" customFormat="1">
      <c r="C157" s="12"/>
      <c r="D157" s="29"/>
    </row>
    <row r="160" spans="2:11" ht="25.5">
      <c r="B160" s="2" t="s">
        <v>51</v>
      </c>
    </row>
    <row r="162" spans="2:5">
      <c r="B162" s="180" t="str">
        <f>B142</f>
        <v>Net sales</v>
      </c>
      <c r="C162" s="213">
        <f>C4</f>
        <v>4074.54668698146</v>
      </c>
      <c r="E162" s="179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97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79">
        <v>2418.0410347252032</v>
      </c>
      <c r="D164" s="22">
        <f>C164/C$171</f>
        <v>0.53710494603497527</v>
      </c>
      <c r="E164" s="22">
        <f>pieadjust(D164,C$164:C$170,2)</f>
        <v>0.54</v>
      </c>
    </row>
    <row r="165" spans="2:5">
      <c r="B165" s="33" t="s">
        <v>34</v>
      </c>
      <c r="C165" s="280">
        <v>505.98012894926109</v>
      </c>
      <c r="D165" s="23">
        <f t="shared" ref="D165:D170" si="4">C165/C$171</f>
        <v>0.11239033000320742</v>
      </c>
      <c r="E165" s="23">
        <f t="shared" ref="E165:E170" si="5">pieadjust(D165,C$164:C$170,2)</f>
        <v>0.11</v>
      </c>
    </row>
    <row r="166" spans="2:5">
      <c r="B166" s="33" t="s">
        <v>35</v>
      </c>
      <c r="C166" s="280">
        <v>313.29109878974668</v>
      </c>
      <c r="D166" s="23">
        <f t="shared" si="4"/>
        <v>6.9589471928803714E-2</v>
      </c>
      <c r="E166" s="23">
        <f t="shared" si="5"/>
        <v>7.0000000000000007E-2</v>
      </c>
    </row>
    <row r="167" spans="2:5">
      <c r="B167" s="33" t="s">
        <v>36</v>
      </c>
      <c r="C167" s="280">
        <v>152.79025358399744</v>
      </c>
      <c r="D167" s="23">
        <f t="shared" si="4"/>
        <v>3.3938382238922302E-2</v>
      </c>
      <c r="E167" s="23">
        <f t="shared" si="5"/>
        <v>0.03</v>
      </c>
    </row>
    <row r="168" spans="2:5">
      <c r="B168" s="33" t="s">
        <v>37</v>
      </c>
      <c r="C168" s="280">
        <v>395.32203025169758</v>
      </c>
      <c r="D168" s="23">
        <f t="shared" si="4"/>
        <v>8.7810510522996543E-2</v>
      </c>
      <c r="E168" s="23">
        <f t="shared" si="5"/>
        <v>0.09</v>
      </c>
    </row>
    <row r="169" spans="2:5">
      <c r="B169" s="33" t="s">
        <v>38</v>
      </c>
      <c r="C169" s="280">
        <v>197.73640613798935</v>
      </c>
      <c r="D169" s="23">
        <f t="shared" si="4"/>
        <v>4.3922001414655215E-2</v>
      </c>
      <c r="E169" s="23">
        <f t="shared" si="5"/>
        <v>0.04</v>
      </c>
    </row>
    <row r="170" spans="2:5">
      <c r="B170" s="33" t="s">
        <v>39</v>
      </c>
      <c r="C170" s="280">
        <v>518.8289334786358</v>
      </c>
      <c r="D170" s="131">
        <f t="shared" si="4"/>
        <v>0.11524435785643945</v>
      </c>
      <c r="E170" s="131">
        <f t="shared" si="5"/>
        <v>0.12</v>
      </c>
    </row>
    <row r="171" spans="2:5">
      <c r="B171" s="11" t="s">
        <v>13</v>
      </c>
      <c r="C171" s="132">
        <f>SUM(C164:C170)</f>
        <v>4501.9898859165314</v>
      </c>
      <c r="D171" s="10">
        <f>SUM(D164:D170)</f>
        <v>0.99999999999999989</v>
      </c>
      <c r="E171" s="10">
        <f>SUM(E164:E170)</f>
        <v>1</v>
      </c>
    </row>
    <row r="180" spans="2:16" ht="25.5">
      <c r="B180" s="2" t="s">
        <v>52</v>
      </c>
      <c r="E180" s="179"/>
    </row>
    <row r="181" spans="2:16">
      <c r="B181" s="179"/>
      <c r="E181" s="179"/>
    </row>
    <row r="182" spans="2:16">
      <c r="B182" s="180" t="str">
        <f>B162</f>
        <v>Net sales</v>
      </c>
      <c r="C182" s="213">
        <f>C5</f>
        <v>4496.0177707125304</v>
      </c>
      <c r="E182" s="179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97" t="s">
        <v>49</v>
      </c>
      <c r="D183" s="30" t="s">
        <v>0</v>
      </c>
      <c r="E183" s="5" t="s">
        <v>11</v>
      </c>
    </row>
    <row r="184" spans="2:16">
      <c r="B184" s="11" t="str">
        <f>P184&amp;" "&amp;TEXT(E184,"0%")</f>
        <v>Aeronautics &amp; Automotive  1%</v>
      </c>
      <c r="C184" s="279">
        <v>28.902000000000001</v>
      </c>
      <c r="D184" s="22">
        <f>C184/$C$191</f>
        <v>1.0333741957467826E-2</v>
      </c>
      <c r="E184" s="22">
        <f>pieadjust(D184,C$184:C$190,2)</f>
        <v>0.01</v>
      </c>
      <c r="P184" s="11" t="s">
        <v>33</v>
      </c>
    </row>
    <row r="185" spans="2:16">
      <c r="B185" s="11" t="str">
        <f t="shared" ref="B185:B190" si="6">P185&amp;" "&amp;TEXT(E185,"0%")</f>
        <v>Electricals &amp; Electronics 1%</v>
      </c>
      <c r="C185" s="280">
        <v>29.489000000000001</v>
      </c>
      <c r="D185" s="23">
        <f t="shared" ref="D185:D190" si="7">C185/$C$191</f>
        <v>1.0543620392490786E-2</v>
      </c>
      <c r="E185" s="23">
        <f t="shared" ref="E185:E190" si="8">pieadjust(D185,C$184:C$190,2)</f>
        <v>0.01</v>
      </c>
      <c r="P185" s="33" t="s">
        <v>34</v>
      </c>
    </row>
    <row r="186" spans="2:16">
      <c r="B186" s="11" t="str">
        <f t="shared" si="6"/>
        <v>Resources &amp; Environment 29%</v>
      </c>
      <c r="C186" s="280">
        <v>810.48229000276365</v>
      </c>
      <c r="D186" s="23">
        <f t="shared" si="7"/>
        <v>0.2897832276654268</v>
      </c>
      <c r="E186" s="23">
        <f t="shared" si="8"/>
        <v>0.28999999999999998</v>
      </c>
      <c r="P186" s="33" t="s">
        <v>35</v>
      </c>
    </row>
    <row r="187" spans="2:16">
      <c r="B187" s="11" t="str">
        <f t="shared" si="6"/>
        <v>Agro, Feed &amp; Food  17%</v>
      </c>
      <c r="C187" s="280">
        <v>482.586159404863</v>
      </c>
      <c r="D187" s="23">
        <f t="shared" si="7"/>
        <v>0.17254587376428238</v>
      </c>
      <c r="E187" s="23">
        <f t="shared" si="8"/>
        <v>0.17</v>
      </c>
      <c r="P187" s="33" t="s">
        <v>36</v>
      </c>
    </row>
    <row r="188" spans="2:16">
      <c r="B188" s="11" t="str">
        <f t="shared" si="6"/>
        <v>Consumers goods &amp; Healthcare 20%</v>
      </c>
      <c r="C188" s="280">
        <v>555.96942651420306</v>
      </c>
      <c r="D188" s="23">
        <f t="shared" si="7"/>
        <v>0.19878363399900162</v>
      </c>
      <c r="E188" s="23">
        <f t="shared" si="8"/>
        <v>0.2</v>
      </c>
      <c r="P188" s="33" t="s">
        <v>37</v>
      </c>
    </row>
    <row r="189" spans="2:16">
      <c r="B189" s="11" t="str">
        <f t="shared" si="6"/>
        <v>Building &amp; Construction 7%</v>
      </c>
      <c r="C189" s="280">
        <v>196.57656526892592</v>
      </c>
      <c r="D189" s="23">
        <f t="shared" si="7"/>
        <v>7.0284807292727569E-2</v>
      </c>
      <c r="E189" s="23">
        <f t="shared" si="8"/>
        <v>7.0000000000000007E-2</v>
      </c>
      <c r="P189" s="33" t="s">
        <v>38</v>
      </c>
    </row>
    <row r="190" spans="2:16">
      <c r="B190" s="11" t="str">
        <f t="shared" si="6"/>
        <v>Industrial Applications 25%</v>
      </c>
      <c r="C190" s="280">
        <v>692.85170106772284</v>
      </c>
      <c r="D190" s="131">
        <f t="shared" si="7"/>
        <v>0.24772509492860298</v>
      </c>
      <c r="E190" s="131">
        <f t="shared" si="8"/>
        <v>0.25</v>
      </c>
      <c r="P190" s="33" t="s">
        <v>39</v>
      </c>
    </row>
    <row r="191" spans="2:16">
      <c r="B191" s="11" t="s">
        <v>13</v>
      </c>
      <c r="C191" s="132">
        <f>SUM(C184:C190)</f>
        <v>2796.8571422584787</v>
      </c>
      <c r="D191" s="10">
        <f>SUM(D184:D190)</f>
        <v>1</v>
      </c>
      <c r="E191" s="10">
        <f>SUM(E184:E190)</f>
        <v>1</v>
      </c>
      <c r="P191" s="11" t="s">
        <v>13</v>
      </c>
    </row>
    <row r="200" spans="2:5" ht="25.5">
      <c r="B200" s="2" t="s">
        <v>53</v>
      </c>
      <c r="E200" s="179"/>
    </row>
    <row r="201" spans="2:5">
      <c r="B201" s="179"/>
      <c r="E201" s="179"/>
    </row>
    <row r="202" spans="2:5">
      <c r="B202" s="180" t="str">
        <f>B182</f>
        <v>Net sales</v>
      </c>
      <c r="C202" s="213">
        <f>C6</f>
        <v>4846.3642922686595</v>
      </c>
      <c r="E202" s="179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97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79">
        <v>142.80000000000001</v>
      </c>
      <c r="D204" s="22">
        <f>C204/$C$211</f>
        <v>4.9749915583560643E-2</v>
      </c>
      <c r="E204" s="22">
        <f>pieadjust(D204,C$204:C$210,2)</f>
        <v>0.05</v>
      </c>
    </row>
    <row r="205" spans="2:5">
      <c r="B205" s="33" t="s">
        <v>34</v>
      </c>
      <c r="C205" s="280">
        <v>2.8</v>
      </c>
      <c r="D205" s="23">
        <f t="shared" ref="D205:D210" si="9">C205/$C$211</f>
        <v>9.7548854085413009E-4</v>
      </c>
      <c r="E205" s="23">
        <f t="shared" ref="E205:E210" si="10">pieadjust(D205,C$204:C$210,2)</f>
        <v>0</v>
      </c>
    </row>
    <row r="206" spans="2:5">
      <c r="B206" s="33" t="s">
        <v>35</v>
      </c>
      <c r="C206" s="280">
        <v>253.68363520827231</v>
      </c>
      <c r="D206" s="23">
        <f t="shared" si="9"/>
        <v>8.8380528267103214E-2</v>
      </c>
      <c r="E206" s="23">
        <f t="shared" si="10"/>
        <v>0.09</v>
      </c>
    </row>
    <row r="207" spans="2:5">
      <c r="B207" s="33" t="s">
        <v>36</v>
      </c>
      <c r="C207" s="280">
        <v>569.11684920053222</v>
      </c>
      <c r="D207" s="23">
        <f t="shared" si="9"/>
        <v>0.19827391600075972</v>
      </c>
      <c r="E207" s="23">
        <f t="shared" si="10"/>
        <v>0.2</v>
      </c>
    </row>
    <row r="208" spans="2:5">
      <c r="B208" s="33" t="s">
        <v>37</v>
      </c>
      <c r="C208" s="280">
        <v>825.61670388650373</v>
      </c>
      <c r="D208" s="23">
        <f t="shared" si="9"/>
        <v>0.287635583492515</v>
      </c>
      <c r="E208" s="23">
        <f t="shared" si="10"/>
        <v>0.28999999999999998</v>
      </c>
    </row>
    <row r="209" spans="2:5">
      <c r="B209" s="33" t="s">
        <v>38</v>
      </c>
      <c r="C209" s="280">
        <v>401</v>
      </c>
      <c r="D209" s="23">
        <f t="shared" si="9"/>
        <v>0.13970389460089508</v>
      </c>
      <c r="E209" s="23">
        <f t="shared" si="10"/>
        <v>0.14000000000000001</v>
      </c>
    </row>
    <row r="210" spans="2:5">
      <c r="B210" s="33" t="s">
        <v>39</v>
      </c>
      <c r="C210" s="280">
        <v>675.33944095667857</v>
      </c>
      <c r="D210" s="131">
        <f t="shared" si="9"/>
        <v>0.23528067351431228</v>
      </c>
      <c r="E210" s="131">
        <f t="shared" si="10"/>
        <v>0.24</v>
      </c>
    </row>
    <row r="211" spans="2:5">
      <c r="B211" s="11" t="s">
        <v>13</v>
      </c>
      <c r="C211" s="132">
        <f>SUM(C204:C210)</f>
        <v>2870.3566292519868</v>
      </c>
      <c r="D211" s="10">
        <f>SUM(D204:D210)</f>
        <v>1</v>
      </c>
      <c r="E211" s="10">
        <f>SUM(E204:E210)</f>
        <v>1.01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21" customWidth="1"/>
    <col min="2" max="2" width="34.28515625" style="29" bestFit="1" customWidth="1"/>
    <col min="3" max="20" width="8.7109375" style="29" customWidth="1"/>
    <col min="21" max="21" width="48.85546875" style="190" customWidth="1"/>
    <col min="22" max="22" width="3" style="29" customWidth="1"/>
    <col min="23" max="33" width="10.7109375" style="29" customWidth="1"/>
    <col min="34" max="35" width="8.7109375" style="29" customWidth="1"/>
    <col min="36" max="36" width="3" style="29" customWidth="1"/>
    <col min="37" max="16384" width="9.140625" style="29"/>
  </cols>
  <sheetData>
    <row r="1" spans="1:21" ht="12.75"/>
    <row r="2" spans="1:21" ht="12.75">
      <c r="A2" s="321" t="s">
        <v>17</v>
      </c>
      <c r="B2" s="191" t="s">
        <v>26</v>
      </c>
      <c r="C2" s="192"/>
      <c r="D2" s="192"/>
      <c r="E2" s="192"/>
      <c r="F2" s="192"/>
      <c r="R2" s="29" t="s">
        <v>48</v>
      </c>
      <c r="S2" s="29">
        <f>SIGN($E$5)</f>
        <v>1</v>
      </c>
      <c r="U2" s="346" t="s">
        <v>20</v>
      </c>
    </row>
    <row r="3" spans="1:21" ht="38.25">
      <c r="A3" s="322" t="s">
        <v>17</v>
      </c>
      <c r="B3" s="316" t="s">
        <v>5</v>
      </c>
      <c r="C3" s="316" t="s">
        <v>10</v>
      </c>
      <c r="D3" s="316" t="s">
        <v>8</v>
      </c>
      <c r="E3" s="316" t="s">
        <v>1</v>
      </c>
      <c r="F3" s="316" t="s">
        <v>18</v>
      </c>
      <c r="G3" s="316" t="s">
        <v>19</v>
      </c>
      <c r="H3" s="316" t="s">
        <v>2</v>
      </c>
      <c r="I3" s="316" t="s">
        <v>22</v>
      </c>
      <c r="J3" s="316" t="s">
        <v>23</v>
      </c>
      <c r="K3" s="316" t="s">
        <v>27</v>
      </c>
      <c r="L3" s="316" t="s">
        <v>42</v>
      </c>
      <c r="M3" s="316" t="s">
        <v>45</v>
      </c>
      <c r="N3" s="316" t="s">
        <v>44</v>
      </c>
      <c r="O3" s="316" t="s">
        <v>43</v>
      </c>
      <c r="P3" s="316" t="s">
        <v>47</v>
      </c>
      <c r="Q3" s="316" t="s">
        <v>46</v>
      </c>
      <c r="R3" s="303" t="s">
        <v>3</v>
      </c>
      <c r="S3" s="303" t="s">
        <v>4</v>
      </c>
      <c r="T3" s="303" t="s">
        <v>40</v>
      </c>
      <c r="U3" s="303" t="s">
        <v>41</v>
      </c>
    </row>
    <row r="4" spans="1:21" ht="12.75" hidden="1" outlineLevel="1">
      <c r="A4" s="322"/>
      <c r="B4" s="189">
        <v>0</v>
      </c>
      <c r="C4" s="189">
        <v>0</v>
      </c>
      <c r="D4" s="189">
        <v>0</v>
      </c>
      <c r="E4" s="189">
        <v>0</v>
      </c>
      <c r="F4" s="189">
        <v>0</v>
      </c>
      <c r="G4" s="189">
        <v>0</v>
      </c>
      <c r="H4" s="189">
        <v>0</v>
      </c>
      <c r="I4" s="189">
        <v>0</v>
      </c>
      <c r="J4" s="189">
        <v>0</v>
      </c>
      <c r="K4" s="189">
        <v>0</v>
      </c>
      <c r="L4" s="189">
        <v>0</v>
      </c>
      <c r="M4" s="189">
        <v>0</v>
      </c>
      <c r="N4" s="189">
        <v>0</v>
      </c>
      <c r="O4" s="189">
        <v>0</v>
      </c>
      <c r="P4" s="189">
        <v>0</v>
      </c>
      <c r="Q4" s="189">
        <v>0</v>
      </c>
      <c r="R4" s="189">
        <v>0</v>
      </c>
      <c r="S4" s="189">
        <v>0</v>
      </c>
      <c r="T4" s="189">
        <v>0</v>
      </c>
      <c r="U4" s="189">
        <v>0</v>
      </c>
    </row>
    <row r="5" spans="1:21" ht="12.75" collapsed="1">
      <c r="A5" s="321" t="str">
        <f>IF(OR(C5=0,C5="S",C5="+S"),0,C5)</f>
        <v>X</v>
      </c>
      <c r="B5" s="311" t="s">
        <v>151</v>
      </c>
      <c r="C5" s="312" t="s">
        <v>7</v>
      </c>
      <c r="D5" s="332">
        <v>0</v>
      </c>
      <c r="E5" s="343">
        <v>735.76095785083999</v>
      </c>
      <c r="F5" s="351">
        <f>IF($C5="X",0,IF(AND(OR($C5="S",$C5="+S"),OR($C4="X",$C4="+X")),F4,G4))</f>
        <v>0</v>
      </c>
      <c r="G5" s="351">
        <f>F5+IF($C5=0,0,$E5)</f>
        <v>735.76095785083999</v>
      </c>
      <c r="H5" s="351">
        <f t="shared" ref="H5:H29" si="0">IF(F5=0,0,IF(SIGN(F5)=SIGN(G5),IF(SIGN(F5)&gt;0,MIN(F5:G5),MAX(F5:G5)),0))</f>
        <v>0</v>
      </c>
      <c r="I5" s="351">
        <f t="shared" ref="I5:I29" si="1">IF(AND($C6="S",$C5="X"),IF($C6="S",$I6,0),IF(OR($C5="X",$C5="S"),E5,0))</f>
        <v>735.76095785083999</v>
      </c>
      <c r="J5" s="351">
        <f t="shared" ref="J5:J29" si="2">IF(AND($C6="S",$C5="X"),IF($C7="S",$I7,0),0)</f>
        <v>0</v>
      </c>
      <c r="K5" s="351">
        <f t="shared" ref="K5:K29" si="3">IF(AND($C6="S",$C5="X"),IF($C8="S",$I8,0),0)</f>
        <v>0</v>
      </c>
      <c r="L5" s="351">
        <f t="shared" ref="L5:L29" si="4">IF(AND($C6="+S",$C5="+X"),IF($C6="+S",$L6,0),IF(OR($C5="+X",$C5="+S"),IF($H5&gt;0,ABS(E5),IF($H5&lt;0,0,IF(E5=0,0,MAX($F5:$G5)))),0))</f>
        <v>0</v>
      </c>
      <c r="M5" s="351">
        <f t="shared" ref="M5:M29" si="5">IF(AND($C6="+S",$C5="+X"),IF($C7="+S",$L7,0),0)</f>
        <v>0</v>
      </c>
      <c r="N5" s="351">
        <f t="shared" ref="N5:N29" si="6">IF(AND($C6="+S",$C5="+X"),IF($C8="+S",$L8,0),0)</f>
        <v>0</v>
      </c>
      <c r="O5" s="351">
        <f t="shared" ref="O5:O29" si="7">IF(AND($C6="+S",$C5="+X"),IF($C6="+S",$O6,0),IF(OR($C5="+X",$C5="+S"),IF($H5&gt;0,0,IF($H5&lt;0,-ABS(E5),IF(E5=0,0,MIN($F5:$G5)))),0))</f>
        <v>0</v>
      </c>
      <c r="P5" s="351">
        <f t="shared" ref="P5:P29" si="8">IF(AND($C6="+S",$C5="+X"),IF($C7="+S",$O7,0),0)</f>
        <v>0</v>
      </c>
      <c r="Q5" s="351">
        <f t="shared" ref="Q5:Q29" si="9">IF(AND($C6="+S",$C5="+X"),IF($C8="+S",$O8,0),0)</f>
        <v>0</v>
      </c>
      <c r="R5" s="351">
        <f>IF($S$2&lt;0,MIN(F5:G5),MAX(F5:G5))</f>
        <v>735.76095785083999</v>
      </c>
      <c r="S5" s="351">
        <f>IF($S$2&lt;0,MAX(F5:G5),MIN(F5:G5))</f>
        <v>0</v>
      </c>
      <c r="T5" s="351" t="e">
        <f>figintl(E5,1,D5,"X",#REF!)</f>
        <v>#VALUE!</v>
      </c>
      <c r="U5" s="351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21" t="str">
        <f t="shared" ref="A6:A29" si="11">IF(OR(C6=0,C6="S",C6="+S"),0,C6)</f>
        <v>+X</v>
      </c>
      <c r="B6" s="313" t="s">
        <v>78</v>
      </c>
      <c r="C6" s="314" t="s">
        <v>14</v>
      </c>
      <c r="D6" s="333">
        <v>0</v>
      </c>
      <c r="E6" s="337">
        <v>-457.65</v>
      </c>
      <c r="F6" s="338">
        <f t="shared" ref="F6:F29" si="12">IF($C6="X",0,IF(AND(OR($C6="S",$C6="+S"),OR($C5="X",$C5="+X")),F5,G5))</f>
        <v>735.76095785083999</v>
      </c>
      <c r="G6" s="338">
        <f t="shared" ref="G6:G29" si="13">F6+IF($C6=0,0,$E6)</f>
        <v>278.11095785084001</v>
      </c>
      <c r="H6" s="338">
        <f t="shared" si="0"/>
        <v>278.11095785084001</v>
      </c>
      <c r="I6" s="338">
        <f t="shared" si="1"/>
        <v>0</v>
      </c>
      <c r="J6" s="338">
        <f t="shared" si="2"/>
        <v>0</v>
      </c>
      <c r="K6" s="338">
        <f t="shared" si="3"/>
        <v>0</v>
      </c>
      <c r="L6" s="338">
        <f t="shared" si="4"/>
        <v>457.65</v>
      </c>
      <c r="M6" s="338">
        <f t="shared" si="5"/>
        <v>0</v>
      </c>
      <c r="N6" s="338">
        <f t="shared" si="6"/>
        <v>0</v>
      </c>
      <c r="O6" s="338">
        <f t="shared" si="7"/>
        <v>0</v>
      </c>
      <c r="P6" s="338">
        <f t="shared" si="8"/>
        <v>0</v>
      </c>
      <c r="Q6" s="338">
        <f t="shared" si="9"/>
        <v>0</v>
      </c>
      <c r="R6" s="338">
        <f t="shared" ref="R6:R29" si="14">IF($S$2&lt;0,MIN(F6:G6),MAX(F6:G6))</f>
        <v>735.76095785083999</v>
      </c>
      <c r="S6" s="338">
        <f t="shared" ref="S6:S29" si="15">IF($S$2&lt;0,MAX(F6:G6),MIN(F6:G6))</f>
        <v>278.11095785084001</v>
      </c>
      <c r="T6" s="338" t="e">
        <f>figintl(E6,1,D6,"X",#REF!)</f>
        <v>#VALUE!</v>
      </c>
      <c r="U6" s="338" t="str">
        <f t="shared" si="10"/>
        <v>Capex</v>
      </c>
    </row>
    <row r="7" spans="1:21" ht="12.75">
      <c r="A7" s="321" t="str">
        <f t="shared" si="11"/>
        <v>+X</v>
      </c>
      <c r="B7" s="348" t="s">
        <v>152</v>
      </c>
      <c r="C7" s="315" t="s">
        <v>14</v>
      </c>
      <c r="D7" s="344">
        <v>0</v>
      </c>
      <c r="E7" s="345">
        <v>0</v>
      </c>
      <c r="F7" s="349">
        <f t="shared" si="12"/>
        <v>278.11095785084001</v>
      </c>
      <c r="G7" s="349">
        <f t="shared" si="13"/>
        <v>278.11095785084001</v>
      </c>
      <c r="H7" s="349">
        <f t="shared" si="0"/>
        <v>278.11095785084001</v>
      </c>
      <c r="I7" s="349">
        <f t="shared" si="1"/>
        <v>0</v>
      </c>
      <c r="J7" s="349">
        <f t="shared" si="2"/>
        <v>0</v>
      </c>
      <c r="K7" s="349">
        <f t="shared" si="3"/>
        <v>0</v>
      </c>
      <c r="L7" s="349">
        <f t="shared" si="4"/>
        <v>0</v>
      </c>
      <c r="M7" s="349">
        <f t="shared" si="5"/>
        <v>0</v>
      </c>
      <c r="N7" s="349">
        <f t="shared" si="6"/>
        <v>0</v>
      </c>
      <c r="O7" s="349">
        <f t="shared" si="7"/>
        <v>0</v>
      </c>
      <c r="P7" s="349">
        <f t="shared" si="8"/>
        <v>0</v>
      </c>
      <c r="Q7" s="349">
        <f t="shared" si="9"/>
        <v>0</v>
      </c>
      <c r="R7" s="349">
        <f t="shared" si="14"/>
        <v>278.11095785084001</v>
      </c>
      <c r="S7" s="349">
        <f t="shared" si="15"/>
        <v>278.11095785084001</v>
      </c>
      <c r="T7" s="349" t="e">
        <f>figintl(E7,1,D7,"X",#REF!)</f>
        <v>#VALUE!</v>
      </c>
      <c r="U7" s="349" t="str">
        <f t="shared" si="10"/>
        <v>Working
capital</v>
      </c>
    </row>
    <row r="8" spans="1:21" s="204" customFormat="1" ht="12.75" hidden="1" outlineLevel="1">
      <c r="A8" s="352">
        <f t="shared" si="11"/>
        <v>0</v>
      </c>
      <c r="B8" s="317" t="s">
        <v>153</v>
      </c>
      <c r="C8" s="318">
        <v>0</v>
      </c>
      <c r="D8" s="334">
        <v>0</v>
      </c>
      <c r="E8" s="335">
        <v>0</v>
      </c>
      <c r="F8" s="336">
        <f t="shared" si="12"/>
        <v>278.11095785084001</v>
      </c>
      <c r="G8" s="336">
        <f t="shared" si="13"/>
        <v>278.11095785084001</v>
      </c>
      <c r="H8" s="336">
        <f t="shared" si="0"/>
        <v>278.11095785084001</v>
      </c>
      <c r="I8" s="336">
        <f t="shared" si="1"/>
        <v>0</v>
      </c>
      <c r="J8" s="336">
        <f t="shared" si="2"/>
        <v>0</v>
      </c>
      <c r="K8" s="336">
        <f t="shared" si="3"/>
        <v>0</v>
      </c>
      <c r="L8" s="336">
        <f t="shared" si="4"/>
        <v>0</v>
      </c>
      <c r="M8" s="336">
        <f t="shared" si="5"/>
        <v>0</v>
      </c>
      <c r="N8" s="336">
        <f t="shared" si="6"/>
        <v>0</v>
      </c>
      <c r="O8" s="336">
        <f t="shared" si="7"/>
        <v>0</v>
      </c>
      <c r="P8" s="336">
        <f t="shared" si="8"/>
        <v>0</v>
      </c>
      <c r="Q8" s="336">
        <f t="shared" si="9"/>
        <v>0</v>
      </c>
      <c r="R8" s="336">
        <f t="shared" si="14"/>
        <v>278.11095785084001</v>
      </c>
      <c r="S8" s="336">
        <f t="shared" si="15"/>
        <v>278.11095785084001</v>
      </c>
      <c r="T8" s="336" t="e">
        <f>figintl(E8,1,D8,"X",#REF!)</f>
        <v>#VALUE!</v>
      </c>
      <c r="U8" s="336" t="str">
        <f t="shared" si="10"/>
        <v/>
      </c>
    </row>
    <row r="9" spans="1:21" s="204" customFormat="1" ht="12.75" hidden="1" outlineLevel="1">
      <c r="A9" s="352">
        <f t="shared" si="11"/>
        <v>0</v>
      </c>
      <c r="B9" s="319" t="s">
        <v>154</v>
      </c>
      <c r="C9" s="320">
        <v>0</v>
      </c>
      <c r="D9" s="347">
        <v>0</v>
      </c>
      <c r="E9" s="353">
        <v>0</v>
      </c>
      <c r="F9" s="354">
        <f t="shared" si="12"/>
        <v>278.11095785084001</v>
      </c>
      <c r="G9" s="354">
        <f t="shared" si="13"/>
        <v>278.11095785084001</v>
      </c>
      <c r="H9" s="354">
        <f t="shared" si="0"/>
        <v>278.11095785084001</v>
      </c>
      <c r="I9" s="354">
        <f t="shared" si="1"/>
        <v>0</v>
      </c>
      <c r="J9" s="354">
        <f t="shared" si="2"/>
        <v>0</v>
      </c>
      <c r="K9" s="354">
        <f t="shared" si="3"/>
        <v>0</v>
      </c>
      <c r="L9" s="354">
        <f t="shared" si="4"/>
        <v>0</v>
      </c>
      <c r="M9" s="354">
        <f t="shared" si="5"/>
        <v>0</v>
      </c>
      <c r="N9" s="354">
        <f t="shared" si="6"/>
        <v>0</v>
      </c>
      <c r="O9" s="354">
        <f t="shared" si="7"/>
        <v>0</v>
      </c>
      <c r="P9" s="354">
        <f t="shared" si="8"/>
        <v>0</v>
      </c>
      <c r="Q9" s="354">
        <f t="shared" si="9"/>
        <v>0</v>
      </c>
      <c r="R9" s="354">
        <f t="shared" si="14"/>
        <v>278.11095785084001</v>
      </c>
      <c r="S9" s="354">
        <f t="shared" si="15"/>
        <v>278.11095785084001</v>
      </c>
      <c r="T9" s="354" t="e">
        <f>figintl(E9,1,D9,"X",#REF!)</f>
        <v>#VALUE!</v>
      </c>
      <c r="U9" s="354" t="str">
        <f t="shared" si="10"/>
        <v/>
      </c>
    </row>
    <row r="10" spans="1:21" ht="12.75" collapsed="1">
      <c r="A10" s="321" t="str">
        <f t="shared" si="11"/>
        <v>+X</v>
      </c>
      <c r="B10" s="313" t="s">
        <v>155</v>
      </c>
      <c r="C10" s="314" t="s">
        <v>14</v>
      </c>
      <c r="D10" s="333">
        <v>0</v>
      </c>
      <c r="E10" s="337">
        <v>0</v>
      </c>
      <c r="F10" s="338">
        <f t="shared" si="12"/>
        <v>278.11095785084001</v>
      </c>
      <c r="G10" s="338">
        <f t="shared" si="13"/>
        <v>278.11095785084001</v>
      </c>
      <c r="H10" s="338">
        <f t="shared" si="0"/>
        <v>278.11095785084001</v>
      </c>
      <c r="I10" s="338">
        <f t="shared" si="1"/>
        <v>0</v>
      </c>
      <c r="J10" s="338">
        <f t="shared" si="2"/>
        <v>0</v>
      </c>
      <c r="K10" s="338">
        <f t="shared" si="3"/>
        <v>0</v>
      </c>
      <c r="L10" s="338">
        <f t="shared" si="4"/>
        <v>0</v>
      </c>
      <c r="M10" s="338">
        <f t="shared" si="5"/>
        <v>0</v>
      </c>
      <c r="N10" s="338">
        <f t="shared" si="6"/>
        <v>0</v>
      </c>
      <c r="O10" s="338">
        <f t="shared" si="7"/>
        <v>0</v>
      </c>
      <c r="P10" s="338">
        <f t="shared" si="8"/>
        <v>0</v>
      </c>
      <c r="Q10" s="338">
        <f t="shared" si="9"/>
        <v>0</v>
      </c>
      <c r="R10" s="338">
        <f t="shared" si="14"/>
        <v>278.11095785084001</v>
      </c>
      <c r="S10" s="338">
        <f t="shared" si="15"/>
        <v>278.11095785084001</v>
      </c>
      <c r="T10" s="338" t="e">
        <f>figintl(E10,1,D10,"X",#REF!)</f>
        <v>#VALUE!</v>
      </c>
      <c r="U10" s="338" t="str">
        <f t="shared" si="10"/>
        <v>Taxes</v>
      </c>
    </row>
    <row r="11" spans="1:21" ht="12.75">
      <c r="A11" s="321" t="str">
        <f t="shared" si="11"/>
        <v>+X</v>
      </c>
      <c r="B11" s="348" t="s">
        <v>156</v>
      </c>
      <c r="C11" s="315" t="s">
        <v>14</v>
      </c>
      <c r="D11" s="344">
        <v>0</v>
      </c>
      <c r="E11" s="345">
        <v>0</v>
      </c>
      <c r="F11" s="349">
        <f t="shared" si="12"/>
        <v>278.11095785084001</v>
      </c>
      <c r="G11" s="349">
        <f t="shared" si="13"/>
        <v>278.11095785084001</v>
      </c>
      <c r="H11" s="349">
        <f t="shared" si="0"/>
        <v>278.11095785084001</v>
      </c>
      <c r="I11" s="349">
        <f t="shared" si="1"/>
        <v>0</v>
      </c>
      <c r="J11" s="349">
        <f t="shared" si="2"/>
        <v>0</v>
      </c>
      <c r="K11" s="349">
        <f t="shared" si="3"/>
        <v>0</v>
      </c>
      <c r="L11" s="349">
        <f t="shared" si="4"/>
        <v>0</v>
      </c>
      <c r="M11" s="349">
        <f t="shared" si="5"/>
        <v>0</v>
      </c>
      <c r="N11" s="349">
        <f t="shared" si="6"/>
        <v>0</v>
      </c>
      <c r="O11" s="349">
        <f t="shared" si="7"/>
        <v>0</v>
      </c>
      <c r="P11" s="349">
        <f t="shared" si="8"/>
        <v>0</v>
      </c>
      <c r="Q11" s="349">
        <f t="shared" si="9"/>
        <v>0</v>
      </c>
      <c r="R11" s="349">
        <f t="shared" si="14"/>
        <v>278.11095785084001</v>
      </c>
      <c r="S11" s="349">
        <f t="shared" si="15"/>
        <v>278.11095785084001</v>
      </c>
      <c r="T11" s="349" t="e">
        <f>figintl(E11,1,D11,"X",#REF!)</f>
        <v>#VALUE!</v>
      </c>
      <c r="U11" s="349" t="e">
        <f t="shared" si="10"/>
        <v>#VALUE!</v>
      </c>
    </row>
    <row r="12" spans="1:21" s="204" customFormat="1" ht="12.75" hidden="1" outlineLevel="1">
      <c r="A12" s="352">
        <f t="shared" si="11"/>
        <v>0</v>
      </c>
      <c r="B12" s="317" t="s">
        <v>157</v>
      </c>
      <c r="C12" s="318" t="s">
        <v>158</v>
      </c>
      <c r="D12" s="334">
        <v>0</v>
      </c>
      <c r="E12" s="335">
        <v>0</v>
      </c>
      <c r="F12" s="336">
        <f t="shared" si="12"/>
        <v>278.11095785084001</v>
      </c>
      <c r="G12" s="336">
        <f t="shared" si="13"/>
        <v>278.11095785084001</v>
      </c>
      <c r="H12" s="336">
        <f t="shared" si="0"/>
        <v>278.11095785084001</v>
      </c>
      <c r="I12" s="336">
        <f t="shared" si="1"/>
        <v>0</v>
      </c>
      <c r="J12" s="336">
        <f t="shared" si="2"/>
        <v>0</v>
      </c>
      <c r="K12" s="336">
        <f t="shared" si="3"/>
        <v>0</v>
      </c>
      <c r="L12" s="336">
        <f t="shared" si="4"/>
        <v>0</v>
      </c>
      <c r="M12" s="336">
        <f t="shared" si="5"/>
        <v>0</v>
      </c>
      <c r="N12" s="336">
        <f t="shared" si="6"/>
        <v>0</v>
      </c>
      <c r="O12" s="336">
        <f t="shared" si="7"/>
        <v>0</v>
      </c>
      <c r="P12" s="336">
        <f t="shared" si="8"/>
        <v>0</v>
      </c>
      <c r="Q12" s="336">
        <f t="shared" si="9"/>
        <v>0</v>
      </c>
      <c r="R12" s="336">
        <f t="shared" si="14"/>
        <v>278.11095785084001</v>
      </c>
      <c r="S12" s="336">
        <f t="shared" si="15"/>
        <v>278.11095785084001</v>
      </c>
      <c r="T12" s="336" t="e">
        <f>figintl(E12,1,D12,"X",#REF!)</f>
        <v>#VALUE!</v>
      </c>
      <c r="U12" s="336" t="e">
        <f t="shared" si="10"/>
        <v>#VALUE!</v>
      </c>
    </row>
    <row r="13" spans="1:21" s="204" customFormat="1" ht="12.75" hidden="1" outlineLevel="1">
      <c r="A13" s="352">
        <f t="shared" si="11"/>
        <v>0</v>
      </c>
      <c r="B13" s="317" t="s">
        <v>159</v>
      </c>
      <c r="C13" s="318" t="s">
        <v>158</v>
      </c>
      <c r="D13" s="334">
        <v>0</v>
      </c>
      <c r="E13" s="335">
        <v>0</v>
      </c>
      <c r="F13" s="336">
        <f t="shared" si="12"/>
        <v>278.11095785084001</v>
      </c>
      <c r="G13" s="336">
        <f t="shared" si="13"/>
        <v>278.11095785084001</v>
      </c>
      <c r="H13" s="336">
        <f t="shared" si="0"/>
        <v>278.11095785084001</v>
      </c>
      <c r="I13" s="336">
        <f t="shared" si="1"/>
        <v>0</v>
      </c>
      <c r="J13" s="336">
        <f t="shared" si="2"/>
        <v>0</v>
      </c>
      <c r="K13" s="336">
        <f t="shared" si="3"/>
        <v>0</v>
      </c>
      <c r="L13" s="336">
        <f t="shared" si="4"/>
        <v>0</v>
      </c>
      <c r="M13" s="336">
        <f t="shared" si="5"/>
        <v>0</v>
      </c>
      <c r="N13" s="336">
        <f t="shared" si="6"/>
        <v>0</v>
      </c>
      <c r="O13" s="336">
        <f t="shared" si="7"/>
        <v>0</v>
      </c>
      <c r="P13" s="336">
        <f t="shared" si="8"/>
        <v>0</v>
      </c>
      <c r="Q13" s="336">
        <f t="shared" si="9"/>
        <v>0</v>
      </c>
      <c r="R13" s="336">
        <f t="shared" si="14"/>
        <v>278.11095785084001</v>
      </c>
      <c r="S13" s="336">
        <f t="shared" si="15"/>
        <v>278.11095785084001</v>
      </c>
      <c r="T13" s="336" t="e">
        <f>figintl(E13,1,D13,"X",#REF!)</f>
        <v>#VALUE!</v>
      </c>
      <c r="U13" s="336" t="e">
        <f t="shared" si="10"/>
        <v>#VALUE!</v>
      </c>
    </row>
    <row r="14" spans="1:21" s="204" customFormat="1" ht="12.75" hidden="1" outlineLevel="1">
      <c r="A14" s="352">
        <f t="shared" si="11"/>
        <v>0</v>
      </c>
      <c r="B14" s="319" t="s">
        <v>54</v>
      </c>
      <c r="C14" s="320" t="s">
        <v>158</v>
      </c>
      <c r="D14" s="347">
        <v>0</v>
      </c>
      <c r="E14" s="353">
        <v>0</v>
      </c>
      <c r="F14" s="354">
        <f t="shared" si="12"/>
        <v>278.11095785084001</v>
      </c>
      <c r="G14" s="354">
        <f t="shared" si="13"/>
        <v>278.11095785084001</v>
      </c>
      <c r="H14" s="354">
        <f t="shared" si="0"/>
        <v>278.11095785084001</v>
      </c>
      <c r="I14" s="354">
        <f t="shared" si="1"/>
        <v>0</v>
      </c>
      <c r="J14" s="354">
        <f t="shared" si="2"/>
        <v>0</v>
      </c>
      <c r="K14" s="354">
        <f t="shared" si="3"/>
        <v>0</v>
      </c>
      <c r="L14" s="354">
        <f t="shared" si="4"/>
        <v>0</v>
      </c>
      <c r="M14" s="354">
        <f t="shared" si="5"/>
        <v>0</v>
      </c>
      <c r="N14" s="354">
        <f t="shared" si="6"/>
        <v>0</v>
      </c>
      <c r="O14" s="354">
        <f t="shared" si="7"/>
        <v>0</v>
      </c>
      <c r="P14" s="354">
        <f t="shared" si="8"/>
        <v>0</v>
      </c>
      <c r="Q14" s="354">
        <f t="shared" si="9"/>
        <v>0</v>
      </c>
      <c r="R14" s="354">
        <f t="shared" si="14"/>
        <v>278.11095785084001</v>
      </c>
      <c r="S14" s="354">
        <f t="shared" si="15"/>
        <v>278.11095785084001</v>
      </c>
      <c r="T14" s="354" t="e">
        <f>figintl(E14,1,D14,"X",#REF!)</f>
        <v>#VALUE!</v>
      </c>
      <c r="U14" s="354" t="e">
        <f t="shared" si="10"/>
        <v>#VALUE!</v>
      </c>
    </row>
    <row r="15" spans="1:21" ht="12.75" collapsed="1">
      <c r="A15" s="321" t="str">
        <f t="shared" si="11"/>
        <v>+X</v>
      </c>
      <c r="B15" s="313" t="s">
        <v>160</v>
      </c>
      <c r="C15" s="314" t="s">
        <v>14</v>
      </c>
      <c r="D15" s="333">
        <v>0</v>
      </c>
      <c r="E15" s="337">
        <v>-29.440957850840022</v>
      </c>
      <c r="F15" s="338">
        <f t="shared" si="12"/>
        <v>278.11095785084001</v>
      </c>
      <c r="G15" s="338">
        <f t="shared" si="13"/>
        <v>248.67</v>
      </c>
      <c r="H15" s="338">
        <f t="shared" si="0"/>
        <v>248.67</v>
      </c>
      <c r="I15" s="338">
        <f t="shared" si="1"/>
        <v>0</v>
      </c>
      <c r="J15" s="338">
        <f t="shared" si="2"/>
        <v>0</v>
      </c>
      <c r="K15" s="338">
        <f t="shared" si="3"/>
        <v>0</v>
      </c>
      <c r="L15" s="338">
        <f t="shared" si="4"/>
        <v>29.440957850840022</v>
      </c>
      <c r="M15" s="338">
        <f t="shared" si="5"/>
        <v>0</v>
      </c>
      <c r="N15" s="338">
        <f t="shared" si="6"/>
        <v>0</v>
      </c>
      <c r="O15" s="338">
        <f t="shared" si="7"/>
        <v>0</v>
      </c>
      <c r="P15" s="338">
        <f t="shared" si="8"/>
        <v>0</v>
      </c>
      <c r="Q15" s="338">
        <f t="shared" si="9"/>
        <v>0</v>
      </c>
      <c r="R15" s="338">
        <f t="shared" si="14"/>
        <v>278.11095785084001</v>
      </c>
      <c r="S15" s="338">
        <f t="shared" si="15"/>
        <v>248.67</v>
      </c>
      <c r="T15" s="338" t="e">
        <f>figintl(E15,1,D15,"X",#REF!)</f>
        <v>#VALUE!</v>
      </c>
      <c r="U15" s="338" t="str">
        <f t="shared" si="10"/>
        <v>Other FCF</v>
      </c>
    </row>
    <row r="16" spans="1:21" ht="12.75">
      <c r="A16" s="321">
        <f t="shared" si="11"/>
        <v>0</v>
      </c>
      <c r="B16" s="311" t="s">
        <v>161</v>
      </c>
      <c r="C16" s="312">
        <v>0</v>
      </c>
      <c r="D16" s="332">
        <v>0</v>
      </c>
      <c r="E16" s="343">
        <v>248.67</v>
      </c>
      <c r="F16" s="351">
        <f t="shared" si="12"/>
        <v>248.67</v>
      </c>
      <c r="G16" s="351">
        <f t="shared" si="13"/>
        <v>248.67</v>
      </c>
      <c r="H16" s="351">
        <f t="shared" si="0"/>
        <v>248.67</v>
      </c>
      <c r="I16" s="351">
        <f t="shared" si="1"/>
        <v>0</v>
      </c>
      <c r="J16" s="351">
        <f t="shared" si="2"/>
        <v>0</v>
      </c>
      <c r="K16" s="351">
        <f t="shared" si="3"/>
        <v>0</v>
      </c>
      <c r="L16" s="351">
        <f t="shared" si="4"/>
        <v>0</v>
      </c>
      <c r="M16" s="351">
        <f t="shared" si="5"/>
        <v>0</v>
      </c>
      <c r="N16" s="351">
        <f t="shared" si="6"/>
        <v>0</v>
      </c>
      <c r="O16" s="351">
        <f t="shared" si="7"/>
        <v>0</v>
      </c>
      <c r="P16" s="351">
        <f t="shared" si="8"/>
        <v>0</v>
      </c>
      <c r="Q16" s="351">
        <f t="shared" si="9"/>
        <v>0</v>
      </c>
      <c r="R16" s="351">
        <f t="shared" si="14"/>
        <v>248.67</v>
      </c>
      <c r="S16" s="351">
        <f t="shared" si="15"/>
        <v>248.67</v>
      </c>
      <c r="T16" s="351" t="e">
        <f>figintl(E16,1,D16,"X",#REF!)</f>
        <v>#VALUE!</v>
      </c>
      <c r="U16" s="351" t="str">
        <f t="shared" si="10"/>
        <v/>
      </c>
    </row>
    <row r="17" spans="1:21" ht="12.75">
      <c r="A17" s="321" t="str">
        <f t="shared" si="11"/>
        <v>+X</v>
      </c>
      <c r="B17" s="348" t="s">
        <v>162</v>
      </c>
      <c r="C17" s="315" t="s">
        <v>14</v>
      </c>
      <c r="D17" s="344">
        <v>0</v>
      </c>
      <c r="E17" s="345">
        <v>-78.53</v>
      </c>
      <c r="F17" s="349">
        <f t="shared" si="12"/>
        <v>248.67</v>
      </c>
      <c r="G17" s="349">
        <f t="shared" si="13"/>
        <v>170.14</v>
      </c>
      <c r="H17" s="349">
        <f t="shared" si="0"/>
        <v>170.14</v>
      </c>
      <c r="I17" s="349">
        <f t="shared" si="1"/>
        <v>0</v>
      </c>
      <c r="J17" s="349">
        <f t="shared" si="2"/>
        <v>0</v>
      </c>
      <c r="K17" s="349">
        <f t="shared" si="3"/>
        <v>0</v>
      </c>
      <c r="L17" s="349">
        <f t="shared" si="4"/>
        <v>51.31</v>
      </c>
      <c r="M17" s="349">
        <f t="shared" si="5"/>
        <v>27.13</v>
      </c>
      <c r="N17" s="349">
        <f t="shared" si="6"/>
        <v>9.0000000000003411E-2</v>
      </c>
      <c r="O17" s="349">
        <f t="shared" si="7"/>
        <v>0</v>
      </c>
      <c r="P17" s="349">
        <f t="shared" si="8"/>
        <v>0</v>
      </c>
      <c r="Q17" s="349">
        <f t="shared" si="9"/>
        <v>0</v>
      </c>
      <c r="R17" s="349">
        <f t="shared" si="14"/>
        <v>248.67</v>
      </c>
      <c r="S17" s="349">
        <f t="shared" si="15"/>
        <v>170.14</v>
      </c>
      <c r="T17" s="349" t="e">
        <f>figintl(E17,1,D17,"X",#REF!)</f>
        <v>#VALUE!</v>
      </c>
      <c r="U17" s="349" t="e">
        <f t="shared" si="10"/>
        <v>#VALUE!</v>
      </c>
    </row>
    <row r="18" spans="1:21" s="204" customFormat="1" ht="12.75" hidden="1" outlineLevel="1">
      <c r="A18" s="352">
        <f t="shared" si="11"/>
        <v>0</v>
      </c>
      <c r="B18" s="317" t="s">
        <v>163</v>
      </c>
      <c r="C18" s="318" t="s">
        <v>158</v>
      </c>
      <c r="D18" s="334">
        <v>0</v>
      </c>
      <c r="E18" s="335">
        <v>-51.31</v>
      </c>
      <c r="F18" s="338">
        <f t="shared" si="12"/>
        <v>248.67</v>
      </c>
      <c r="G18" s="338">
        <f t="shared" si="13"/>
        <v>197.35999999999999</v>
      </c>
      <c r="H18" s="338">
        <f t="shared" si="0"/>
        <v>197.35999999999999</v>
      </c>
      <c r="I18" s="338">
        <f t="shared" si="1"/>
        <v>0</v>
      </c>
      <c r="J18" s="338">
        <f t="shared" si="2"/>
        <v>0</v>
      </c>
      <c r="K18" s="338">
        <f t="shared" si="3"/>
        <v>0</v>
      </c>
      <c r="L18" s="338">
        <f t="shared" si="4"/>
        <v>51.31</v>
      </c>
      <c r="M18" s="338">
        <f t="shared" si="5"/>
        <v>0</v>
      </c>
      <c r="N18" s="338">
        <f t="shared" si="6"/>
        <v>0</v>
      </c>
      <c r="O18" s="338">
        <f t="shared" si="7"/>
        <v>0</v>
      </c>
      <c r="P18" s="338">
        <f t="shared" si="8"/>
        <v>0</v>
      </c>
      <c r="Q18" s="338">
        <f t="shared" si="9"/>
        <v>0</v>
      </c>
      <c r="R18" s="338">
        <f t="shared" si="14"/>
        <v>248.67</v>
      </c>
      <c r="S18" s="338">
        <f t="shared" si="15"/>
        <v>197.35999999999999</v>
      </c>
      <c r="T18" s="338" t="e">
        <f>figintl(E18,1,D18,"X",#REF!)</f>
        <v>#VALUE!</v>
      </c>
      <c r="U18" s="338" t="e">
        <f t="shared" si="10"/>
        <v>#VALUE!</v>
      </c>
    </row>
    <row r="19" spans="1:21" s="204" customFormat="1" ht="12.75" hidden="1" outlineLevel="1">
      <c r="A19" s="352">
        <f t="shared" si="11"/>
        <v>0</v>
      </c>
      <c r="B19" s="317" t="s">
        <v>164</v>
      </c>
      <c r="C19" s="318" t="s">
        <v>158</v>
      </c>
      <c r="D19" s="334">
        <v>0</v>
      </c>
      <c r="E19" s="335">
        <v>-27.13</v>
      </c>
      <c r="F19" s="338">
        <f t="shared" si="12"/>
        <v>197.35999999999999</v>
      </c>
      <c r="G19" s="338">
        <f t="shared" si="13"/>
        <v>170.23</v>
      </c>
      <c r="H19" s="338">
        <f t="shared" si="0"/>
        <v>170.23</v>
      </c>
      <c r="I19" s="338">
        <f t="shared" si="1"/>
        <v>0</v>
      </c>
      <c r="J19" s="338">
        <f t="shared" si="2"/>
        <v>0</v>
      </c>
      <c r="K19" s="338">
        <f t="shared" si="3"/>
        <v>0</v>
      </c>
      <c r="L19" s="338">
        <f t="shared" si="4"/>
        <v>27.13</v>
      </c>
      <c r="M19" s="338">
        <f t="shared" si="5"/>
        <v>0</v>
      </c>
      <c r="N19" s="338">
        <f t="shared" si="6"/>
        <v>0</v>
      </c>
      <c r="O19" s="338">
        <f t="shared" si="7"/>
        <v>0</v>
      </c>
      <c r="P19" s="338">
        <f t="shared" si="8"/>
        <v>0</v>
      </c>
      <c r="Q19" s="338">
        <f t="shared" si="9"/>
        <v>0</v>
      </c>
      <c r="R19" s="338">
        <f t="shared" si="14"/>
        <v>197.35999999999999</v>
      </c>
      <c r="S19" s="338">
        <f t="shared" si="15"/>
        <v>170.23</v>
      </c>
      <c r="T19" s="338" t="e">
        <f>figintl(E19,1,D19,"X",#REF!)</f>
        <v>#VALUE!</v>
      </c>
      <c r="U19" s="338" t="e">
        <f t="shared" si="10"/>
        <v>#VALUE!</v>
      </c>
    </row>
    <row r="20" spans="1:21" s="204" customFormat="1" ht="12.75" hidden="1" outlineLevel="1">
      <c r="A20" s="352">
        <f t="shared" si="11"/>
        <v>0</v>
      </c>
      <c r="B20" s="319" t="s">
        <v>165</v>
      </c>
      <c r="C20" s="320" t="s">
        <v>158</v>
      </c>
      <c r="D20" s="347">
        <v>0</v>
      </c>
      <c r="E20" s="353">
        <v>-9.0000000000003411E-2</v>
      </c>
      <c r="F20" s="350">
        <f t="shared" si="12"/>
        <v>170.23</v>
      </c>
      <c r="G20" s="350">
        <f t="shared" si="13"/>
        <v>170.14</v>
      </c>
      <c r="H20" s="350">
        <f t="shared" si="0"/>
        <v>170.14</v>
      </c>
      <c r="I20" s="350">
        <f t="shared" si="1"/>
        <v>0</v>
      </c>
      <c r="J20" s="350">
        <f t="shared" si="2"/>
        <v>0</v>
      </c>
      <c r="K20" s="350">
        <f t="shared" si="3"/>
        <v>0</v>
      </c>
      <c r="L20" s="350">
        <f t="shared" si="4"/>
        <v>9.0000000000003411E-2</v>
      </c>
      <c r="M20" s="350">
        <f t="shared" si="5"/>
        <v>0</v>
      </c>
      <c r="N20" s="350">
        <f t="shared" si="6"/>
        <v>0</v>
      </c>
      <c r="O20" s="350">
        <f t="shared" si="7"/>
        <v>0</v>
      </c>
      <c r="P20" s="350">
        <f t="shared" si="8"/>
        <v>0</v>
      </c>
      <c r="Q20" s="350">
        <f t="shared" si="9"/>
        <v>0</v>
      </c>
      <c r="R20" s="350">
        <f t="shared" si="14"/>
        <v>170.23</v>
      </c>
      <c r="S20" s="350">
        <f t="shared" si="15"/>
        <v>170.14</v>
      </c>
      <c r="T20" s="350" t="e">
        <f>figintl(E20,1,D20,"X",#REF!)</f>
        <v>#VALUE!</v>
      </c>
      <c r="U20" s="350" t="e">
        <f t="shared" si="10"/>
        <v>#VALUE!</v>
      </c>
    </row>
    <row r="21" spans="1:21" ht="12.75" collapsed="1">
      <c r="A21" s="321" t="str">
        <f t="shared" si="11"/>
        <v>X</v>
      </c>
      <c r="B21" s="311" t="s">
        <v>166</v>
      </c>
      <c r="C21" s="312" t="s">
        <v>7</v>
      </c>
      <c r="D21" s="332">
        <v>0</v>
      </c>
      <c r="E21" s="343">
        <v>170.14</v>
      </c>
      <c r="F21" s="351">
        <f t="shared" si="12"/>
        <v>0</v>
      </c>
      <c r="G21" s="351">
        <f t="shared" si="13"/>
        <v>170.14</v>
      </c>
      <c r="H21" s="351">
        <f t="shared" si="0"/>
        <v>0</v>
      </c>
      <c r="I21" s="351">
        <f t="shared" si="1"/>
        <v>170.14</v>
      </c>
      <c r="J21" s="351">
        <f t="shared" si="2"/>
        <v>0</v>
      </c>
      <c r="K21" s="351">
        <f t="shared" si="3"/>
        <v>0</v>
      </c>
      <c r="L21" s="351">
        <f t="shared" si="4"/>
        <v>0</v>
      </c>
      <c r="M21" s="351">
        <f t="shared" si="5"/>
        <v>0</v>
      </c>
      <c r="N21" s="351">
        <f t="shared" si="6"/>
        <v>0</v>
      </c>
      <c r="O21" s="351">
        <f t="shared" si="7"/>
        <v>0</v>
      </c>
      <c r="P21" s="351">
        <f t="shared" si="8"/>
        <v>0</v>
      </c>
      <c r="Q21" s="351">
        <f t="shared" si="9"/>
        <v>0</v>
      </c>
      <c r="R21" s="351">
        <f t="shared" si="14"/>
        <v>170.14</v>
      </c>
      <c r="S21" s="351">
        <f t="shared" si="15"/>
        <v>0</v>
      </c>
      <c r="T21" s="351" t="e">
        <f>figintl(E21,1,D21,"X",#REF!)</f>
        <v>#VALUE!</v>
      </c>
      <c r="U21" s="351" t="str">
        <f t="shared" si="10"/>
        <v>FCF to
Solvay
share from
cont. ops.</v>
      </c>
    </row>
    <row r="22" spans="1:21" ht="12.75">
      <c r="A22" s="321">
        <f t="shared" si="11"/>
        <v>0</v>
      </c>
      <c r="B22" s="313" t="s">
        <v>167</v>
      </c>
      <c r="C22" s="314">
        <v>0</v>
      </c>
      <c r="D22" s="333">
        <v>0</v>
      </c>
      <c r="E22" s="337">
        <v>0.18000000000000682</v>
      </c>
      <c r="F22" s="349">
        <f t="shared" si="12"/>
        <v>170.14</v>
      </c>
      <c r="G22" s="349">
        <f t="shared" si="13"/>
        <v>170.14</v>
      </c>
      <c r="H22" s="349">
        <f t="shared" si="0"/>
        <v>170.14</v>
      </c>
      <c r="I22" s="349">
        <f t="shared" si="1"/>
        <v>0</v>
      </c>
      <c r="J22" s="349">
        <f t="shared" si="2"/>
        <v>0</v>
      </c>
      <c r="K22" s="349">
        <f t="shared" si="3"/>
        <v>0</v>
      </c>
      <c r="L22" s="349">
        <f t="shared" si="4"/>
        <v>0</v>
      </c>
      <c r="M22" s="349">
        <f t="shared" si="5"/>
        <v>0</v>
      </c>
      <c r="N22" s="349">
        <f t="shared" si="6"/>
        <v>0</v>
      </c>
      <c r="O22" s="349">
        <f t="shared" si="7"/>
        <v>0</v>
      </c>
      <c r="P22" s="349">
        <f t="shared" si="8"/>
        <v>0</v>
      </c>
      <c r="Q22" s="349">
        <f t="shared" si="9"/>
        <v>0</v>
      </c>
      <c r="R22" s="349">
        <f t="shared" si="14"/>
        <v>170.14</v>
      </c>
      <c r="S22" s="349">
        <f t="shared" si="15"/>
        <v>170.14</v>
      </c>
      <c r="T22" s="349" t="e">
        <f>figintl(E22,1,D22,"X",#REF!)</f>
        <v>#VALUE!</v>
      </c>
      <c r="U22" s="349" t="str">
        <f t="shared" si="10"/>
        <v/>
      </c>
    </row>
    <row r="23" spans="1:21" ht="12.75" hidden="1" outlineLevel="1">
      <c r="A23" s="321">
        <f t="shared" si="11"/>
        <v>0</v>
      </c>
      <c r="B23" s="348" t="s">
        <v>168</v>
      </c>
      <c r="C23" s="315">
        <v>0</v>
      </c>
      <c r="D23" s="344">
        <v>0</v>
      </c>
      <c r="E23" s="345">
        <v>248.44</v>
      </c>
      <c r="F23" s="349">
        <f t="shared" si="12"/>
        <v>170.14</v>
      </c>
      <c r="G23" s="349">
        <f t="shared" si="13"/>
        <v>170.14</v>
      </c>
      <c r="H23" s="349">
        <f t="shared" si="0"/>
        <v>170.14</v>
      </c>
      <c r="I23" s="349">
        <f t="shared" si="1"/>
        <v>0</v>
      </c>
      <c r="J23" s="349">
        <f t="shared" si="2"/>
        <v>0</v>
      </c>
      <c r="K23" s="349">
        <f t="shared" si="3"/>
        <v>0</v>
      </c>
      <c r="L23" s="349">
        <f t="shared" si="4"/>
        <v>0</v>
      </c>
      <c r="M23" s="349">
        <f t="shared" si="5"/>
        <v>0</v>
      </c>
      <c r="N23" s="349">
        <f t="shared" si="6"/>
        <v>0</v>
      </c>
      <c r="O23" s="349">
        <f t="shared" si="7"/>
        <v>0</v>
      </c>
      <c r="P23" s="349">
        <f t="shared" si="8"/>
        <v>0</v>
      </c>
      <c r="Q23" s="349">
        <f t="shared" si="9"/>
        <v>0</v>
      </c>
      <c r="R23" s="349">
        <f t="shared" si="14"/>
        <v>170.14</v>
      </c>
      <c r="S23" s="349">
        <f t="shared" si="15"/>
        <v>170.14</v>
      </c>
      <c r="T23" s="349" t="e">
        <f>figintl(E23,1,D23,"X",#REF!)</f>
        <v>#VALUE!</v>
      </c>
      <c r="U23" s="349" t="str">
        <f t="shared" si="10"/>
        <v/>
      </c>
    </row>
    <row r="24" spans="1:21" s="329" customFormat="1" ht="12.75" hidden="1" outlineLevel="1">
      <c r="A24" s="328">
        <f t="shared" si="11"/>
        <v>0</v>
      </c>
      <c r="B24" s="311" t="s">
        <v>169</v>
      </c>
      <c r="C24" s="312">
        <v>0</v>
      </c>
      <c r="D24" s="332">
        <v>0</v>
      </c>
      <c r="E24" s="343">
        <v>248.62</v>
      </c>
      <c r="F24" s="351">
        <f t="shared" si="12"/>
        <v>170.14</v>
      </c>
      <c r="G24" s="351">
        <f t="shared" si="13"/>
        <v>170.14</v>
      </c>
      <c r="H24" s="351">
        <f t="shared" si="0"/>
        <v>170.14</v>
      </c>
      <c r="I24" s="351">
        <f t="shared" si="1"/>
        <v>0</v>
      </c>
      <c r="J24" s="351">
        <f t="shared" si="2"/>
        <v>0</v>
      </c>
      <c r="K24" s="351">
        <f t="shared" si="3"/>
        <v>0</v>
      </c>
      <c r="L24" s="351">
        <f t="shared" si="4"/>
        <v>0</v>
      </c>
      <c r="M24" s="351">
        <f t="shared" si="5"/>
        <v>0</v>
      </c>
      <c r="N24" s="351">
        <f t="shared" si="6"/>
        <v>0</v>
      </c>
      <c r="O24" s="351">
        <f t="shared" si="7"/>
        <v>0</v>
      </c>
      <c r="P24" s="351">
        <f t="shared" si="8"/>
        <v>0</v>
      </c>
      <c r="Q24" s="351">
        <f t="shared" si="9"/>
        <v>0</v>
      </c>
      <c r="R24" s="351">
        <f t="shared" si="14"/>
        <v>170.14</v>
      </c>
      <c r="S24" s="351">
        <f t="shared" si="15"/>
        <v>170.14</v>
      </c>
      <c r="T24" s="351" t="e">
        <f>figintl(E24,1,D24,"X",#REF!)</f>
        <v>#VALUE!</v>
      </c>
      <c r="U24" s="351" t="str">
        <f t="shared" si="10"/>
        <v/>
      </c>
    </row>
    <row r="25" spans="1:21" s="329" customFormat="1" ht="12.75" hidden="1" outlineLevel="1">
      <c r="A25" s="328">
        <f t="shared" si="11"/>
        <v>0</v>
      </c>
      <c r="B25" s="348" t="s">
        <v>162</v>
      </c>
      <c r="C25" s="315">
        <v>0</v>
      </c>
      <c r="D25" s="344">
        <v>0</v>
      </c>
      <c r="E25" s="345">
        <v>-78.3</v>
      </c>
      <c r="F25" s="349">
        <f t="shared" si="12"/>
        <v>170.14</v>
      </c>
      <c r="G25" s="349">
        <f t="shared" si="13"/>
        <v>170.14</v>
      </c>
      <c r="H25" s="349">
        <f t="shared" si="0"/>
        <v>170.14</v>
      </c>
      <c r="I25" s="349">
        <f t="shared" si="1"/>
        <v>0</v>
      </c>
      <c r="J25" s="349">
        <f t="shared" si="2"/>
        <v>0</v>
      </c>
      <c r="K25" s="349">
        <f t="shared" si="3"/>
        <v>0</v>
      </c>
      <c r="L25" s="349">
        <f t="shared" si="4"/>
        <v>0</v>
      </c>
      <c r="M25" s="349">
        <f t="shared" si="5"/>
        <v>0</v>
      </c>
      <c r="N25" s="349">
        <f t="shared" si="6"/>
        <v>0</v>
      </c>
      <c r="O25" s="349">
        <f t="shared" si="7"/>
        <v>0</v>
      </c>
      <c r="P25" s="349">
        <f t="shared" si="8"/>
        <v>0</v>
      </c>
      <c r="Q25" s="349">
        <f t="shared" si="9"/>
        <v>0</v>
      </c>
      <c r="R25" s="349">
        <f t="shared" si="14"/>
        <v>170.14</v>
      </c>
      <c r="S25" s="349">
        <f t="shared" si="15"/>
        <v>170.14</v>
      </c>
      <c r="T25" s="349" t="e">
        <f>figintl(E25,1,D25,"X",#REF!)</f>
        <v>#VALUE!</v>
      </c>
      <c r="U25" s="349" t="str">
        <f t="shared" si="10"/>
        <v/>
      </c>
    </row>
    <row r="26" spans="1:21" s="204" customFormat="1" ht="12.75" hidden="1" outlineLevel="1">
      <c r="A26" s="352">
        <f t="shared" si="11"/>
        <v>0</v>
      </c>
      <c r="B26" s="317" t="s">
        <v>163</v>
      </c>
      <c r="C26" s="318">
        <v>0</v>
      </c>
      <c r="D26" s="334">
        <v>0</v>
      </c>
      <c r="E26" s="335">
        <v>-51.31</v>
      </c>
      <c r="F26" s="336">
        <f t="shared" si="12"/>
        <v>170.14</v>
      </c>
      <c r="G26" s="336">
        <f t="shared" si="13"/>
        <v>170.14</v>
      </c>
      <c r="H26" s="336">
        <f t="shared" si="0"/>
        <v>170.14</v>
      </c>
      <c r="I26" s="336">
        <f t="shared" si="1"/>
        <v>0</v>
      </c>
      <c r="J26" s="336">
        <f t="shared" si="2"/>
        <v>0</v>
      </c>
      <c r="K26" s="336">
        <f t="shared" si="3"/>
        <v>0</v>
      </c>
      <c r="L26" s="336">
        <f t="shared" si="4"/>
        <v>0</v>
      </c>
      <c r="M26" s="336">
        <f t="shared" si="5"/>
        <v>0</v>
      </c>
      <c r="N26" s="336">
        <f t="shared" si="6"/>
        <v>0</v>
      </c>
      <c r="O26" s="336">
        <f t="shared" si="7"/>
        <v>0</v>
      </c>
      <c r="P26" s="336">
        <f t="shared" si="8"/>
        <v>0</v>
      </c>
      <c r="Q26" s="336">
        <f t="shared" si="9"/>
        <v>0</v>
      </c>
      <c r="R26" s="336">
        <f t="shared" si="14"/>
        <v>170.14</v>
      </c>
      <c r="S26" s="336">
        <f t="shared" si="15"/>
        <v>170.14</v>
      </c>
      <c r="T26" s="336" t="e">
        <f>figintl(E26,1,D26,"X",#REF!)</f>
        <v>#VALUE!</v>
      </c>
      <c r="U26" s="336" t="str">
        <f t="shared" si="10"/>
        <v/>
      </c>
    </row>
    <row r="27" spans="1:21" s="204" customFormat="1" ht="12.75" hidden="1" outlineLevel="1">
      <c r="A27" s="352">
        <f t="shared" si="11"/>
        <v>0</v>
      </c>
      <c r="B27" s="317" t="s">
        <v>164</v>
      </c>
      <c r="C27" s="318">
        <v>0</v>
      </c>
      <c r="D27" s="334">
        <v>0</v>
      </c>
      <c r="E27" s="335">
        <v>-27.13</v>
      </c>
      <c r="F27" s="336">
        <f t="shared" si="12"/>
        <v>170.14</v>
      </c>
      <c r="G27" s="336">
        <f t="shared" si="13"/>
        <v>170.14</v>
      </c>
      <c r="H27" s="336">
        <f t="shared" si="0"/>
        <v>170.14</v>
      </c>
      <c r="I27" s="336">
        <f t="shared" si="1"/>
        <v>0</v>
      </c>
      <c r="J27" s="336">
        <f t="shared" si="2"/>
        <v>0</v>
      </c>
      <c r="K27" s="336">
        <f t="shared" si="3"/>
        <v>0</v>
      </c>
      <c r="L27" s="336">
        <f t="shared" si="4"/>
        <v>0</v>
      </c>
      <c r="M27" s="336">
        <f t="shared" si="5"/>
        <v>0</v>
      </c>
      <c r="N27" s="336">
        <f t="shared" si="6"/>
        <v>0</v>
      </c>
      <c r="O27" s="336">
        <f t="shared" si="7"/>
        <v>0</v>
      </c>
      <c r="P27" s="336">
        <f t="shared" si="8"/>
        <v>0</v>
      </c>
      <c r="Q27" s="336">
        <f t="shared" si="9"/>
        <v>0</v>
      </c>
      <c r="R27" s="336">
        <f t="shared" si="14"/>
        <v>170.14</v>
      </c>
      <c r="S27" s="336">
        <f t="shared" si="15"/>
        <v>170.14</v>
      </c>
      <c r="T27" s="336" t="e">
        <f>figintl(E27,1,D27,"X",#REF!)</f>
        <v>#VALUE!</v>
      </c>
      <c r="U27" s="336" t="str">
        <f t="shared" si="10"/>
        <v/>
      </c>
    </row>
    <row r="28" spans="1:21" s="204" customFormat="1" ht="12.75" hidden="1" outlineLevel="1">
      <c r="A28" s="352">
        <f t="shared" si="11"/>
        <v>0</v>
      </c>
      <c r="B28" s="319" t="s">
        <v>165</v>
      </c>
      <c r="C28" s="320">
        <v>0</v>
      </c>
      <c r="D28" s="347">
        <v>0</v>
      </c>
      <c r="E28" s="353">
        <v>0.14000000000000001</v>
      </c>
      <c r="F28" s="354">
        <f t="shared" si="12"/>
        <v>170.14</v>
      </c>
      <c r="G28" s="354">
        <f t="shared" si="13"/>
        <v>170.14</v>
      </c>
      <c r="H28" s="354">
        <f t="shared" si="0"/>
        <v>170.14</v>
      </c>
      <c r="I28" s="354">
        <f t="shared" si="1"/>
        <v>0</v>
      </c>
      <c r="J28" s="354">
        <f t="shared" si="2"/>
        <v>0</v>
      </c>
      <c r="K28" s="354">
        <f t="shared" si="3"/>
        <v>0</v>
      </c>
      <c r="L28" s="354">
        <f t="shared" si="4"/>
        <v>0</v>
      </c>
      <c r="M28" s="354">
        <f t="shared" si="5"/>
        <v>0</v>
      </c>
      <c r="N28" s="354">
        <f t="shared" si="6"/>
        <v>0</v>
      </c>
      <c r="O28" s="354">
        <f t="shared" si="7"/>
        <v>0</v>
      </c>
      <c r="P28" s="354">
        <f t="shared" si="8"/>
        <v>0</v>
      </c>
      <c r="Q28" s="354">
        <f t="shared" si="9"/>
        <v>0</v>
      </c>
      <c r="R28" s="354">
        <f t="shared" si="14"/>
        <v>170.14</v>
      </c>
      <c r="S28" s="354">
        <f t="shared" si="15"/>
        <v>170.14</v>
      </c>
      <c r="T28" s="354" t="e">
        <f>figintl(E28,1,D28,"X",#REF!)</f>
        <v>#VALUE!</v>
      </c>
      <c r="U28" s="354" t="str">
        <f t="shared" si="10"/>
        <v/>
      </c>
    </row>
    <row r="29" spans="1:21" s="329" customFormat="1" ht="12.75" collapsed="1">
      <c r="A29" s="328">
        <f t="shared" si="11"/>
        <v>0</v>
      </c>
      <c r="B29" s="311" t="s">
        <v>170</v>
      </c>
      <c r="C29" s="312">
        <v>0</v>
      </c>
      <c r="D29" s="332">
        <v>0</v>
      </c>
      <c r="E29" s="343">
        <v>170.32</v>
      </c>
      <c r="F29" s="351">
        <f t="shared" si="12"/>
        <v>170.14</v>
      </c>
      <c r="G29" s="351">
        <f t="shared" si="13"/>
        <v>170.14</v>
      </c>
      <c r="H29" s="351">
        <f t="shared" si="0"/>
        <v>170.14</v>
      </c>
      <c r="I29" s="351">
        <f t="shared" si="1"/>
        <v>0</v>
      </c>
      <c r="J29" s="351">
        <f t="shared" si="2"/>
        <v>0</v>
      </c>
      <c r="K29" s="351">
        <f t="shared" si="3"/>
        <v>0</v>
      </c>
      <c r="L29" s="351">
        <f t="shared" si="4"/>
        <v>0</v>
      </c>
      <c r="M29" s="351">
        <f t="shared" si="5"/>
        <v>0</v>
      </c>
      <c r="N29" s="351">
        <f t="shared" si="6"/>
        <v>0</v>
      </c>
      <c r="O29" s="351">
        <f t="shared" si="7"/>
        <v>0</v>
      </c>
      <c r="P29" s="351">
        <f t="shared" si="8"/>
        <v>0</v>
      </c>
      <c r="Q29" s="351">
        <f t="shared" si="9"/>
        <v>0</v>
      </c>
      <c r="R29" s="351">
        <f t="shared" si="14"/>
        <v>170.14</v>
      </c>
      <c r="S29" s="351">
        <f t="shared" si="15"/>
        <v>170.14</v>
      </c>
      <c r="T29" s="351" t="e">
        <f>figintl(E29,1,D29,"X",#REF!)</f>
        <v>#VALUE!</v>
      </c>
      <c r="U29" s="351" t="str">
        <f t="shared" si="10"/>
        <v/>
      </c>
    </row>
    <row r="30" spans="1:21" s="325" customFormat="1" ht="12.75" hidden="1" outlineLevel="1">
      <c r="A30" s="324"/>
      <c r="B30" s="189"/>
      <c r="C30" s="323"/>
      <c r="D30" s="339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25" customFormat="1" ht="12.75" hidden="1" outlineLevel="1">
      <c r="A31" s="324"/>
      <c r="B31" s="189"/>
      <c r="C31" s="323"/>
      <c r="D31" s="33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25" customFormat="1" ht="12.75" hidden="1" outlineLevel="1">
      <c r="A32" s="324"/>
      <c r="B32" s="205"/>
      <c r="C32" s="310"/>
      <c r="D32" s="340"/>
      <c r="E32" s="341"/>
      <c r="F32" s="341"/>
      <c r="G32" s="17"/>
      <c r="H32" s="341"/>
      <c r="I32" s="17"/>
      <c r="J32" s="17"/>
      <c r="K32" s="341"/>
      <c r="L32" s="17"/>
      <c r="M32" s="341"/>
      <c r="N32" s="17"/>
      <c r="O32" s="341"/>
      <c r="P32" s="17"/>
      <c r="Q32" s="341"/>
      <c r="R32" s="341"/>
      <c r="S32" s="341"/>
      <c r="T32" s="17"/>
      <c r="U32" s="341" t="str">
        <f t="shared" si="10"/>
        <v/>
      </c>
    </row>
    <row r="33" spans="2:21" ht="12.75" collapsed="1">
      <c r="B33" s="326"/>
      <c r="C33" s="326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42"/>
      <c r="P33" s="342"/>
      <c r="Q33" s="342"/>
      <c r="R33" s="342"/>
      <c r="S33" s="342"/>
      <c r="T33" s="326"/>
      <c r="U33" s="327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93"/>
    </row>
    <row r="62" spans="26:26" ht="25.5" customHeight="1">
      <c r="Z62" s="193"/>
    </row>
    <row r="63" spans="26:26" ht="25.5" customHeight="1">
      <c r="Z63" s="193"/>
    </row>
    <row r="64" spans="26:26" ht="25.5" customHeight="1">
      <c r="Z64" s="193"/>
    </row>
    <row r="65" spans="26:26" ht="25.5" customHeight="1">
      <c r="Z65" s="193"/>
    </row>
    <row r="66" spans="26:26" ht="25.5" customHeight="1">
      <c r="Z66" s="193"/>
    </row>
    <row r="67" spans="26:26" ht="25.5" customHeight="1">
      <c r="Z67" s="193"/>
    </row>
    <row r="68" spans="26:26" ht="25.5" customHeight="1">
      <c r="Z68" s="193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40625" defaultRowHeight="15.75" customHeight="1"/>
  <cols>
    <col min="1" max="1" width="3" style="179" customWidth="1"/>
    <col min="2" max="2" width="12.7109375" style="179" customWidth="1"/>
    <col min="3" max="15" width="6.7109375" style="179" customWidth="1"/>
    <col min="16" max="17" width="12.7109375" style="179" customWidth="1"/>
    <col min="18" max="18" width="3" style="179" customWidth="1"/>
    <col min="19" max="27" width="8.7109375" style="179" customWidth="1"/>
    <col min="28" max="28" width="3" style="179" customWidth="1"/>
    <col min="29" max="16384" width="9.140625" style="179"/>
  </cols>
  <sheetData>
    <row r="1" spans="1:29" ht="15.75" customHeight="1">
      <c r="A1" s="179">
        <v>0</v>
      </c>
      <c r="P1" s="206" t="s">
        <v>14</v>
      </c>
      <c r="Q1" s="211"/>
    </row>
    <row r="2" spans="1:29" ht="15.75" customHeight="1">
      <c r="B2" s="4" t="s">
        <v>21</v>
      </c>
      <c r="C2" s="32"/>
      <c r="D2" s="32"/>
      <c r="E2" s="32"/>
      <c r="F2" s="32"/>
      <c r="P2" s="298" t="e">
        <f>IF(#REF!="N",#REF!,IF(#REF!="F",#REF!,#REF!))</f>
        <v>#REF!</v>
      </c>
      <c r="Q2" s="298" t="e">
        <f>P2</f>
        <v>#REF!</v>
      </c>
    </row>
    <row r="3" spans="1:29" ht="12.75">
      <c r="A3" s="32"/>
      <c r="B3" s="303" t="e">
        <f>#REF!</f>
        <v>#REF!</v>
      </c>
      <c r="C3" s="303" t="e">
        <f>#REF!</f>
        <v>#REF!</v>
      </c>
      <c r="D3" s="303" t="e">
        <f>#REF!</f>
        <v>#REF!</v>
      </c>
      <c r="E3" s="303" t="e">
        <f>#REF!</f>
        <v>#REF!</v>
      </c>
      <c r="F3" s="303" t="e">
        <f>#REF!</f>
        <v>#REF!</v>
      </c>
      <c r="G3" s="303" t="e">
        <f>#REF!</f>
        <v>#REF!</v>
      </c>
      <c r="H3" s="303" t="e">
        <f>#REF!</f>
        <v>#REF!</v>
      </c>
      <c r="I3" s="303" t="e">
        <f>#REF!</f>
        <v>#REF!</v>
      </c>
      <c r="J3" s="303" t="e">
        <f>#REF!</f>
        <v>#REF!</v>
      </c>
      <c r="K3" s="303" t="e">
        <f>#REF!</f>
        <v>#REF!</v>
      </c>
      <c r="L3" s="303" t="e">
        <f>#REF!</f>
        <v>#REF!</v>
      </c>
      <c r="M3" s="303" t="e">
        <f>#REF!</f>
        <v>#REF!</v>
      </c>
      <c r="N3" s="303" t="e">
        <f>#REF!</f>
        <v>#REF!</v>
      </c>
      <c r="O3" s="303" t="e">
        <f>#REF!</f>
        <v>#REF!</v>
      </c>
      <c r="P3" s="303" t="e">
        <f>#REF!</f>
        <v>#REF!</v>
      </c>
      <c r="Q3" s="303" t="e">
        <f>#REF!</f>
        <v>#REF!</v>
      </c>
      <c r="AC3" s="703" t="s">
        <v>55</v>
      </c>
    </row>
    <row r="4" spans="1:29" ht="15.75" customHeight="1">
      <c r="B4" s="182" t="s">
        <v>73</v>
      </c>
      <c r="C4" s="56" t="s">
        <v>7</v>
      </c>
      <c r="D4" s="56">
        <v>0</v>
      </c>
      <c r="E4" s="56">
        <v>2356.29888350182</v>
      </c>
      <c r="F4" s="181">
        <f>IF(C4=0,0,E4)</f>
        <v>2356.29888350182</v>
      </c>
      <c r="G4" s="181">
        <f>F4</f>
        <v>2356.29888350182</v>
      </c>
      <c r="H4" s="181"/>
      <c r="I4" s="181">
        <f>F4</f>
        <v>2356.29888350182</v>
      </c>
      <c r="J4" s="181"/>
      <c r="K4" s="181"/>
      <c r="L4" s="181"/>
      <c r="M4" s="181"/>
      <c r="N4" s="181">
        <f>F4</f>
        <v>2356.29888350182</v>
      </c>
      <c r="O4" s="181">
        <v>0</v>
      </c>
      <c r="P4" s="299" t="e">
        <f>figintl(F4,1,D4,"X",#REF!)</f>
        <v>#VALUE!</v>
      </c>
      <c r="Q4" s="49" t="str">
        <f>B4</f>
        <v>FY 2021</v>
      </c>
      <c r="AC4" s="703" t="s">
        <v>56</v>
      </c>
    </row>
    <row r="5" spans="1:29" ht="15.75" customHeight="1">
      <c r="B5" s="301" t="s">
        <v>143</v>
      </c>
      <c r="C5" s="302" t="s">
        <v>14</v>
      </c>
      <c r="D5" s="302">
        <v>0</v>
      </c>
      <c r="E5" s="30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300" t="e">
        <f>IF(P$1="+X",figintl(F5,1,D5,P$1,#REF!),IF(P$1="+%",figintl(F5/#REF!,1,D5,P$1,#REF!),""))</f>
        <v>#VALUE!</v>
      </c>
      <c r="Q5" s="26" t="str">
        <f>B5&amp;IF(Q$1="+X","
"&amp;figintl(F5,1,D5,Q$1,#REF!),IF(Q$1="+%","
"&amp;figintl(F5/#REF!,1,D5,Q$1,#REF!),""))</f>
        <v>Scope</v>
      </c>
      <c r="AC5" s="703" t="s">
        <v>57</v>
      </c>
    </row>
    <row r="6" spans="1:29" ht="15.75" customHeight="1">
      <c r="B6" s="301" t="s">
        <v>144</v>
      </c>
      <c r="C6" s="302" t="s">
        <v>14</v>
      </c>
      <c r="D6" s="302">
        <v>0</v>
      </c>
      <c r="E6" s="30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300" t="e">
        <f>IF(P$1="+X",figintl(F6,1,D6,P$1,#REF!),IF(P$1="+%",figintl(F6/#REF!,1,D6,P$1,#REF!),""))</f>
        <v>#VALUE!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301" t="s">
        <v>145</v>
      </c>
      <c r="C7" s="302" t="s">
        <v>14</v>
      </c>
      <c r="D7" s="302">
        <v>0</v>
      </c>
      <c r="E7" s="707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300" t="e">
        <f>IF(P$1="+X",figintl(F7,1,D7,P$1,#REF!),IF(P$1="+%",figintl(F7/#REF!,1,D7,P$1,#REF!),""))</f>
        <v>#VALUE!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301" t="s">
        <v>149</v>
      </c>
      <c r="C8" s="302" t="s">
        <v>14</v>
      </c>
      <c r="D8" s="302">
        <v>0</v>
      </c>
      <c r="E8" s="707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300" t="e">
        <f>IF(P$1="+X",figintl(F8,1,D8,P$1,#REF!),IF(P$1="+%",figintl(F8/#REF!,1,D8,P$1,#REF!),""))</f>
        <v>#VALUE!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301" t="s">
        <v>150</v>
      </c>
      <c r="C9" s="302" t="s">
        <v>14</v>
      </c>
      <c r="D9" s="302">
        <v>0</v>
      </c>
      <c r="E9" s="707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300" t="e">
        <f>IF(P$1="+X",figintl(F9,1,D9,P$1,#REF!),IF(P$1="+%",figintl(F9/#REF!,1,D9,P$1,#REF!),""))</f>
        <v>#VALUE!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301" t="s">
        <v>147</v>
      </c>
      <c r="C10" s="302">
        <v>0</v>
      </c>
      <c r="D10" s="302">
        <v>0</v>
      </c>
      <c r="E10" s="707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300" t="e">
        <f>IF(P$1="+X",figintl(F10,1,D10,P$1,#REF!),IF(P$1="+%",figintl(F10/#REF!,1,D10,P$1,#REF!),""))</f>
        <v>#VALUE!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301" t="s">
        <v>54</v>
      </c>
      <c r="C11" s="302" t="s">
        <v>14</v>
      </c>
      <c r="D11" s="302">
        <v>0</v>
      </c>
      <c r="E11" s="707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300" t="e">
        <f>IF(P$1="+X",figintl(F11,1,D11,P$1,#REF!),IF(P$1="+%",figintl(F11/#REF!,1,D11,P$1,#REF!),""))</f>
        <v>#VALUE!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82" t="s">
        <v>72</v>
      </c>
      <c r="C12" s="56" t="s">
        <v>7</v>
      </c>
      <c r="D12" s="56">
        <v>0</v>
      </c>
      <c r="E12" s="56">
        <v>3228.5487056075699</v>
      </c>
      <c r="F12" s="708">
        <f>IF(C12=0,0,E12)</f>
        <v>3228.5487056075699</v>
      </c>
      <c r="G12" s="181">
        <f t="shared" si="1"/>
        <v>6457.0974112151398</v>
      </c>
      <c r="H12" s="181"/>
      <c r="I12" s="181">
        <f>F12</f>
        <v>3228.5487056075699</v>
      </c>
      <c r="J12" s="181"/>
      <c r="K12" s="181"/>
      <c r="L12" s="181"/>
      <c r="M12" s="181"/>
      <c r="N12" s="181">
        <f>F12</f>
        <v>3228.5487056075699</v>
      </c>
      <c r="O12" s="181">
        <f>O4</f>
        <v>0</v>
      </c>
      <c r="P12" s="299" t="e">
        <f>figintl(F12,1,D12,"X",#REF!)</f>
        <v>#VALUE!</v>
      </c>
      <c r="Q12" s="49" t="str">
        <f>B12</f>
        <v>FY 2022</v>
      </c>
    </row>
    <row r="13" spans="1:29" ht="15.75" customHeight="1">
      <c r="B13" s="27" t="s">
        <v>28</v>
      </c>
      <c r="C13" s="181" t="s">
        <v>15</v>
      </c>
      <c r="D13" s="181" t="e">
        <f>#REF!</f>
        <v>#REF!</v>
      </c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25" t="e">
        <f>IF($C13="+X",figintl($F12-$F4,1,$D13,$C13,#REF!),IF($C13="+%",figintl($F12/$F4-1,1,$D13,$C13,#REF!),""))</f>
        <v>#VALUE!</v>
      </c>
      <c r="Q13" s="49" t="e">
        <f>IF($C13="+X",figintl($F12-SUM($F4:$F6),1,$D13,$C13,#REF!),IF($C13="+%",figintl($F12/SUM($F4:$F6)-1,1,$D13,$C13,#REF!),""))</f>
        <v>#VALUE!</v>
      </c>
    </row>
    <row r="14" spans="1:29" ht="15.75" customHeight="1">
      <c r="D14" s="12"/>
      <c r="E14" s="62"/>
      <c r="F14" s="62"/>
    </row>
    <row r="15" spans="1:29" ht="15.75" customHeight="1">
      <c r="D15" s="12"/>
      <c r="E15" s="706"/>
      <c r="F15" s="706"/>
      <c r="G15" s="705"/>
      <c r="H15" s="705"/>
      <c r="I15" s="705"/>
      <c r="J15" s="705"/>
      <c r="K15" s="705"/>
      <c r="L15" s="705"/>
    </row>
    <row r="16" spans="1:29" ht="15.75" customHeight="1">
      <c r="E16" s="706"/>
      <c r="F16" s="705"/>
      <c r="G16" s="706"/>
      <c r="H16" s="705"/>
      <c r="I16" s="705"/>
      <c r="J16" s="705"/>
      <c r="K16" s="705"/>
      <c r="L16" s="705"/>
      <c r="W16" s="702" t="s">
        <v>58</v>
      </c>
      <c r="X16" s="702"/>
      <c r="Y16" s="702"/>
      <c r="Z16" s="702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594" customWidth="1"/>
    <col min="2" max="2" width="34.28515625" style="595" bestFit="1" customWidth="1"/>
    <col min="3" max="20" width="8.7109375" style="595" customWidth="1"/>
    <col min="21" max="21" width="48.85546875" style="596" customWidth="1"/>
    <col min="22" max="22" width="3" style="595" customWidth="1"/>
    <col min="23" max="30" width="10.7109375" style="595" customWidth="1"/>
    <col min="31" max="32" width="8.7109375" style="595" customWidth="1"/>
    <col min="33" max="33" width="3" style="595" customWidth="1"/>
    <col min="34" max="16384" width="9.140625" style="595"/>
  </cols>
  <sheetData>
    <row r="1" spans="1:21" ht="12.75"/>
    <row r="2" spans="1:21" ht="12.75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1</v>
      </c>
      <c r="U2" s="599" t="s">
        <v>20</v>
      </c>
    </row>
    <row r="3" spans="1:21" ht="38.25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75" hidden="1" outlineLevel="1">
      <c r="A4" s="600"/>
      <c r="B4" s="631">
        <v>0</v>
      </c>
      <c r="C4" s="631">
        <v>0</v>
      </c>
      <c r="D4" s="631">
        <v>0</v>
      </c>
      <c r="E4" s="631">
        <v>0</v>
      </c>
      <c r="F4" s="631">
        <v>0</v>
      </c>
      <c r="G4" s="631">
        <v>0</v>
      </c>
      <c r="H4" s="631">
        <v>0</v>
      </c>
      <c r="I4" s="631">
        <v>0</v>
      </c>
      <c r="J4" s="631">
        <v>0</v>
      </c>
      <c r="K4" s="631">
        <v>0</v>
      </c>
      <c r="L4" s="631">
        <v>0</v>
      </c>
      <c r="M4" s="631">
        <v>0</v>
      </c>
      <c r="N4" s="631">
        <v>0</v>
      </c>
      <c r="O4" s="631">
        <v>0</v>
      </c>
      <c r="P4" s="631">
        <v>0</v>
      </c>
      <c r="Q4" s="631">
        <v>0</v>
      </c>
      <c r="R4" s="631">
        <v>0</v>
      </c>
      <c r="S4" s="631">
        <v>0</v>
      </c>
      <c r="T4" s="631">
        <v>0</v>
      </c>
      <c r="U4" s="631">
        <v>0</v>
      </c>
    </row>
    <row r="5" spans="1:21" ht="12.75" collapsed="1">
      <c r="A5" s="594" t="str">
        <f>IF(OR(C5=0,C5="S",C5="+S"),0,C5)</f>
        <v>X</v>
      </c>
      <c r="B5" s="613" t="s">
        <v>151</v>
      </c>
      <c r="C5" s="632" t="s">
        <v>7</v>
      </c>
      <c r="D5" s="614">
        <v>0</v>
      </c>
      <c r="E5" s="633">
        <v>3228.5487056075699</v>
      </c>
      <c r="F5" s="634">
        <f>IF($C5="X",0,IF(AND(OR($C5="S",$C5="+S"),OR($C4="X",$C4="+X")),F4,G4))</f>
        <v>0</v>
      </c>
      <c r="G5" s="634">
        <f>F5+IF($C5=0,0,$E5)</f>
        <v>3228.5487056075699</v>
      </c>
      <c r="H5" s="634">
        <f>IF(F5=0,0,IF(SIGN(F5)=SIGN(G5),IF(SIGN(F5)&gt;0,MIN(F5:G5),MAX(F5:G5)),0))</f>
        <v>0</v>
      </c>
      <c r="I5" s="634">
        <f>IF(AND($C6="S",$C5="X"),IF($C6="S",$I6,0),IF(OR($C5="X",$C5="S"),E5,0))</f>
        <v>3228.5487056075699</v>
      </c>
      <c r="J5" s="634">
        <f t="shared" ref="J5:J29" si="0">IF(AND($C6="S",$C5="X"),IF($C7="S",$I7,0),0)</f>
        <v>0</v>
      </c>
      <c r="K5" s="634">
        <f t="shared" ref="K5:K29" si="1">IF(AND($C6="S",$C5="X"),IF($C8="S",$I8,0),0)</f>
        <v>0</v>
      </c>
      <c r="L5" s="634">
        <f>IF(AND($C6="+S",$C5="+X"),IF($C6="+S",$L6,0),IF(OR($C5="+X",$C5="+S"),IF($H5&gt;0,ABS(E5),IF($H5&lt;0,0,IF(E5=0,0,MAX($F5:$G5)))),0))</f>
        <v>0</v>
      </c>
      <c r="M5" s="634">
        <f t="shared" ref="M5:M29" si="2">IF(AND($C6="+S",$C5="+X"),IF($C7="+S",$L7,0),0)</f>
        <v>0</v>
      </c>
      <c r="N5" s="634">
        <f t="shared" ref="N5:N29" si="3">IF(AND($C6="+S",$C5="+X"),IF($C8="+S",$L8,0),0)</f>
        <v>0</v>
      </c>
      <c r="O5" s="634">
        <f>IF(AND($C6="+S",$C5="+X"),IF($C6="+S",$O6,0),IF(OR($C5="+X",$C5="+S"),IF($H5&gt;0,0,IF($H5&lt;0,-ABS(E5),IF(E5=0,0,MIN($F5:$G5)))),0))</f>
        <v>0</v>
      </c>
      <c r="P5" s="634">
        <f t="shared" ref="P5:P29" si="4">IF(AND($C6="+S",$C5="+X"),IF($C7="+S",$O7,0),0)</f>
        <v>0</v>
      </c>
      <c r="Q5" s="634">
        <f t="shared" ref="Q5:Q29" si="5">IF(AND($C6="+S",$C5="+X"),IF($C8="+S",$O8,0),0)</f>
        <v>0</v>
      </c>
      <c r="R5" s="634">
        <f>IF($S$2&lt;0,MIN(F5:G5),MAX(F5:G5))</f>
        <v>3228.5487056075699</v>
      </c>
      <c r="S5" s="634">
        <f>IF($S$2&lt;0,MAX(F5:G5),MIN(F5:G5))</f>
        <v>0</v>
      </c>
      <c r="T5" s="634" t="e">
        <f>figintl(E5,1,D5,"X",#REF!)</f>
        <v>#VALUE!</v>
      </c>
      <c r="U5" s="634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594" t="str">
        <f t="shared" ref="A6:A20" si="7">IF(OR(C6=0,C6="S",C6="+S"),0,C6)</f>
        <v>+X</v>
      </c>
      <c r="B6" s="621" t="s">
        <v>78</v>
      </c>
      <c r="C6" s="622" t="s">
        <v>14</v>
      </c>
      <c r="D6" s="623">
        <v>0</v>
      </c>
      <c r="E6" s="635">
        <v>-1021.89</v>
      </c>
      <c r="F6" s="624">
        <f t="shared" ref="F6:F29" si="8">IF($C6="X",0,IF(AND(OR($C6="S",$C6="+S"),OR($C5="X",$C5="+X")),F5,G5))</f>
        <v>3228.5487056075699</v>
      </c>
      <c r="G6" s="624">
        <f t="shared" ref="G6:G29" si="9">F6+IF($C6=0,0,$E6)</f>
        <v>2206.65870560757</v>
      </c>
      <c r="H6" s="624">
        <f t="shared" ref="H6:H16" si="10">IF(F6=0,0,IF(SIGN(F6)=SIGN(G6),IF(SIGN(F6)&gt;0,MIN(F6:G6),MAX(F6:G6)),0))</f>
        <v>2206.65870560757</v>
      </c>
      <c r="I6" s="624">
        <f t="shared" ref="I6:I16" si="11">IF(AND($C7="S",$C6="X"),IF($C7="S",$I7,0),IF(OR($C6="X",$C6="S"),E6,0))</f>
        <v>0</v>
      </c>
      <c r="J6" s="624">
        <f t="shared" si="0"/>
        <v>0</v>
      </c>
      <c r="K6" s="624">
        <f t="shared" si="1"/>
        <v>0</v>
      </c>
      <c r="L6" s="624">
        <f t="shared" ref="L6:L16" si="12">IF(AND($C7="+S",$C6="+X"),IF($C7="+S",$L7,0),IF(OR($C6="+X",$C6="+S"),IF($H6&gt;0,ABS(E6),IF($H6&lt;0,0,IF(E6=0,0,MAX($F6:$G6)))),0))</f>
        <v>1021.89</v>
      </c>
      <c r="M6" s="624">
        <f t="shared" si="2"/>
        <v>0</v>
      </c>
      <c r="N6" s="624">
        <f t="shared" si="3"/>
        <v>0</v>
      </c>
      <c r="O6" s="624">
        <f t="shared" ref="O6:O16" si="13">IF(AND($C7="+S",$C6="+X"),IF($C7="+S",$O7,0),IF(OR($C6="+X",$C6="+S"),IF($H6&gt;0,0,IF($H6&lt;0,-ABS(E6),IF(E6=0,0,MIN($F6:$G6)))),0))</f>
        <v>0</v>
      </c>
      <c r="P6" s="624">
        <f t="shared" si="4"/>
        <v>0</v>
      </c>
      <c r="Q6" s="624">
        <f t="shared" si="5"/>
        <v>0</v>
      </c>
      <c r="R6" s="624">
        <f t="shared" ref="R6:R16" si="14">IF($S$2&lt;0,MIN(F6:G6),MAX(F6:G6))</f>
        <v>3228.5487056075699</v>
      </c>
      <c r="S6" s="624">
        <f t="shared" ref="S6:S16" si="15">IF($S$2&lt;0,MAX(F6:G6),MIN(F6:G6))</f>
        <v>2206.65870560757</v>
      </c>
      <c r="T6" s="624" t="e">
        <f>figintl(E6,1,D6,"X",#REF!)</f>
        <v>#VALUE!</v>
      </c>
      <c r="U6" s="624" t="str">
        <f t="shared" si="6"/>
        <v>Capex</v>
      </c>
    </row>
    <row r="7" spans="1:21" ht="12.75">
      <c r="A7" s="594" t="str">
        <f t="shared" si="7"/>
        <v>+X</v>
      </c>
      <c r="B7" s="604" t="s">
        <v>152</v>
      </c>
      <c r="C7" s="605" t="s">
        <v>14</v>
      </c>
      <c r="D7" s="606">
        <v>0</v>
      </c>
      <c r="E7" s="643">
        <v>0</v>
      </c>
      <c r="F7" s="636">
        <f t="shared" si="8"/>
        <v>2206.65870560757</v>
      </c>
      <c r="G7" s="636">
        <f t="shared" si="9"/>
        <v>2206.65870560757</v>
      </c>
      <c r="H7" s="636">
        <f t="shared" si="10"/>
        <v>2206.65870560757</v>
      </c>
      <c r="I7" s="636">
        <f>IF(AND($C8="S",$C7="X"),IF($C8="S",$I8,0),IF(OR($C7="X",$C7="S"),E7,0))</f>
        <v>0</v>
      </c>
      <c r="J7" s="636">
        <f>IF(AND($C8="S",$C7="X"),IF($C9="S",$I9,0),0)</f>
        <v>0</v>
      </c>
      <c r="K7" s="636">
        <f>IF(AND($C8="S",$C7="X"),IF($C9="S",$I9,0),0)</f>
        <v>0</v>
      </c>
      <c r="L7" s="636">
        <f t="shared" si="12"/>
        <v>0</v>
      </c>
      <c r="M7" s="636">
        <f t="shared" si="2"/>
        <v>0</v>
      </c>
      <c r="N7" s="636">
        <f t="shared" si="3"/>
        <v>0</v>
      </c>
      <c r="O7" s="636">
        <f t="shared" si="13"/>
        <v>0</v>
      </c>
      <c r="P7" s="636">
        <f t="shared" si="4"/>
        <v>0</v>
      </c>
      <c r="Q7" s="636">
        <f t="shared" si="5"/>
        <v>0</v>
      </c>
      <c r="R7" s="636">
        <f t="shared" si="14"/>
        <v>2206.65870560757</v>
      </c>
      <c r="S7" s="636">
        <f t="shared" si="15"/>
        <v>2206.65870560757</v>
      </c>
      <c r="T7" s="636" t="e">
        <f>figintl(E7,1,D7,"X",#REF!)</f>
        <v>#VALUE!</v>
      </c>
      <c r="U7" s="636" t="str">
        <f t="shared" si="6"/>
        <v>Working
capital</v>
      </c>
    </row>
    <row r="8" spans="1:21" s="616" customFormat="1" ht="12.75" hidden="1" outlineLevel="1">
      <c r="A8" s="638">
        <f t="shared" si="7"/>
        <v>0</v>
      </c>
      <c r="B8" s="609" t="s">
        <v>153</v>
      </c>
      <c r="C8" s="610">
        <v>0</v>
      </c>
      <c r="D8" s="611">
        <v>0</v>
      </c>
      <c r="E8" s="639">
        <v>0</v>
      </c>
      <c r="F8" s="640">
        <f t="shared" si="8"/>
        <v>2206.65870560757</v>
      </c>
      <c r="G8" s="640">
        <f t="shared" si="9"/>
        <v>2206.65870560757</v>
      </c>
      <c r="H8" s="640">
        <f t="shared" si="10"/>
        <v>2206.65870560757</v>
      </c>
      <c r="I8" s="640">
        <f>IF(AND($C9="S",$C8="X"),IF($C9="S",$I9,0),IF(OR($C8="X",$C8="S"),E8,0))</f>
        <v>0</v>
      </c>
      <c r="J8" s="640">
        <f t="shared" si="0"/>
        <v>0</v>
      </c>
      <c r="K8" s="640">
        <f t="shared" si="1"/>
        <v>0</v>
      </c>
      <c r="L8" s="640">
        <f t="shared" si="12"/>
        <v>0</v>
      </c>
      <c r="M8" s="640">
        <f t="shared" si="2"/>
        <v>0</v>
      </c>
      <c r="N8" s="640">
        <f t="shared" si="3"/>
        <v>0</v>
      </c>
      <c r="O8" s="640">
        <f t="shared" si="13"/>
        <v>0</v>
      </c>
      <c r="P8" s="640">
        <f t="shared" si="4"/>
        <v>0</v>
      </c>
      <c r="Q8" s="640">
        <f t="shared" si="5"/>
        <v>0</v>
      </c>
      <c r="R8" s="640">
        <f t="shared" si="14"/>
        <v>2206.65870560757</v>
      </c>
      <c r="S8" s="640">
        <f t="shared" si="15"/>
        <v>2206.65870560757</v>
      </c>
      <c r="T8" s="640" t="e">
        <f>figintl(E8,1,D8,"X",#REF!)</f>
        <v>#VALUE!</v>
      </c>
      <c r="U8" s="640" t="str">
        <f t="shared" si="6"/>
        <v/>
      </c>
    </row>
    <row r="9" spans="1:21" s="616" customFormat="1" ht="12.75" hidden="1" outlineLevel="1">
      <c r="A9" s="638">
        <f t="shared" si="7"/>
        <v>0</v>
      </c>
      <c r="B9" s="617" t="s">
        <v>154</v>
      </c>
      <c r="C9" s="618">
        <v>0</v>
      </c>
      <c r="D9" s="619">
        <v>0</v>
      </c>
      <c r="E9" s="641">
        <v>0</v>
      </c>
      <c r="F9" s="642">
        <f t="shared" si="8"/>
        <v>2206.65870560757</v>
      </c>
      <c r="G9" s="642">
        <f t="shared" si="9"/>
        <v>2206.65870560757</v>
      </c>
      <c r="H9" s="642">
        <f t="shared" si="10"/>
        <v>2206.65870560757</v>
      </c>
      <c r="I9" s="642">
        <f t="shared" si="11"/>
        <v>0</v>
      </c>
      <c r="J9" s="642">
        <f t="shared" si="0"/>
        <v>0</v>
      </c>
      <c r="K9" s="642">
        <f t="shared" si="1"/>
        <v>0</v>
      </c>
      <c r="L9" s="642">
        <f t="shared" si="12"/>
        <v>0</v>
      </c>
      <c r="M9" s="642">
        <f t="shared" si="2"/>
        <v>0</v>
      </c>
      <c r="N9" s="642">
        <f t="shared" si="3"/>
        <v>0</v>
      </c>
      <c r="O9" s="642">
        <f t="shared" si="13"/>
        <v>0</v>
      </c>
      <c r="P9" s="642">
        <f t="shared" si="4"/>
        <v>0</v>
      </c>
      <c r="Q9" s="642">
        <f t="shared" si="5"/>
        <v>0</v>
      </c>
      <c r="R9" s="642">
        <f t="shared" si="14"/>
        <v>2206.65870560757</v>
      </c>
      <c r="S9" s="642">
        <f t="shared" si="15"/>
        <v>2206.65870560757</v>
      </c>
      <c r="T9" s="642" t="e">
        <f>figintl(E9,1,D9,"X",#REF!)</f>
        <v>#VALUE!</v>
      </c>
      <c r="U9" s="642" t="str">
        <f t="shared" si="6"/>
        <v/>
      </c>
    </row>
    <row r="10" spans="1:21" ht="12.75" collapsed="1">
      <c r="A10" s="594" t="str">
        <f t="shared" si="7"/>
        <v>+X</v>
      </c>
      <c r="B10" s="621" t="s">
        <v>155</v>
      </c>
      <c r="C10" s="622" t="s">
        <v>14</v>
      </c>
      <c r="D10" s="623">
        <v>0</v>
      </c>
      <c r="E10" s="635">
        <v>0</v>
      </c>
      <c r="F10" s="624">
        <f t="shared" si="8"/>
        <v>2206.65870560757</v>
      </c>
      <c r="G10" s="624">
        <f t="shared" si="9"/>
        <v>2206.65870560757</v>
      </c>
      <c r="H10" s="624">
        <f t="shared" si="10"/>
        <v>2206.65870560757</v>
      </c>
      <c r="I10" s="624">
        <f t="shared" si="11"/>
        <v>0</v>
      </c>
      <c r="J10" s="624">
        <f t="shared" si="0"/>
        <v>0</v>
      </c>
      <c r="K10" s="624">
        <f t="shared" si="1"/>
        <v>0</v>
      </c>
      <c r="L10" s="624">
        <f t="shared" si="12"/>
        <v>0</v>
      </c>
      <c r="M10" s="624">
        <f t="shared" si="2"/>
        <v>0</v>
      </c>
      <c r="N10" s="624">
        <f t="shared" si="3"/>
        <v>0</v>
      </c>
      <c r="O10" s="624">
        <f t="shared" si="13"/>
        <v>0</v>
      </c>
      <c r="P10" s="624">
        <f t="shared" si="4"/>
        <v>0</v>
      </c>
      <c r="Q10" s="624">
        <f t="shared" si="5"/>
        <v>0</v>
      </c>
      <c r="R10" s="624">
        <f t="shared" si="14"/>
        <v>2206.65870560757</v>
      </c>
      <c r="S10" s="624">
        <f t="shared" si="15"/>
        <v>2206.65870560757</v>
      </c>
      <c r="T10" s="624" t="e">
        <f>figintl(E10,1,D10,"X",#REF!)</f>
        <v>#VALUE!</v>
      </c>
      <c r="U10" s="624" t="str">
        <f t="shared" si="6"/>
        <v>Taxes</v>
      </c>
    </row>
    <row r="11" spans="1:21" ht="12.75">
      <c r="A11" s="594" t="str">
        <f t="shared" si="7"/>
        <v>+X</v>
      </c>
      <c r="B11" s="604" t="s">
        <v>156</v>
      </c>
      <c r="C11" s="605" t="s">
        <v>14</v>
      </c>
      <c r="D11" s="606">
        <v>0</v>
      </c>
      <c r="E11" s="643">
        <v>0</v>
      </c>
      <c r="F11" s="636">
        <f t="shared" si="8"/>
        <v>2206.65870560757</v>
      </c>
      <c r="G11" s="636">
        <f t="shared" si="9"/>
        <v>2206.65870560757</v>
      </c>
      <c r="H11" s="636">
        <f t="shared" si="10"/>
        <v>2206.65870560757</v>
      </c>
      <c r="I11" s="636">
        <f>IF(AND($C12="S",$C11="X"),IF($C12="S",$I12,0),IF(OR($C11="X",$C11="S"),E11,0))</f>
        <v>0</v>
      </c>
      <c r="J11" s="636">
        <f>IF(AND($C12="S",$C11="X"),IF($C13="S",$I13,0),0)</f>
        <v>0</v>
      </c>
      <c r="K11" s="636">
        <f>IF(AND($C12="S",$C11="X"),IF($C14="S",$I14,0),0)</f>
        <v>0</v>
      </c>
      <c r="L11" s="636">
        <f>IF(AND($C12="+S",$C11="+X"),IF($C12="+S",$L12,0),IF(OR($C11="+X",$C11="+S"),IF($H11&gt;0,ABS(E11),IF($H11&lt;0,0,IF(E11=0,0,MAX($F11:$G11)))),0))</f>
        <v>0</v>
      </c>
      <c r="M11" s="636">
        <f>IF(AND($C12="+S",$C11="+X"),IF($C13="+S",$L13,0),0)</f>
        <v>0</v>
      </c>
      <c r="N11" s="636">
        <f>IF(AND($C12="+S",$C11="+X"),IF($C14="+S",$L14,0),0)</f>
        <v>0</v>
      </c>
      <c r="O11" s="636">
        <f>IF(AND($C12="+S",$C11="+X"),IF($C12="+S",$O12,0),IF(OR($C11="+X",$C11="+S"),IF($H11&gt;0,0,IF($H11&lt;0,-ABS(E11),IF(E11=0,0,MIN($F11:$G11)))),0))</f>
        <v>0</v>
      </c>
      <c r="P11" s="636">
        <f t="shared" si="4"/>
        <v>0</v>
      </c>
      <c r="Q11" s="636">
        <f t="shared" si="5"/>
        <v>0</v>
      </c>
      <c r="R11" s="636">
        <f t="shared" si="14"/>
        <v>2206.65870560757</v>
      </c>
      <c r="S11" s="636">
        <f t="shared" si="15"/>
        <v>2206.65870560757</v>
      </c>
      <c r="T11" s="636" t="e">
        <f>figintl(E11,1,D11,"X",#REF!)</f>
        <v>#VALUE!</v>
      </c>
      <c r="U11" s="636" t="e">
        <f t="shared" si="6"/>
        <v>#VALUE!</v>
      </c>
    </row>
    <row r="12" spans="1:21" s="616" customFormat="1" ht="12.75" hidden="1" outlineLevel="1">
      <c r="A12" s="638">
        <f t="shared" si="7"/>
        <v>0</v>
      </c>
      <c r="B12" s="609" t="s">
        <v>157</v>
      </c>
      <c r="C12" s="610" t="s">
        <v>158</v>
      </c>
      <c r="D12" s="611">
        <v>0</v>
      </c>
      <c r="E12" s="639">
        <v>0</v>
      </c>
      <c r="F12" s="640">
        <f t="shared" si="8"/>
        <v>2206.65870560757</v>
      </c>
      <c r="G12" s="640">
        <f t="shared" si="9"/>
        <v>2206.65870560757</v>
      </c>
      <c r="H12" s="640">
        <f t="shared" si="10"/>
        <v>2206.65870560757</v>
      </c>
      <c r="I12" s="640">
        <f t="shared" si="11"/>
        <v>0</v>
      </c>
      <c r="J12" s="640">
        <f t="shared" si="0"/>
        <v>0</v>
      </c>
      <c r="K12" s="640">
        <f t="shared" si="1"/>
        <v>0</v>
      </c>
      <c r="L12" s="640">
        <f t="shared" si="12"/>
        <v>0</v>
      </c>
      <c r="M12" s="640">
        <f t="shared" si="2"/>
        <v>0</v>
      </c>
      <c r="N12" s="640">
        <f t="shared" si="3"/>
        <v>0</v>
      </c>
      <c r="O12" s="640">
        <f>IF(AND($C13="+S",$C12="+X"),IF($C13="+S",$O13,0),IF(OR($C12="+X",$C12="+S"),IF($H12&gt;0,0,IF($H12&lt;0,-ABS(E12),IF(E12=0,0,MIN($F12:$G12)))),0))</f>
        <v>0</v>
      </c>
      <c r="P12" s="640">
        <f t="shared" si="4"/>
        <v>0</v>
      </c>
      <c r="Q12" s="640">
        <f t="shared" si="5"/>
        <v>0</v>
      </c>
      <c r="R12" s="640">
        <f t="shared" si="14"/>
        <v>2206.65870560757</v>
      </c>
      <c r="S12" s="640">
        <f t="shared" si="15"/>
        <v>2206.65870560757</v>
      </c>
      <c r="T12" s="640" t="e">
        <f>figintl(E12,1,D12,"X",#REF!)</f>
        <v>#VALUE!</v>
      </c>
      <c r="U12" s="640" t="e">
        <f t="shared" si="6"/>
        <v>#VALUE!</v>
      </c>
    </row>
    <row r="13" spans="1:21" s="616" customFormat="1" ht="12.75" hidden="1" outlineLevel="1">
      <c r="A13" s="638">
        <f t="shared" si="7"/>
        <v>0</v>
      </c>
      <c r="B13" s="609" t="s">
        <v>159</v>
      </c>
      <c r="C13" s="610" t="s">
        <v>158</v>
      </c>
      <c r="D13" s="611">
        <v>0</v>
      </c>
      <c r="E13" s="639">
        <v>0</v>
      </c>
      <c r="F13" s="640">
        <f t="shared" si="8"/>
        <v>2206.65870560757</v>
      </c>
      <c r="G13" s="640">
        <f t="shared" si="9"/>
        <v>2206.65870560757</v>
      </c>
      <c r="H13" s="640">
        <f t="shared" si="10"/>
        <v>2206.65870560757</v>
      </c>
      <c r="I13" s="640">
        <f t="shared" si="11"/>
        <v>0</v>
      </c>
      <c r="J13" s="640">
        <f t="shared" si="0"/>
        <v>0</v>
      </c>
      <c r="K13" s="640">
        <f t="shared" si="1"/>
        <v>0</v>
      </c>
      <c r="L13" s="640">
        <f t="shared" si="12"/>
        <v>0</v>
      </c>
      <c r="M13" s="640">
        <f t="shared" si="2"/>
        <v>0</v>
      </c>
      <c r="N13" s="640">
        <f t="shared" si="3"/>
        <v>0</v>
      </c>
      <c r="O13" s="640">
        <f t="shared" si="13"/>
        <v>0</v>
      </c>
      <c r="P13" s="640">
        <f t="shared" si="4"/>
        <v>0</v>
      </c>
      <c r="Q13" s="640">
        <f t="shared" si="5"/>
        <v>0</v>
      </c>
      <c r="R13" s="640">
        <f t="shared" si="14"/>
        <v>2206.65870560757</v>
      </c>
      <c r="S13" s="640">
        <f t="shared" si="15"/>
        <v>2206.65870560757</v>
      </c>
      <c r="T13" s="640" t="e">
        <f>figintl(E13,1,D13,"X",#REF!)</f>
        <v>#VALUE!</v>
      </c>
      <c r="U13" s="640" t="e">
        <f t="shared" si="6"/>
        <v>#VALUE!</v>
      </c>
    </row>
    <row r="14" spans="1:21" s="616" customFormat="1" ht="12.75" hidden="1" outlineLevel="1">
      <c r="A14" s="638">
        <f t="shared" si="7"/>
        <v>0</v>
      </c>
      <c r="B14" s="617" t="s">
        <v>54</v>
      </c>
      <c r="C14" s="618" t="s">
        <v>158</v>
      </c>
      <c r="D14" s="619">
        <v>0</v>
      </c>
      <c r="E14" s="641">
        <v>0</v>
      </c>
      <c r="F14" s="642">
        <f t="shared" si="8"/>
        <v>2206.65870560757</v>
      </c>
      <c r="G14" s="642">
        <f t="shared" si="9"/>
        <v>2206.65870560757</v>
      </c>
      <c r="H14" s="642">
        <f t="shared" si="10"/>
        <v>2206.65870560757</v>
      </c>
      <c r="I14" s="642">
        <f t="shared" si="11"/>
        <v>0</v>
      </c>
      <c r="J14" s="642">
        <f t="shared" si="0"/>
        <v>0</v>
      </c>
      <c r="K14" s="642">
        <f t="shared" si="1"/>
        <v>0</v>
      </c>
      <c r="L14" s="642">
        <f t="shared" si="12"/>
        <v>0</v>
      </c>
      <c r="M14" s="642">
        <f t="shared" si="2"/>
        <v>0</v>
      </c>
      <c r="N14" s="642">
        <f t="shared" si="3"/>
        <v>0</v>
      </c>
      <c r="O14" s="642">
        <f t="shared" si="13"/>
        <v>0</v>
      </c>
      <c r="P14" s="642">
        <f t="shared" si="4"/>
        <v>0</v>
      </c>
      <c r="Q14" s="642">
        <f t="shared" si="5"/>
        <v>0</v>
      </c>
      <c r="R14" s="642">
        <f t="shared" si="14"/>
        <v>2206.65870560757</v>
      </c>
      <c r="S14" s="642">
        <f t="shared" si="15"/>
        <v>2206.65870560757</v>
      </c>
      <c r="T14" s="642" t="e">
        <f>figintl(E14,1,D14,"X",#REF!)</f>
        <v>#VALUE!</v>
      </c>
      <c r="U14" s="642" t="e">
        <f t="shared" si="6"/>
        <v>#VALUE!</v>
      </c>
    </row>
    <row r="15" spans="1:21" ht="12.75" collapsed="1">
      <c r="A15" s="594" t="str">
        <f t="shared" si="7"/>
        <v>+X</v>
      </c>
      <c r="B15" s="621" t="s">
        <v>160</v>
      </c>
      <c r="C15" s="622" t="s">
        <v>14</v>
      </c>
      <c r="D15" s="623">
        <v>0</v>
      </c>
      <c r="E15" s="635">
        <v>-951.65870560757003</v>
      </c>
      <c r="F15" s="624">
        <f t="shared" si="8"/>
        <v>2206.65870560757</v>
      </c>
      <c r="G15" s="624">
        <f t="shared" si="9"/>
        <v>1255</v>
      </c>
      <c r="H15" s="624">
        <f t="shared" si="10"/>
        <v>1255</v>
      </c>
      <c r="I15" s="624">
        <f t="shared" si="11"/>
        <v>0</v>
      </c>
      <c r="J15" s="624">
        <f t="shared" si="0"/>
        <v>0</v>
      </c>
      <c r="K15" s="624">
        <f t="shared" si="1"/>
        <v>0</v>
      </c>
      <c r="L15" s="624">
        <f t="shared" si="12"/>
        <v>951.65870560757003</v>
      </c>
      <c r="M15" s="624">
        <f t="shared" si="2"/>
        <v>0</v>
      </c>
      <c r="N15" s="624">
        <f t="shared" si="3"/>
        <v>0</v>
      </c>
      <c r="O15" s="624">
        <f t="shared" si="13"/>
        <v>0</v>
      </c>
      <c r="P15" s="624">
        <f t="shared" si="4"/>
        <v>0</v>
      </c>
      <c r="Q15" s="624">
        <f t="shared" si="5"/>
        <v>0</v>
      </c>
      <c r="R15" s="624">
        <f t="shared" si="14"/>
        <v>2206.65870560757</v>
      </c>
      <c r="S15" s="624">
        <f t="shared" si="15"/>
        <v>1255</v>
      </c>
      <c r="T15" s="624" t="e">
        <f>figintl(E15,1,D15,"X",#REF!)</f>
        <v>#VALUE!</v>
      </c>
      <c r="U15" s="624" t="str">
        <f t="shared" si="6"/>
        <v>Other FCF</v>
      </c>
    </row>
    <row r="16" spans="1:21" ht="12.75" hidden="1" outlineLevel="1">
      <c r="A16" s="594">
        <f t="shared" si="7"/>
        <v>0</v>
      </c>
      <c r="B16" s="613" t="s">
        <v>161</v>
      </c>
      <c r="C16" s="632">
        <v>0</v>
      </c>
      <c r="D16" s="614">
        <v>0</v>
      </c>
      <c r="E16" s="633">
        <v>1255</v>
      </c>
      <c r="F16" s="634">
        <f t="shared" si="8"/>
        <v>1255</v>
      </c>
      <c r="G16" s="634">
        <f t="shared" si="9"/>
        <v>1255</v>
      </c>
      <c r="H16" s="634">
        <f t="shared" si="10"/>
        <v>1255</v>
      </c>
      <c r="I16" s="634">
        <f t="shared" si="11"/>
        <v>0</v>
      </c>
      <c r="J16" s="634">
        <f t="shared" si="0"/>
        <v>0</v>
      </c>
      <c r="K16" s="634">
        <f t="shared" si="1"/>
        <v>0</v>
      </c>
      <c r="L16" s="634">
        <f t="shared" si="12"/>
        <v>0</v>
      </c>
      <c r="M16" s="634">
        <f t="shared" si="2"/>
        <v>0</v>
      </c>
      <c r="N16" s="634">
        <f t="shared" si="3"/>
        <v>0</v>
      </c>
      <c r="O16" s="634">
        <f t="shared" si="13"/>
        <v>0</v>
      </c>
      <c r="P16" s="634">
        <f t="shared" si="4"/>
        <v>0</v>
      </c>
      <c r="Q16" s="634">
        <f t="shared" si="5"/>
        <v>0</v>
      </c>
      <c r="R16" s="634">
        <f t="shared" si="14"/>
        <v>1255</v>
      </c>
      <c r="S16" s="634">
        <f t="shared" si="15"/>
        <v>1255</v>
      </c>
      <c r="T16" s="634" t="e">
        <f>figintl(E16,1,D16,"X",#REF!)</f>
        <v>#VALUE!</v>
      </c>
      <c r="U16" s="634" t="str">
        <f t="shared" si="6"/>
        <v/>
      </c>
    </row>
    <row r="17" spans="1:21" ht="12.75" collapsed="1">
      <c r="A17" s="594" t="str">
        <f t="shared" si="7"/>
        <v>+X</v>
      </c>
      <c r="B17" s="604" t="s">
        <v>162</v>
      </c>
      <c r="C17" s="605" t="s">
        <v>14</v>
      </c>
      <c r="D17" s="606">
        <v>0</v>
      </c>
      <c r="E17" s="643">
        <v>-160.99999999999997</v>
      </c>
      <c r="F17" s="636">
        <f t="shared" si="8"/>
        <v>1255</v>
      </c>
      <c r="G17" s="636">
        <f t="shared" si="9"/>
        <v>1094</v>
      </c>
      <c r="H17" s="636">
        <f t="shared" ref="H17:H29" si="16">IF(F17=0,0,IF(SIGN(F17)=SIGN(G17),IF(SIGN(F17)&gt;0,MIN(F17:G17),MAX(F17:G17)),0))</f>
        <v>1094</v>
      </c>
      <c r="I17" s="636">
        <f t="shared" ref="I17:I29" si="17">IF(AND($C18="S",$C17="X"),IF($C18="S",$I18,0),IF(OR($C17="X",$C17="S"),E17,0))</f>
        <v>0</v>
      </c>
      <c r="J17" s="636">
        <f t="shared" si="0"/>
        <v>0</v>
      </c>
      <c r="K17" s="636">
        <f t="shared" si="1"/>
        <v>0</v>
      </c>
      <c r="L17" s="636">
        <f t="shared" ref="L17:L29" si="18">IF(AND($C18="+S",$C17="+X"),IF($C18="+S",$L18,0),IF(OR($C17="+X",$C17="+S"),IF($H17&gt;0,ABS(E17),IF($H17&lt;0,0,IF(E17=0,0,MAX($F17:$G17)))),0))</f>
        <v>62.01</v>
      </c>
      <c r="M17" s="636">
        <f t="shared" si="2"/>
        <v>81.72</v>
      </c>
      <c r="N17" s="636">
        <f t="shared" si="3"/>
        <v>17.269999999999982</v>
      </c>
      <c r="O17" s="636">
        <f t="shared" ref="O17:O29" si="19">IF(AND($C18="+S",$C17="+X"),IF($C18="+S",$O18,0),IF(OR($C17="+X",$C17="+S"),IF($H17&gt;0,0,IF($H17&lt;0,-ABS(E17),IF(E17=0,0,MIN($F17:$G17)))),0))</f>
        <v>0</v>
      </c>
      <c r="P17" s="636">
        <f t="shared" si="4"/>
        <v>0</v>
      </c>
      <c r="Q17" s="636">
        <f t="shared" si="5"/>
        <v>0</v>
      </c>
      <c r="R17" s="636">
        <f t="shared" ref="R17:R29" si="20">IF($S$2&lt;0,MIN(F17:G17),MAX(F17:G17))</f>
        <v>1255</v>
      </c>
      <c r="S17" s="636">
        <f t="shared" ref="S17:S29" si="21">IF($S$2&lt;0,MAX(F17:G17),MIN(F17:G17))</f>
        <v>1094</v>
      </c>
      <c r="T17" s="636" t="e">
        <f>figintl(E17,1,D17,"X",#REF!)</f>
        <v>#VALUE!</v>
      </c>
      <c r="U17" s="636" t="e">
        <f t="shared" si="6"/>
        <v>#VALUE!</v>
      </c>
    </row>
    <row r="18" spans="1:21" s="616" customFormat="1" ht="12.75" hidden="1" outlineLevel="1">
      <c r="A18" s="638">
        <f>IF(OR(C18=0,C18="S",C18="+S"),0,C18)</f>
        <v>0</v>
      </c>
      <c r="B18" s="609" t="s">
        <v>163</v>
      </c>
      <c r="C18" s="610" t="s">
        <v>158</v>
      </c>
      <c r="D18" s="611">
        <v>0</v>
      </c>
      <c r="E18" s="639">
        <v>-62.01</v>
      </c>
      <c r="F18" s="624">
        <f t="shared" si="8"/>
        <v>1255</v>
      </c>
      <c r="G18" s="624">
        <f t="shared" si="9"/>
        <v>1192.99</v>
      </c>
      <c r="H18" s="624">
        <f t="shared" si="16"/>
        <v>1192.99</v>
      </c>
      <c r="I18" s="624">
        <f t="shared" si="17"/>
        <v>0</v>
      </c>
      <c r="J18" s="624">
        <f t="shared" si="0"/>
        <v>0</v>
      </c>
      <c r="K18" s="624">
        <f t="shared" si="1"/>
        <v>0</v>
      </c>
      <c r="L18" s="624">
        <f t="shared" si="18"/>
        <v>62.01</v>
      </c>
      <c r="M18" s="624">
        <f t="shared" si="2"/>
        <v>0</v>
      </c>
      <c r="N18" s="624">
        <f t="shared" si="3"/>
        <v>0</v>
      </c>
      <c r="O18" s="624">
        <f t="shared" si="19"/>
        <v>0</v>
      </c>
      <c r="P18" s="624">
        <f t="shared" si="4"/>
        <v>0</v>
      </c>
      <c r="Q18" s="624">
        <f t="shared" si="5"/>
        <v>0</v>
      </c>
      <c r="R18" s="624">
        <f t="shared" si="20"/>
        <v>1255</v>
      </c>
      <c r="S18" s="624">
        <f t="shared" si="21"/>
        <v>1192.99</v>
      </c>
      <c r="T18" s="624" t="e">
        <f>figintl(E18,1,D18,"X",#REF!)</f>
        <v>#VALUE!</v>
      </c>
      <c r="U18" s="624" t="e">
        <f t="shared" si="6"/>
        <v>#VALUE!</v>
      </c>
    </row>
    <row r="19" spans="1:21" s="616" customFormat="1" ht="12.75" hidden="1" outlineLevel="1">
      <c r="A19" s="638">
        <f>IF(OR(C19=0,C19="S",C19="+S"),0,C19)</f>
        <v>0</v>
      </c>
      <c r="B19" s="609" t="s">
        <v>164</v>
      </c>
      <c r="C19" s="610" t="s">
        <v>158</v>
      </c>
      <c r="D19" s="611">
        <v>0</v>
      </c>
      <c r="E19" s="639">
        <v>-81.72</v>
      </c>
      <c r="F19" s="624">
        <f t="shared" si="8"/>
        <v>1192.99</v>
      </c>
      <c r="G19" s="624">
        <f t="shared" si="9"/>
        <v>1111.27</v>
      </c>
      <c r="H19" s="624">
        <f t="shared" si="16"/>
        <v>1111.27</v>
      </c>
      <c r="I19" s="624">
        <f t="shared" si="17"/>
        <v>0</v>
      </c>
      <c r="J19" s="624">
        <f t="shared" si="0"/>
        <v>0</v>
      </c>
      <c r="K19" s="624">
        <f t="shared" si="1"/>
        <v>0</v>
      </c>
      <c r="L19" s="624">
        <f t="shared" si="18"/>
        <v>81.72</v>
      </c>
      <c r="M19" s="624">
        <f t="shared" si="2"/>
        <v>0</v>
      </c>
      <c r="N19" s="624">
        <f t="shared" si="3"/>
        <v>0</v>
      </c>
      <c r="O19" s="624">
        <f t="shared" si="19"/>
        <v>0</v>
      </c>
      <c r="P19" s="624">
        <f t="shared" si="4"/>
        <v>0</v>
      </c>
      <c r="Q19" s="624">
        <f t="shared" si="5"/>
        <v>0</v>
      </c>
      <c r="R19" s="624">
        <f t="shared" si="20"/>
        <v>1192.99</v>
      </c>
      <c r="S19" s="624">
        <f t="shared" si="21"/>
        <v>1111.27</v>
      </c>
      <c r="T19" s="624" t="e">
        <f>figintl(E19,1,D19,"X",#REF!)</f>
        <v>#VALUE!</v>
      </c>
      <c r="U19" s="624" t="e">
        <f t="shared" si="6"/>
        <v>#VALUE!</v>
      </c>
    </row>
    <row r="20" spans="1:21" s="616" customFormat="1" ht="12.75" hidden="1" outlineLevel="1">
      <c r="A20" s="638">
        <f t="shared" si="7"/>
        <v>0</v>
      </c>
      <c r="B20" s="617" t="s">
        <v>165</v>
      </c>
      <c r="C20" s="618" t="s">
        <v>158</v>
      </c>
      <c r="D20" s="619">
        <v>0</v>
      </c>
      <c r="E20" s="641">
        <v>-17.269999999999982</v>
      </c>
      <c r="F20" s="644">
        <f t="shared" si="8"/>
        <v>1111.27</v>
      </c>
      <c r="G20" s="644">
        <f t="shared" si="9"/>
        <v>1094</v>
      </c>
      <c r="H20" s="644">
        <f t="shared" si="16"/>
        <v>1094</v>
      </c>
      <c r="I20" s="644">
        <f t="shared" si="17"/>
        <v>0</v>
      </c>
      <c r="J20" s="644">
        <f t="shared" si="0"/>
        <v>0</v>
      </c>
      <c r="K20" s="644">
        <f t="shared" si="1"/>
        <v>0</v>
      </c>
      <c r="L20" s="644">
        <f t="shared" si="18"/>
        <v>17.269999999999982</v>
      </c>
      <c r="M20" s="644">
        <f t="shared" si="2"/>
        <v>0</v>
      </c>
      <c r="N20" s="644">
        <f t="shared" si="3"/>
        <v>0</v>
      </c>
      <c r="O20" s="644">
        <f t="shared" si="19"/>
        <v>0</v>
      </c>
      <c r="P20" s="644">
        <f t="shared" si="4"/>
        <v>0</v>
      </c>
      <c r="Q20" s="644">
        <f t="shared" si="5"/>
        <v>0</v>
      </c>
      <c r="R20" s="644">
        <f t="shared" si="20"/>
        <v>1111.27</v>
      </c>
      <c r="S20" s="644">
        <f t="shared" si="21"/>
        <v>1094</v>
      </c>
      <c r="T20" s="644" t="e">
        <f>figintl(E20,1,D20,"X",#REF!)</f>
        <v>#VALUE!</v>
      </c>
      <c r="U20" s="644" t="e">
        <f t="shared" si="6"/>
        <v>#VALUE!</v>
      </c>
    </row>
    <row r="21" spans="1:21" ht="12.75" collapsed="1">
      <c r="A21" s="594" t="str">
        <f>IF(OR(C21=0,C21="S",C21="+S"),0,C21)</f>
        <v>X</v>
      </c>
      <c r="B21" s="613" t="s">
        <v>166</v>
      </c>
      <c r="C21" s="632" t="s">
        <v>7</v>
      </c>
      <c r="D21" s="614">
        <v>0</v>
      </c>
      <c r="E21" s="633">
        <v>1094</v>
      </c>
      <c r="F21" s="634">
        <f t="shared" si="8"/>
        <v>0</v>
      </c>
      <c r="G21" s="634">
        <f t="shared" si="9"/>
        <v>1094</v>
      </c>
      <c r="H21" s="634">
        <f t="shared" si="16"/>
        <v>0</v>
      </c>
      <c r="I21" s="634">
        <f t="shared" si="17"/>
        <v>1094</v>
      </c>
      <c r="J21" s="634">
        <f t="shared" si="0"/>
        <v>0</v>
      </c>
      <c r="K21" s="634">
        <f t="shared" si="1"/>
        <v>0</v>
      </c>
      <c r="L21" s="634">
        <f t="shared" si="18"/>
        <v>0</v>
      </c>
      <c r="M21" s="634">
        <f t="shared" si="2"/>
        <v>0</v>
      </c>
      <c r="N21" s="634">
        <f t="shared" si="3"/>
        <v>0</v>
      </c>
      <c r="O21" s="634">
        <f t="shared" si="19"/>
        <v>0</v>
      </c>
      <c r="P21" s="634">
        <f t="shared" si="4"/>
        <v>0</v>
      </c>
      <c r="Q21" s="634">
        <f t="shared" si="5"/>
        <v>0</v>
      </c>
      <c r="R21" s="634">
        <f t="shared" si="20"/>
        <v>1094</v>
      </c>
      <c r="S21" s="634">
        <f t="shared" si="21"/>
        <v>0</v>
      </c>
      <c r="T21" s="634" t="e">
        <f>figintl(E21,1,D21,"X",#REF!)</f>
        <v>#VALUE!</v>
      </c>
      <c r="U21" s="634" t="str">
        <f t="shared" si="6"/>
        <v>FCF to
Solvay
share from
cont. ops.</v>
      </c>
    </row>
    <row r="22" spans="1:21" ht="12.75" hidden="1" outlineLevel="1">
      <c r="A22" s="594">
        <f>IF(OR(C22=0,C22="S",C22="+S"),0,C22)</f>
        <v>0</v>
      </c>
      <c r="B22" s="621" t="s">
        <v>167</v>
      </c>
      <c r="C22" s="622">
        <v>0</v>
      </c>
      <c r="D22" s="623">
        <v>0</v>
      </c>
      <c r="E22" s="635">
        <v>-5.999999999994543E-2</v>
      </c>
      <c r="F22" s="636">
        <f t="shared" si="8"/>
        <v>1094</v>
      </c>
      <c r="G22" s="636">
        <f t="shared" si="9"/>
        <v>1094</v>
      </c>
      <c r="H22" s="636">
        <f t="shared" si="16"/>
        <v>1094</v>
      </c>
      <c r="I22" s="636">
        <f t="shared" si="17"/>
        <v>0</v>
      </c>
      <c r="J22" s="636">
        <f t="shared" si="0"/>
        <v>0</v>
      </c>
      <c r="K22" s="636">
        <f t="shared" si="1"/>
        <v>0</v>
      </c>
      <c r="L22" s="636">
        <f t="shared" si="18"/>
        <v>0</v>
      </c>
      <c r="M22" s="636">
        <f t="shared" si="2"/>
        <v>0</v>
      </c>
      <c r="N22" s="636">
        <f t="shared" si="3"/>
        <v>0</v>
      </c>
      <c r="O22" s="636">
        <f t="shared" si="19"/>
        <v>0</v>
      </c>
      <c r="P22" s="636">
        <f t="shared" si="4"/>
        <v>0</v>
      </c>
      <c r="Q22" s="636">
        <f t="shared" si="5"/>
        <v>0</v>
      </c>
      <c r="R22" s="636">
        <f t="shared" si="20"/>
        <v>1094</v>
      </c>
      <c r="S22" s="636">
        <f t="shared" si="21"/>
        <v>1094</v>
      </c>
      <c r="T22" s="636" t="e">
        <f>figintl(E22,1,D22,"X",#REF!)</f>
        <v>#VALUE!</v>
      </c>
      <c r="U22" s="636" t="str">
        <f t="shared" si="6"/>
        <v/>
      </c>
    </row>
    <row r="23" spans="1:21" ht="12.75" hidden="1" outlineLevel="1">
      <c r="A23" s="594">
        <f>IF(OR(C23=0,C23="S",C23="+S"),0,C23)</f>
        <v>0</v>
      </c>
      <c r="B23" s="604" t="s">
        <v>168</v>
      </c>
      <c r="C23" s="605">
        <v>0</v>
      </c>
      <c r="D23" s="606">
        <v>0</v>
      </c>
      <c r="E23" s="643">
        <v>1255.06</v>
      </c>
      <c r="F23" s="636">
        <f t="shared" si="8"/>
        <v>1094</v>
      </c>
      <c r="G23" s="636">
        <f t="shared" si="9"/>
        <v>1094</v>
      </c>
      <c r="H23" s="636">
        <f t="shared" si="16"/>
        <v>1094</v>
      </c>
      <c r="I23" s="636">
        <f t="shared" si="17"/>
        <v>0</v>
      </c>
      <c r="J23" s="636">
        <f t="shared" si="0"/>
        <v>0</v>
      </c>
      <c r="K23" s="636">
        <f t="shared" si="1"/>
        <v>0</v>
      </c>
      <c r="L23" s="636">
        <f t="shared" si="18"/>
        <v>0</v>
      </c>
      <c r="M23" s="636">
        <f t="shared" si="2"/>
        <v>0</v>
      </c>
      <c r="N23" s="636">
        <f t="shared" si="3"/>
        <v>0</v>
      </c>
      <c r="O23" s="636">
        <f t="shared" si="19"/>
        <v>0</v>
      </c>
      <c r="P23" s="636">
        <f t="shared" si="4"/>
        <v>0</v>
      </c>
      <c r="Q23" s="636">
        <f t="shared" si="5"/>
        <v>0</v>
      </c>
      <c r="R23" s="636">
        <f t="shared" si="20"/>
        <v>1094</v>
      </c>
      <c r="S23" s="636">
        <f t="shared" si="21"/>
        <v>1094</v>
      </c>
      <c r="T23" s="636" t="e">
        <f>figintl(E23,1,D23,"X",#REF!)</f>
        <v>#VALUE!</v>
      </c>
      <c r="U23" s="636" t="str">
        <f t="shared" si="6"/>
        <v/>
      </c>
    </row>
    <row r="24" spans="1:21" s="646" customFormat="1" ht="12.75" hidden="1" outlineLevel="1">
      <c r="A24" s="645">
        <f t="shared" ref="A24:A29" si="22">IF(OR(C24=0,C24="S",C24="+S"),0,C24)</f>
        <v>0</v>
      </c>
      <c r="B24" s="613" t="s">
        <v>169</v>
      </c>
      <c r="C24" s="632">
        <v>0</v>
      </c>
      <c r="D24" s="614">
        <v>0</v>
      </c>
      <c r="E24" s="633">
        <v>1255</v>
      </c>
      <c r="F24" s="634">
        <f t="shared" si="8"/>
        <v>1094</v>
      </c>
      <c r="G24" s="634">
        <f t="shared" si="9"/>
        <v>1094</v>
      </c>
      <c r="H24" s="634">
        <f t="shared" si="16"/>
        <v>1094</v>
      </c>
      <c r="I24" s="634">
        <f t="shared" si="17"/>
        <v>0</v>
      </c>
      <c r="J24" s="634">
        <f t="shared" si="0"/>
        <v>0</v>
      </c>
      <c r="K24" s="634">
        <f t="shared" si="1"/>
        <v>0</v>
      </c>
      <c r="L24" s="634">
        <f t="shared" si="18"/>
        <v>0</v>
      </c>
      <c r="M24" s="634">
        <f t="shared" si="2"/>
        <v>0</v>
      </c>
      <c r="N24" s="634">
        <f t="shared" si="3"/>
        <v>0</v>
      </c>
      <c r="O24" s="634">
        <f t="shared" si="19"/>
        <v>0</v>
      </c>
      <c r="P24" s="634">
        <f t="shared" si="4"/>
        <v>0</v>
      </c>
      <c r="Q24" s="634">
        <f t="shared" si="5"/>
        <v>0</v>
      </c>
      <c r="R24" s="634">
        <f t="shared" si="20"/>
        <v>1094</v>
      </c>
      <c r="S24" s="634">
        <f t="shared" si="21"/>
        <v>1094</v>
      </c>
      <c r="T24" s="634" t="e">
        <f>figintl(E24,1,D24,"X",#REF!)</f>
        <v>#VALUE!</v>
      </c>
      <c r="U24" s="634" t="str">
        <f t="shared" si="6"/>
        <v/>
      </c>
    </row>
    <row r="25" spans="1:21" s="646" customFormat="1" ht="12.75" hidden="1" outlineLevel="1">
      <c r="A25" s="645">
        <f t="shared" si="22"/>
        <v>0</v>
      </c>
      <c r="B25" s="604" t="s">
        <v>162</v>
      </c>
      <c r="C25" s="605">
        <v>0</v>
      </c>
      <c r="D25" s="606">
        <v>0</v>
      </c>
      <c r="E25" s="643">
        <v>-161.05999999999997</v>
      </c>
      <c r="F25" s="636">
        <f t="shared" si="8"/>
        <v>1094</v>
      </c>
      <c r="G25" s="636">
        <f t="shared" si="9"/>
        <v>1094</v>
      </c>
      <c r="H25" s="636">
        <f t="shared" si="16"/>
        <v>1094</v>
      </c>
      <c r="I25" s="636">
        <f t="shared" si="17"/>
        <v>0</v>
      </c>
      <c r="J25" s="636">
        <f t="shared" si="0"/>
        <v>0</v>
      </c>
      <c r="K25" s="636">
        <f t="shared" si="1"/>
        <v>0</v>
      </c>
      <c r="L25" s="636">
        <f t="shared" si="18"/>
        <v>0</v>
      </c>
      <c r="M25" s="636">
        <f t="shared" si="2"/>
        <v>0</v>
      </c>
      <c r="N25" s="636">
        <f t="shared" si="3"/>
        <v>0</v>
      </c>
      <c r="O25" s="636">
        <f t="shared" si="19"/>
        <v>0</v>
      </c>
      <c r="P25" s="636">
        <f t="shared" si="4"/>
        <v>0</v>
      </c>
      <c r="Q25" s="636">
        <f t="shared" si="5"/>
        <v>0</v>
      </c>
      <c r="R25" s="636">
        <f t="shared" si="20"/>
        <v>1094</v>
      </c>
      <c r="S25" s="636">
        <f t="shared" si="21"/>
        <v>1094</v>
      </c>
      <c r="T25" s="636" t="e">
        <f>figintl(E25,1,D25,"X",#REF!)</f>
        <v>#VALUE!</v>
      </c>
      <c r="U25" s="636" t="str">
        <f t="shared" si="6"/>
        <v/>
      </c>
    </row>
    <row r="26" spans="1:21" s="616" customFormat="1" ht="12.75" hidden="1" outlineLevel="1">
      <c r="A26" s="638">
        <f t="shared" si="22"/>
        <v>0</v>
      </c>
      <c r="B26" s="609" t="s">
        <v>163</v>
      </c>
      <c r="C26" s="610">
        <v>0</v>
      </c>
      <c r="D26" s="611">
        <v>0</v>
      </c>
      <c r="E26" s="639">
        <v>-62.01</v>
      </c>
      <c r="F26" s="640">
        <f t="shared" si="8"/>
        <v>1094</v>
      </c>
      <c r="G26" s="640">
        <f t="shared" si="9"/>
        <v>1094</v>
      </c>
      <c r="H26" s="640">
        <f t="shared" si="16"/>
        <v>1094</v>
      </c>
      <c r="I26" s="640">
        <f t="shared" si="17"/>
        <v>0</v>
      </c>
      <c r="J26" s="640">
        <f t="shared" si="0"/>
        <v>0</v>
      </c>
      <c r="K26" s="640">
        <f t="shared" si="1"/>
        <v>0</v>
      </c>
      <c r="L26" s="640">
        <f t="shared" si="18"/>
        <v>0</v>
      </c>
      <c r="M26" s="640">
        <f t="shared" si="2"/>
        <v>0</v>
      </c>
      <c r="N26" s="640">
        <f t="shared" si="3"/>
        <v>0</v>
      </c>
      <c r="O26" s="640">
        <f t="shared" si="19"/>
        <v>0</v>
      </c>
      <c r="P26" s="640">
        <f t="shared" si="4"/>
        <v>0</v>
      </c>
      <c r="Q26" s="640">
        <f t="shared" si="5"/>
        <v>0</v>
      </c>
      <c r="R26" s="640">
        <f t="shared" si="20"/>
        <v>1094</v>
      </c>
      <c r="S26" s="640">
        <f t="shared" si="21"/>
        <v>1094</v>
      </c>
      <c r="T26" s="640" t="e">
        <f>figintl(E26,1,D26,"X",#REF!)</f>
        <v>#VALUE!</v>
      </c>
      <c r="U26" s="640" t="str">
        <f t="shared" si="6"/>
        <v/>
      </c>
    </row>
    <row r="27" spans="1:21" s="616" customFormat="1" ht="12.75" hidden="1" outlineLevel="1">
      <c r="A27" s="638">
        <f t="shared" si="22"/>
        <v>0</v>
      </c>
      <c r="B27" s="609" t="s">
        <v>164</v>
      </c>
      <c r="C27" s="610">
        <v>0</v>
      </c>
      <c r="D27" s="611">
        <v>0</v>
      </c>
      <c r="E27" s="639">
        <v>-81.72</v>
      </c>
      <c r="F27" s="640">
        <f t="shared" si="8"/>
        <v>1094</v>
      </c>
      <c r="G27" s="640">
        <f t="shared" si="9"/>
        <v>1094</v>
      </c>
      <c r="H27" s="640">
        <f t="shared" si="16"/>
        <v>1094</v>
      </c>
      <c r="I27" s="640">
        <f t="shared" si="17"/>
        <v>0</v>
      </c>
      <c r="J27" s="640">
        <f t="shared" si="0"/>
        <v>0</v>
      </c>
      <c r="K27" s="640">
        <f t="shared" si="1"/>
        <v>0</v>
      </c>
      <c r="L27" s="640">
        <f t="shared" si="18"/>
        <v>0</v>
      </c>
      <c r="M27" s="640">
        <f t="shared" si="2"/>
        <v>0</v>
      </c>
      <c r="N27" s="640">
        <f t="shared" si="3"/>
        <v>0</v>
      </c>
      <c r="O27" s="640">
        <f t="shared" si="19"/>
        <v>0</v>
      </c>
      <c r="P27" s="640">
        <f t="shared" si="4"/>
        <v>0</v>
      </c>
      <c r="Q27" s="640">
        <f t="shared" si="5"/>
        <v>0</v>
      </c>
      <c r="R27" s="640">
        <f t="shared" si="20"/>
        <v>1094</v>
      </c>
      <c r="S27" s="640">
        <f t="shared" si="21"/>
        <v>1094</v>
      </c>
      <c r="T27" s="640" t="e">
        <f>figintl(E27,1,D27,"X",#REF!)</f>
        <v>#VALUE!</v>
      </c>
      <c r="U27" s="640" t="str">
        <f t="shared" si="6"/>
        <v/>
      </c>
    </row>
    <row r="28" spans="1:21" s="616" customFormat="1" ht="12.75" hidden="1" outlineLevel="1">
      <c r="A28" s="638">
        <f t="shared" si="22"/>
        <v>0</v>
      </c>
      <c r="B28" s="617" t="s">
        <v>165</v>
      </c>
      <c r="C28" s="618">
        <v>0</v>
      </c>
      <c r="D28" s="619">
        <v>0</v>
      </c>
      <c r="E28" s="641">
        <v>-17.329999999999984</v>
      </c>
      <c r="F28" s="642">
        <f t="shared" si="8"/>
        <v>1094</v>
      </c>
      <c r="G28" s="642">
        <f t="shared" si="9"/>
        <v>1094</v>
      </c>
      <c r="H28" s="642">
        <f t="shared" si="16"/>
        <v>1094</v>
      </c>
      <c r="I28" s="642">
        <f t="shared" si="17"/>
        <v>0</v>
      </c>
      <c r="J28" s="642">
        <f t="shared" si="0"/>
        <v>0</v>
      </c>
      <c r="K28" s="642">
        <f t="shared" si="1"/>
        <v>0</v>
      </c>
      <c r="L28" s="642">
        <f t="shared" si="18"/>
        <v>0</v>
      </c>
      <c r="M28" s="642">
        <f t="shared" si="2"/>
        <v>0</v>
      </c>
      <c r="N28" s="642">
        <f t="shared" si="3"/>
        <v>0</v>
      </c>
      <c r="O28" s="642">
        <f t="shared" si="19"/>
        <v>0</v>
      </c>
      <c r="P28" s="642">
        <f t="shared" si="4"/>
        <v>0</v>
      </c>
      <c r="Q28" s="642">
        <f t="shared" si="5"/>
        <v>0</v>
      </c>
      <c r="R28" s="642">
        <f t="shared" si="20"/>
        <v>1094</v>
      </c>
      <c r="S28" s="642">
        <f t="shared" si="21"/>
        <v>1094</v>
      </c>
      <c r="T28" s="642" t="e">
        <f>figintl(E28,1,D28,"X",#REF!)</f>
        <v>#VALUE!</v>
      </c>
      <c r="U28" s="642" t="str">
        <f t="shared" si="6"/>
        <v/>
      </c>
    </row>
    <row r="29" spans="1:21" s="646" customFormat="1" ht="12.75" hidden="1" outlineLevel="1" collapsed="1">
      <c r="A29" s="645">
        <f t="shared" si="22"/>
        <v>0</v>
      </c>
      <c r="B29" s="613" t="s">
        <v>170</v>
      </c>
      <c r="C29" s="632">
        <v>0</v>
      </c>
      <c r="D29" s="614">
        <v>0</v>
      </c>
      <c r="E29" s="633">
        <v>1093.94</v>
      </c>
      <c r="F29" s="634">
        <f t="shared" si="8"/>
        <v>1094</v>
      </c>
      <c r="G29" s="634">
        <f t="shared" si="9"/>
        <v>1094</v>
      </c>
      <c r="H29" s="634">
        <f t="shared" si="16"/>
        <v>1094</v>
      </c>
      <c r="I29" s="634">
        <f t="shared" si="17"/>
        <v>0</v>
      </c>
      <c r="J29" s="634">
        <f t="shared" si="0"/>
        <v>0</v>
      </c>
      <c r="K29" s="634">
        <f t="shared" si="1"/>
        <v>0</v>
      </c>
      <c r="L29" s="634">
        <f t="shared" si="18"/>
        <v>0</v>
      </c>
      <c r="M29" s="634">
        <f t="shared" si="2"/>
        <v>0</v>
      </c>
      <c r="N29" s="634">
        <f t="shared" si="3"/>
        <v>0</v>
      </c>
      <c r="O29" s="634">
        <f t="shared" si="19"/>
        <v>0</v>
      </c>
      <c r="P29" s="634">
        <f t="shared" si="4"/>
        <v>0</v>
      </c>
      <c r="Q29" s="634">
        <f t="shared" si="5"/>
        <v>0</v>
      </c>
      <c r="R29" s="634">
        <f t="shared" si="20"/>
        <v>1094</v>
      </c>
      <c r="S29" s="634">
        <f t="shared" si="21"/>
        <v>1094</v>
      </c>
      <c r="T29" s="634" t="e">
        <f>figintl(E29,1,D29,"X",#REF!)</f>
        <v>#VALUE!</v>
      </c>
      <c r="U29" s="634" t="str">
        <f t="shared" si="6"/>
        <v/>
      </c>
    </row>
    <row r="30" spans="1:21" s="651" customFormat="1" ht="12.75" hidden="1" outlineLevel="1">
      <c r="A30" s="647"/>
      <c r="B30" s="648"/>
      <c r="C30" s="626"/>
      <c r="D30" s="649"/>
      <c r="E30" s="650"/>
      <c r="F30" s="650"/>
      <c r="G30" s="650"/>
      <c r="H30" s="650"/>
      <c r="I30" s="650"/>
      <c r="J30" s="650"/>
      <c r="K30" s="650"/>
      <c r="L30" s="650"/>
      <c r="M30" s="650"/>
      <c r="N30" s="650"/>
      <c r="O30" s="650"/>
      <c r="P30" s="650"/>
      <c r="Q30" s="650"/>
      <c r="R30" s="650"/>
      <c r="S30" s="650"/>
      <c r="T30" s="650"/>
      <c r="U30" s="650" t="str">
        <f t="shared" si="6"/>
        <v/>
      </c>
    </row>
    <row r="31" spans="1:21" s="651" customFormat="1" ht="12.75" hidden="1" outlineLevel="1">
      <c r="A31" s="647"/>
      <c r="B31" s="648"/>
      <c r="C31" s="626"/>
      <c r="D31" s="649"/>
      <c r="E31" s="650"/>
      <c r="F31" s="650"/>
      <c r="G31" s="650"/>
      <c r="H31" s="650"/>
      <c r="I31" s="650"/>
      <c r="J31" s="650"/>
      <c r="K31" s="650"/>
      <c r="L31" s="650"/>
      <c r="M31" s="650"/>
      <c r="N31" s="650"/>
      <c r="O31" s="650"/>
      <c r="P31" s="650"/>
      <c r="Q31" s="650"/>
      <c r="R31" s="650"/>
      <c r="S31" s="650"/>
      <c r="T31" s="650"/>
      <c r="U31" s="650" t="str">
        <f t="shared" si="6"/>
        <v/>
      </c>
    </row>
    <row r="32" spans="1:21" s="651" customFormat="1" ht="12.75" hidden="1" outlineLevel="1">
      <c r="A32" s="647"/>
      <c r="B32" s="652"/>
      <c r="C32" s="653"/>
      <c r="D32" s="654"/>
      <c r="E32" s="655"/>
      <c r="F32" s="655"/>
      <c r="G32" s="650"/>
      <c r="H32" s="655"/>
      <c r="I32" s="650"/>
      <c r="J32" s="650"/>
      <c r="K32" s="655"/>
      <c r="L32" s="650"/>
      <c r="M32" s="655"/>
      <c r="N32" s="650"/>
      <c r="O32" s="655"/>
      <c r="P32" s="650"/>
      <c r="Q32" s="655"/>
      <c r="R32" s="655"/>
      <c r="S32" s="655"/>
      <c r="T32" s="650"/>
      <c r="U32" s="655" t="str">
        <f t="shared" si="6"/>
        <v/>
      </c>
    </row>
    <row r="33" spans="2:21" ht="12.75" collapsed="1">
      <c r="B33" s="629"/>
      <c r="C33" s="629"/>
      <c r="D33" s="656"/>
      <c r="E33" s="656"/>
      <c r="F33" s="656"/>
      <c r="G33" s="656"/>
      <c r="H33" s="656"/>
      <c r="I33" s="656"/>
      <c r="J33" s="656"/>
      <c r="K33" s="656"/>
      <c r="L33" s="656"/>
      <c r="M33" s="656"/>
      <c r="N33" s="656"/>
      <c r="O33" s="656"/>
      <c r="P33" s="656"/>
      <c r="Q33" s="656"/>
      <c r="R33" s="656"/>
      <c r="S33" s="656"/>
      <c r="T33" s="629"/>
      <c r="U33" s="630"/>
    </row>
    <row r="34" spans="2:21" ht="12.75" customHeight="1">
      <c r="D34" s="657"/>
      <c r="E34" s="657"/>
      <c r="F34" s="657"/>
      <c r="G34" s="657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7"/>
    </row>
    <row r="35" spans="2:21" ht="12.75" customHeight="1">
      <c r="D35" s="657"/>
      <c r="E35" s="657"/>
      <c r="F35" s="657"/>
      <c r="G35" s="657"/>
      <c r="H35" s="657"/>
      <c r="I35" s="657"/>
      <c r="J35" s="657"/>
      <c r="K35" s="657"/>
      <c r="L35" s="657"/>
      <c r="M35" s="657"/>
      <c r="N35" s="657"/>
      <c r="O35" s="657"/>
      <c r="P35" s="657"/>
      <c r="Q35" s="657"/>
      <c r="R35" s="657"/>
      <c r="S35" s="657"/>
    </row>
    <row r="36" spans="2:21" ht="12.75" customHeight="1"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7"/>
      <c r="P36" s="657"/>
      <c r="Q36" s="657"/>
      <c r="R36" s="657"/>
      <c r="S36" s="657"/>
    </row>
    <row r="37" spans="2:21" ht="12.75" customHeight="1"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7"/>
      <c r="P37" s="657"/>
      <c r="Q37" s="657"/>
      <c r="R37" s="657"/>
      <c r="S37" s="657"/>
    </row>
    <row r="38" spans="2:21" ht="12.75" customHeight="1"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7"/>
      <c r="P38" s="657"/>
      <c r="Q38" s="657"/>
      <c r="R38" s="657"/>
      <c r="S38" s="657"/>
    </row>
    <row r="39" spans="2:21" ht="12.75" customHeight="1"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7"/>
      <c r="P39" s="657"/>
      <c r="Q39" s="657"/>
      <c r="R39" s="657"/>
      <c r="S39" s="657"/>
    </row>
    <row r="40" spans="2:21" ht="12.75" customHeight="1"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7"/>
      <c r="P40" s="657"/>
      <c r="Q40" s="657"/>
      <c r="R40" s="657"/>
      <c r="S40" s="657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594" customWidth="1"/>
    <col min="2" max="2" width="34.28515625" style="595" bestFit="1" customWidth="1"/>
    <col min="3" max="20" width="8.7109375" style="595" customWidth="1"/>
    <col min="21" max="21" width="48.85546875" style="596" customWidth="1"/>
    <col min="22" max="22" width="3" style="595" customWidth="1"/>
    <col min="23" max="28" width="10.7109375" style="595" customWidth="1"/>
    <col min="29" max="30" width="8.7109375" style="595" customWidth="1"/>
    <col min="31" max="31" width="3" style="595" customWidth="1"/>
    <col min="32" max="16384" width="9.140625" style="595"/>
  </cols>
  <sheetData>
    <row r="1" spans="1:21" ht="12.75"/>
    <row r="2" spans="1:21" ht="12.75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1</v>
      </c>
      <c r="U2" s="599" t="s">
        <v>20</v>
      </c>
    </row>
    <row r="3" spans="1:21" ht="38.25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75" hidden="1" outlineLevel="1">
      <c r="A4" s="600"/>
      <c r="B4" s="631">
        <v>0</v>
      </c>
      <c r="C4" s="631">
        <v>0</v>
      </c>
      <c r="D4" s="631">
        <v>0</v>
      </c>
      <c r="E4" s="631">
        <v>0</v>
      </c>
      <c r="F4" s="631">
        <v>0</v>
      </c>
      <c r="G4" s="631">
        <v>0</v>
      </c>
      <c r="H4" s="631">
        <v>0</v>
      </c>
      <c r="I4" s="631">
        <v>0</v>
      </c>
      <c r="J4" s="631">
        <v>0</v>
      </c>
      <c r="K4" s="631">
        <v>0</v>
      </c>
      <c r="L4" s="631">
        <v>0</v>
      </c>
      <c r="M4" s="631">
        <v>0</v>
      </c>
      <c r="N4" s="631">
        <v>0</v>
      </c>
      <c r="O4" s="631">
        <v>0</v>
      </c>
      <c r="P4" s="631">
        <v>0</v>
      </c>
      <c r="Q4" s="631">
        <v>0</v>
      </c>
      <c r="R4" s="631">
        <v>0</v>
      </c>
      <c r="S4" s="631">
        <v>0</v>
      </c>
      <c r="T4" s="631">
        <v>0</v>
      </c>
      <c r="U4" s="631">
        <v>0</v>
      </c>
    </row>
    <row r="5" spans="1:21" ht="12.75" collapsed="1">
      <c r="A5" s="594" t="str">
        <f>IF(OR(C5=0,C5="S",C5="+S"),0,C5)</f>
        <v>X</v>
      </c>
      <c r="B5" s="613" t="s">
        <v>151</v>
      </c>
      <c r="C5" s="632" t="s">
        <v>7</v>
      </c>
      <c r="D5" s="614">
        <v>0</v>
      </c>
      <c r="E5" s="633">
        <v>3228.5487056075699</v>
      </c>
      <c r="F5" s="634">
        <f>IF($C5="X",0,IF(AND(OR($C5="S",$C5="+S"),OR($C4="X",$C4="+X")),F4,G4))</f>
        <v>0</v>
      </c>
      <c r="G5" s="634">
        <f>F5+IF($C5=0,0,$E5)</f>
        <v>3228.5487056075699</v>
      </c>
      <c r="H5" s="634">
        <f>IF(F5=0,0,IF(SIGN(F5)=SIGN(G5),IF(SIGN(F5)&gt;0,MIN(F5:G5),MAX(F5:G5)),0))</f>
        <v>0</v>
      </c>
      <c r="I5" s="634">
        <f>IF(AND($C7="S",$C5="X"),IF($C7="S",$I7,0),IF(OR($C5="X",$C5="S"),E5,0))</f>
        <v>3228.5487056075699</v>
      </c>
      <c r="J5" s="634">
        <f>IF(AND($C7="S",$C5="X"),IF($C8="S",$I8,0),0)</f>
        <v>0</v>
      </c>
      <c r="K5" s="634">
        <f>IF(AND($C7="S",$C5="X"),IF($C9="S",$I9,0),0)</f>
        <v>0</v>
      </c>
      <c r="L5" s="634">
        <f>IF(AND($C7="+S",$C5="+X"),IF($C7="+S",$L7,0),IF(OR($C5="+X",$C5="+S"),IF($H5&gt;0,ABS(E5),IF($H5&lt;0,0,IF(E5=0,0,MAX($F5:$G5)))),0))</f>
        <v>0</v>
      </c>
      <c r="M5" s="634">
        <f>IF(AND($C7="+S",$C5="+X"),IF($C8="+S",$L8,0),0)</f>
        <v>0</v>
      </c>
      <c r="N5" s="634">
        <f>IF(AND($C7="+S",$C5="+X"),IF($C9="+S",$L9,0),0)</f>
        <v>0</v>
      </c>
      <c r="O5" s="634">
        <f>IF(AND($C7="+S",$C5="+X"),IF($C7="+S",$O7,0),IF(OR($C5="+X",$C5="+S"),IF($H5&gt;0,0,IF($H5&lt;0,-ABS(E5),IF(E5=0,0,MIN($F5:$G5)))),0))</f>
        <v>0</v>
      </c>
      <c r="P5" s="634">
        <f>IF(AND($C7="+S",$C5="+X"),IF($C8="+S",$O8,0),0)</f>
        <v>0</v>
      </c>
      <c r="Q5" s="634">
        <f>IF(AND($C7="+S",$C5="+X"),IF($C9="+S",$O9,0),0)</f>
        <v>0</v>
      </c>
      <c r="R5" s="634">
        <f>IF($S$2&lt;0,MIN(F5:G5),MAX(F5:G5))</f>
        <v>3228.5487056075699</v>
      </c>
      <c r="S5" s="634">
        <f>IF($S$2&lt;0,MAX(F5:G5),MIN(F5:G5))</f>
        <v>0</v>
      </c>
      <c r="T5" s="634" t="e">
        <f>figintl(E5,1,D5,"X",#REF!)</f>
        <v>#VALUE!</v>
      </c>
      <c r="U5" s="634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594" t="str">
        <f t="shared" ref="A6" si="1">IF(OR(C6=0,C6="S",C6="+S"),0,C6)</f>
        <v>+X</v>
      </c>
      <c r="B6" s="621" t="s">
        <v>184</v>
      </c>
      <c r="C6" s="622" t="s">
        <v>14</v>
      </c>
      <c r="D6" s="623">
        <v>0</v>
      </c>
      <c r="E6" s="635">
        <v>-1265.8899999999999</v>
      </c>
      <c r="F6" s="636">
        <f t="shared" ref="F6:F7" si="2">IF($C6="X",0,IF(AND(OR($C6="S",$C6="+S"),OR($C5="X",$C5="+X")),F5,G5))</f>
        <v>3228.5487056075699</v>
      </c>
      <c r="G6" s="636">
        <f t="shared" ref="G6:G7" si="3">F6+IF($C6=0,0,$E6)</f>
        <v>1962.65870560757</v>
      </c>
      <c r="H6" s="636">
        <f t="shared" ref="H6:H7" si="4">IF(F6=0,0,IF(SIGN(F6)=SIGN(G6),IF(SIGN(F6)&gt;0,MIN(F6:G6),MAX(F6:G6)),0))</f>
        <v>1962.65870560757</v>
      </c>
      <c r="I6" s="636">
        <f t="shared" ref="I6:I7" si="5">IF(AND($C7="S",$C6="X"),IF($C7="S",$I7,0),IF(OR($C6="X",$C6="S"),E6,0))</f>
        <v>0</v>
      </c>
      <c r="J6" s="636">
        <f t="shared" ref="J6:J31" si="6">IF(AND($C7="S",$C6="X"),IF($C8="S",$I8,0),0)</f>
        <v>0</v>
      </c>
      <c r="K6" s="636">
        <f t="shared" ref="K6:K31" si="7">IF(AND($C7="S",$C6="X"),IF($C9="S",$I9,0),0)</f>
        <v>0</v>
      </c>
      <c r="L6" s="637">
        <f>ABS(E6)</f>
        <v>1265.8899999999999</v>
      </c>
      <c r="M6" s="637">
        <v>0</v>
      </c>
      <c r="N6" s="637">
        <v>0</v>
      </c>
      <c r="O6" s="636">
        <f t="shared" ref="O6:O7" si="8">IF(AND($C7="+S",$C6="+X"),IF($C7="+S",$O7,0),IF(OR($C6="+X",$C6="+S"),IF($H6&gt;0,0,IF($H6&lt;0,-ABS(E6),IF(E6=0,0,MIN($F6:$G6)))),0))</f>
        <v>0</v>
      </c>
      <c r="P6" s="636">
        <f t="shared" ref="P6:P31" si="9">IF(AND($C7="+S",$C6="+X"),IF($C8="+S",$O8,0),0)</f>
        <v>0</v>
      </c>
      <c r="Q6" s="636">
        <f t="shared" ref="Q6:Q31" si="10">IF(AND($C7="+S",$C6="+X"),IF($C9="+S",$O9,0),0)</f>
        <v>0</v>
      </c>
      <c r="R6" s="636">
        <f t="shared" ref="R6:R7" si="11">IF($S$2&lt;0,MIN(F6:G6),MAX(F6:G6))</f>
        <v>3228.5487056075699</v>
      </c>
      <c r="S6" s="636">
        <f t="shared" ref="S6:S7" si="12">IF($S$2&lt;0,MAX(F6:G6),MIN(F6:G6))</f>
        <v>1962.65870560757</v>
      </c>
      <c r="T6" s="636" t="e">
        <f>figintl(E6,1,D6,"X",#REF!)</f>
        <v>#VALUE!</v>
      </c>
      <c r="U6" s="637" t="e">
        <f>IF(OR($C6="S",$C6="+S"),$B6&amp;" "&amp;$T6,"")&amp;IF(OR($C6="X",$C6="+X"),""&amp;IF(OR($C7="S",$C7="+S"),""&amp;U7&amp;IF(OR($C8="S",$C8="+S"),"
"&amp;U8,"")&amp;IF(OR($C9="S",$C9="+S"),"
"&amp;U9,""),""),"")</f>
        <v>#VALUE!</v>
      </c>
    </row>
    <row r="7" spans="1:21" s="616" customFormat="1" ht="12.75" hidden="1" outlineLevel="1">
      <c r="A7" s="638">
        <f t="shared" ref="A7:A22" si="13">IF(OR(C7=0,C7="S",C7="+S"),0,C7)</f>
        <v>0</v>
      </c>
      <c r="B7" s="609" t="s">
        <v>78</v>
      </c>
      <c r="C7" s="610" t="s">
        <v>158</v>
      </c>
      <c r="D7" s="611">
        <v>0</v>
      </c>
      <c r="E7" s="639">
        <v>-1021.89</v>
      </c>
      <c r="F7" s="640">
        <f t="shared" si="2"/>
        <v>3228.5487056075699</v>
      </c>
      <c r="G7" s="640">
        <f t="shared" si="3"/>
        <v>2206.65870560757</v>
      </c>
      <c r="H7" s="640">
        <f t="shared" si="4"/>
        <v>2206.65870560757</v>
      </c>
      <c r="I7" s="640">
        <f t="shared" si="5"/>
        <v>0</v>
      </c>
      <c r="J7" s="640">
        <f t="shared" si="6"/>
        <v>0</v>
      </c>
      <c r="K7" s="640">
        <f t="shared" si="7"/>
        <v>0</v>
      </c>
      <c r="L7" s="640">
        <f t="shared" ref="L7" si="14">IF(AND($C8="+S",$C7="+X"),IF($C8="+S",$L8,0),IF(OR($C7="+X",$C7="+S"),IF($H7&gt;0,ABS(E7),IF($H7&lt;0,0,IF(E7=0,0,MAX($F7:$G7)))),0))</f>
        <v>1021.89</v>
      </c>
      <c r="M7" s="640">
        <f t="shared" ref="M7:M31" si="15">IF(AND($C8="+S",$C7="+X"),IF($C9="+S",$L9,0),0)</f>
        <v>0</v>
      </c>
      <c r="N7" s="640">
        <f t="shared" ref="N7:N31" si="16">IF(AND($C8="+S",$C7="+X"),IF($C10="+S",$L10,0),0)</f>
        <v>0</v>
      </c>
      <c r="O7" s="640">
        <f t="shared" si="8"/>
        <v>0</v>
      </c>
      <c r="P7" s="640">
        <f t="shared" si="9"/>
        <v>0</v>
      </c>
      <c r="Q7" s="640">
        <f t="shared" si="10"/>
        <v>0</v>
      </c>
      <c r="R7" s="640">
        <f t="shared" si="11"/>
        <v>3228.5487056075699</v>
      </c>
      <c r="S7" s="640">
        <f t="shared" si="12"/>
        <v>2206.65870560757</v>
      </c>
      <c r="T7" s="640" t="e">
        <f>figintl(E7,1,D7,"X",#REF!)</f>
        <v>#VALUE!</v>
      </c>
      <c r="U7" s="640" t="e">
        <f t="shared" si="0"/>
        <v>#VALUE!</v>
      </c>
    </row>
    <row r="8" spans="1:21" s="616" customFormat="1" ht="12.75" hidden="1" outlineLevel="1">
      <c r="A8" s="638">
        <f t="shared" si="13"/>
        <v>0</v>
      </c>
      <c r="B8" s="617" t="s">
        <v>152</v>
      </c>
      <c r="C8" s="618" t="s">
        <v>158</v>
      </c>
      <c r="D8" s="619">
        <v>0</v>
      </c>
      <c r="E8" s="641">
        <v>-244</v>
      </c>
      <c r="F8" s="642">
        <f t="shared" ref="F8:F31" si="17">IF($C8="X",0,IF(AND(OR($C8="S",$C8="+S"),OR($C7="X",$C7="+X")),F7,G7))</f>
        <v>2206.65870560757</v>
      </c>
      <c r="G8" s="642">
        <f t="shared" ref="G8:G31" si="18">F8+IF($C8=0,0,$E8)</f>
        <v>1962.65870560757</v>
      </c>
      <c r="H8" s="642">
        <f t="shared" ref="H8:H31" si="19">IF(F8=0,0,IF(SIGN(F8)=SIGN(G8),IF(SIGN(F8)&gt;0,MIN(F8:G8),MAX(F8:G8)),0))</f>
        <v>1962.65870560757</v>
      </c>
      <c r="I8" s="642">
        <f t="shared" ref="I8:I31" si="20">IF(AND($C9="S",$C8="X"),IF($C9="S",$I9,0),IF(OR($C8="X",$C8="S"),E8,0))</f>
        <v>0</v>
      </c>
      <c r="J8" s="642">
        <f t="shared" si="6"/>
        <v>0</v>
      </c>
      <c r="K8" s="642">
        <f t="shared" si="7"/>
        <v>0</v>
      </c>
      <c r="L8" s="642">
        <f t="shared" ref="L8:L31" si="21">IF(AND($C9="+S",$C8="+X"),IF($C9="+S",$L9,0),IF(OR($C8="+X",$C8="+S"),IF($H8&gt;0,ABS(E8),IF($H8&lt;0,0,IF(E8=0,0,MAX($F8:$G8)))),0))</f>
        <v>244</v>
      </c>
      <c r="M8" s="642">
        <f t="shared" si="15"/>
        <v>0</v>
      </c>
      <c r="N8" s="642">
        <f t="shared" si="16"/>
        <v>0</v>
      </c>
      <c r="O8" s="642">
        <f t="shared" ref="O8:O31" si="22">IF(AND($C9="+S",$C8="+X"),IF($C9="+S",$O9,0),IF(OR($C8="+X",$C8="+S"),IF($H8&gt;0,0,IF($H8&lt;0,-ABS(E8),IF(E8=0,0,MIN($F8:$G8)))),0))</f>
        <v>0</v>
      </c>
      <c r="P8" s="642">
        <f t="shared" si="9"/>
        <v>0</v>
      </c>
      <c r="Q8" s="642">
        <f t="shared" si="10"/>
        <v>0</v>
      </c>
      <c r="R8" s="642">
        <f t="shared" ref="R8:R31" si="23">IF($S$2&lt;0,MIN(F8:G8),MAX(F8:G8))</f>
        <v>2206.65870560757</v>
      </c>
      <c r="S8" s="642">
        <f t="shared" ref="S8:S31" si="24">IF($S$2&lt;0,MAX(F8:G8),MIN(F8:G8))</f>
        <v>1962.65870560757</v>
      </c>
      <c r="T8" s="642" t="e">
        <f>figintl(E8,1,D8,"X",#REF!)</f>
        <v>#VALUE!</v>
      </c>
      <c r="U8" s="642" t="e">
        <f t="shared" si="0"/>
        <v>#VALUE!</v>
      </c>
    </row>
    <row r="9" spans="1:21" s="616" customFormat="1" ht="12.75" hidden="1" outlineLevel="1">
      <c r="A9" s="638">
        <f t="shared" si="13"/>
        <v>0</v>
      </c>
      <c r="B9" s="609" t="s">
        <v>153</v>
      </c>
      <c r="C9" s="610">
        <v>0</v>
      </c>
      <c r="D9" s="611">
        <v>0</v>
      </c>
      <c r="E9" s="639">
        <v>0</v>
      </c>
      <c r="F9" s="640">
        <f t="shared" si="17"/>
        <v>1962.65870560757</v>
      </c>
      <c r="G9" s="640">
        <f t="shared" si="18"/>
        <v>1962.65870560757</v>
      </c>
      <c r="H9" s="640">
        <f t="shared" si="19"/>
        <v>1962.65870560757</v>
      </c>
      <c r="I9" s="640">
        <f t="shared" si="20"/>
        <v>0</v>
      </c>
      <c r="J9" s="640">
        <f t="shared" si="6"/>
        <v>0</v>
      </c>
      <c r="K9" s="640">
        <f t="shared" si="7"/>
        <v>0</v>
      </c>
      <c r="L9" s="640">
        <f t="shared" si="21"/>
        <v>0</v>
      </c>
      <c r="M9" s="640">
        <f t="shared" si="15"/>
        <v>0</v>
      </c>
      <c r="N9" s="640">
        <f t="shared" si="16"/>
        <v>0</v>
      </c>
      <c r="O9" s="640">
        <f t="shared" si="22"/>
        <v>0</v>
      </c>
      <c r="P9" s="640">
        <f t="shared" si="9"/>
        <v>0</v>
      </c>
      <c r="Q9" s="640">
        <f t="shared" si="10"/>
        <v>0</v>
      </c>
      <c r="R9" s="640">
        <f t="shared" si="23"/>
        <v>1962.65870560757</v>
      </c>
      <c r="S9" s="640">
        <f t="shared" si="24"/>
        <v>1962.65870560757</v>
      </c>
      <c r="T9" s="640" t="e">
        <f>figintl(E9,1,D9,"X",#REF!)</f>
        <v>#VALUE!</v>
      </c>
      <c r="U9" s="640" t="str">
        <f t="shared" si="0"/>
        <v/>
      </c>
    </row>
    <row r="10" spans="1:21" s="616" customFormat="1" ht="12.75" hidden="1" outlineLevel="1">
      <c r="A10" s="638">
        <f t="shared" si="13"/>
        <v>0</v>
      </c>
      <c r="B10" s="617" t="s">
        <v>154</v>
      </c>
      <c r="C10" s="618">
        <v>0</v>
      </c>
      <c r="D10" s="619">
        <v>0</v>
      </c>
      <c r="E10" s="641">
        <v>0</v>
      </c>
      <c r="F10" s="642">
        <f t="shared" si="17"/>
        <v>1962.65870560757</v>
      </c>
      <c r="G10" s="642">
        <f t="shared" si="18"/>
        <v>1962.65870560757</v>
      </c>
      <c r="H10" s="642">
        <f t="shared" si="19"/>
        <v>1962.65870560757</v>
      </c>
      <c r="I10" s="642">
        <f t="shared" si="20"/>
        <v>0</v>
      </c>
      <c r="J10" s="642">
        <f t="shared" si="6"/>
        <v>0</v>
      </c>
      <c r="K10" s="642">
        <f t="shared" si="7"/>
        <v>0</v>
      </c>
      <c r="L10" s="642">
        <f t="shared" si="21"/>
        <v>0</v>
      </c>
      <c r="M10" s="642">
        <f t="shared" si="15"/>
        <v>0</v>
      </c>
      <c r="N10" s="642">
        <f t="shared" si="16"/>
        <v>0</v>
      </c>
      <c r="O10" s="642">
        <f t="shared" si="22"/>
        <v>0</v>
      </c>
      <c r="P10" s="642">
        <f t="shared" si="9"/>
        <v>0</v>
      </c>
      <c r="Q10" s="642">
        <f t="shared" si="10"/>
        <v>0</v>
      </c>
      <c r="R10" s="642">
        <f t="shared" si="23"/>
        <v>1962.65870560757</v>
      </c>
      <c r="S10" s="642">
        <f t="shared" si="24"/>
        <v>1962.65870560757</v>
      </c>
      <c r="T10" s="642" t="e">
        <f>figintl(E10,1,D10,"X",#REF!)</f>
        <v>#VALUE!</v>
      </c>
      <c r="U10" s="642" t="str">
        <f t="shared" si="0"/>
        <v/>
      </c>
    </row>
    <row r="11" spans="1:21" ht="12.75" collapsed="1">
      <c r="A11" s="594" t="str">
        <f t="shared" ref="A11:A18" si="25">IF(OR(C11=0,C11="S",C11="+S"),0,C11)</f>
        <v>+X</v>
      </c>
      <c r="B11" s="604" t="s">
        <v>156</v>
      </c>
      <c r="C11" s="605" t="s">
        <v>14</v>
      </c>
      <c r="D11" s="606">
        <v>0</v>
      </c>
      <c r="E11" s="643">
        <v>-328</v>
      </c>
      <c r="F11" s="636">
        <f t="shared" ref="F11:F18" si="26">IF($C11="X",0,IF(AND(OR($C11="S",$C11="+S"),OR($C10="X",$C10="+X")),F10,G10))</f>
        <v>1962.65870560757</v>
      </c>
      <c r="G11" s="636">
        <f t="shared" ref="G11:G18" si="27">F11+IF($C11=0,0,$E11)</f>
        <v>1634.65870560757</v>
      </c>
      <c r="H11" s="636">
        <f t="shared" ref="H11:H18" si="28">IF(F11=0,0,IF(SIGN(F11)=SIGN(G11),IF(SIGN(F11)&gt;0,MIN(F11:G11),MAX(F11:G11)),0))</f>
        <v>1634.65870560757</v>
      </c>
      <c r="I11" s="636">
        <f t="shared" ref="I11:I18" si="29">IF(AND($C12="S",$C11="X"),IF($C12="S",$I12,0),IF(OR($C11="X",$C11="S"),E11,0))</f>
        <v>0</v>
      </c>
      <c r="J11" s="636">
        <f t="shared" si="6"/>
        <v>0</v>
      </c>
      <c r="K11" s="636">
        <f t="shared" si="7"/>
        <v>0</v>
      </c>
      <c r="L11" s="637">
        <f>ABS(E11)</f>
        <v>328</v>
      </c>
      <c r="M11" s="637">
        <v>0</v>
      </c>
      <c r="N11" s="637">
        <v>0</v>
      </c>
      <c r="O11" s="636">
        <f t="shared" ref="O11:O18" si="30">IF(AND($C12="+S",$C11="+X"),IF($C12="+S",$O12,0),IF(OR($C11="+X",$C11="+S"),IF($H11&gt;0,0,IF($H11&lt;0,-ABS(E11),IF(E11=0,0,MIN($F11:$G11)))),0))</f>
        <v>0</v>
      </c>
      <c r="P11" s="636">
        <f t="shared" si="9"/>
        <v>0</v>
      </c>
      <c r="Q11" s="636">
        <f t="shared" si="10"/>
        <v>0</v>
      </c>
      <c r="R11" s="636">
        <f t="shared" ref="R11:R18" si="31">IF($S$2&lt;0,MIN(F11:G11),MAX(F11:G11))</f>
        <v>1962.65870560757</v>
      </c>
      <c r="S11" s="636">
        <f t="shared" ref="S11:S18" si="32">IF($S$2&lt;0,MAX(F11:G11),MIN(F11:G11))</f>
        <v>1634.65870560757</v>
      </c>
      <c r="T11" s="636" t="e">
        <f>figintl(E11,1,D11,"X",#REF!)</f>
        <v>#VALUE!</v>
      </c>
      <c r="U11" s="636" t="e">
        <f t="shared" si="0"/>
        <v>#VALUE!</v>
      </c>
    </row>
    <row r="12" spans="1:21" s="616" customFormat="1" ht="12.75" hidden="1" outlineLevel="1">
      <c r="A12" s="638">
        <f t="shared" si="25"/>
        <v>0</v>
      </c>
      <c r="B12" s="609" t="s">
        <v>157</v>
      </c>
      <c r="C12" s="610" t="s">
        <v>158</v>
      </c>
      <c r="D12" s="611">
        <v>0</v>
      </c>
      <c r="E12" s="639">
        <v>-101</v>
      </c>
      <c r="F12" s="640">
        <f t="shared" si="26"/>
        <v>1962.65870560757</v>
      </c>
      <c r="G12" s="640">
        <f t="shared" si="27"/>
        <v>1861.65870560757</v>
      </c>
      <c r="H12" s="640">
        <f t="shared" si="28"/>
        <v>1861.65870560757</v>
      </c>
      <c r="I12" s="640">
        <f t="shared" si="29"/>
        <v>0</v>
      </c>
      <c r="J12" s="640">
        <f t="shared" si="6"/>
        <v>0</v>
      </c>
      <c r="K12" s="640">
        <f t="shared" si="7"/>
        <v>0</v>
      </c>
      <c r="L12" s="640">
        <f t="shared" ref="L12:L18" si="33">IF(AND($C13="+S",$C12="+X"),IF($C13="+S",$L13,0),IF(OR($C12="+X",$C12="+S"),IF($H12&gt;0,ABS(E12),IF($H12&lt;0,0,IF(E12=0,0,MAX($F12:$G12)))),0))</f>
        <v>101</v>
      </c>
      <c r="M12" s="640">
        <f t="shared" si="15"/>
        <v>0</v>
      </c>
      <c r="N12" s="640">
        <f t="shared" si="16"/>
        <v>0</v>
      </c>
      <c r="O12" s="640">
        <f t="shared" si="30"/>
        <v>0</v>
      </c>
      <c r="P12" s="640">
        <f t="shared" si="9"/>
        <v>0</v>
      </c>
      <c r="Q12" s="640">
        <f t="shared" si="10"/>
        <v>0</v>
      </c>
      <c r="R12" s="640">
        <f t="shared" si="31"/>
        <v>1962.65870560757</v>
      </c>
      <c r="S12" s="640">
        <f t="shared" si="32"/>
        <v>1861.65870560757</v>
      </c>
      <c r="T12" s="640" t="e">
        <f>figintl(E12,1,D12,"X",#REF!)</f>
        <v>#VALUE!</v>
      </c>
      <c r="U12" s="640" t="e">
        <f t="shared" si="0"/>
        <v>#VALUE!</v>
      </c>
    </row>
    <row r="13" spans="1:21" s="616" customFormat="1" ht="12.75" hidden="1" outlineLevel="1">
      <c r="A13" s="638">
        <f t="shared" si="25"/>
        <v>0</v>
      </c>
      <c r="B13" s="609" t="s">
        <v>159</v>
      </c>
      <c r="C13" s="610" t="s">
        <v>158</v>
      </c>
      <c r="D13" s="611">
        <v>0</v>
      </c>
      <c r="E13" s="639">
        <v>-91</v>
      </c>
      <c r="F13" s="640">
        <f t="shared" si="26"/>
        <v>1861.65870560757</v>
      </c>
      <c r="G13" s="640">
        <f t="shared" si="27"/>
        <v>1770.65870560757</v>
      </c>
      <c r="H13" s="640">
        <f t="shared" si="28"/>
        <v>1770.65870560757</v>
      </c>
      <c r="I13" s="640">
        <f t="shared" si="29"/>
        <v>0</v>
      </c>
      <c r="J13" s="640">
        <f t="shared" si="6"/>
        <v>0</v>
      </c>
      <c r="K13" s="640">
        <f t="shared" si="7"/>
        <v>0</v>
      </c>
      <c r="L13" s="640">
        <f t="shared" si="33"/>
        <v>91</v>
      </c>
      <c r="M13" s="640">
        <f t="shared" si="15"/>
        <v>0</v>
      </c>
      <c r="N13" s="640">
        <f t="shared" si="16"/>
        <v>0</v>
      </c>
      <c r="O13" s="640">
        <f t="shared" si="30"/>
        <v>0</v>
      </c>
      <c r="P13" s="640">
        <f t="shared" si="9"/>
        <v>0</v>
      </c>
      <c r="Q13" s="640">
        <f t="shared" si="10"/>
        <v>0</v>
      </c>
      <c r="R13" s="640">
        <f t="shared" si="31"/>
        <v>1861.65870560757</v>
      </c>
      <c r="S13" s="640">
        <f t="shared" si="32"/>
        <v>1770.65870560757</v>
      </c>
      <c r="T13" s="640" t="e">
        <f>figintl(E13,1,D13,"X",#REF!)</f>
        <v>#VALUE!</v>
      </c>
      <c r="U13" s="640" t="e">
        <f t="shared" si="0"/>
        <v>#VALUE!</v>
      </c>
    </row>
    <row r="14" spans="1:21" s="616" customFormat="1" ht="12.75" hidden="1" outlineLevel="1">
      <c r="A14" s="638">
        <f t="shared" si="25"/>
        <v>0</v>
      </c>
      <c r="B14" s="617" t="s">
        <v>54</v>
      </c>
      <c r="C14" s="618" t="s">
        <v>158</v>
      </c>
      <c r="D14" s="619">
        <v>0</v>
      </c>
      <c r="E14" s="641">
        <v>-136</v>
      </c>
      <c r="F14" s="642">
        <f t="shared" si="26"/>
        <v>1770.65870560757</v>
      </c>
      <c r="G14" s="642">
        <f t="shared" si="27"/>
        <v>1634.65870560757</v>
      </c>
      <c r="H14" s="642">
        <f t="shared" si="28"/>
        <v>1634.65870560757</v>
      </c>
      <c r="I14" s="642">
        <f t="shared" si="29"/>
        <v>0</v>
      </c>
      <c r="J14" s="642">
        <f t="shared" si="6"/>
        <v>0</v>
      </c>
      <c r="K14" s="642">
        <f t="shared" si="7"/>
        <v>0</v>
      </c>
      <c r="L14" s="642">
        <f t="shared" si="33"/>
        <v>136</v>
      </c>
      <c r="M14" s="642">
        <f t="shared" si="15"/>
        <v>0</v>
      </c>
      <c r="N14" s="642">
        <f t="shared" si="16"/>
        <v>0</v>
      </c>
      <c r="O14" s="642">
        <f t="shared" si="30"/>
        <v>0</v>
      </c>
      <c r="P14" s="642">
        <f t="shared" si="9"/>
        <v>0</v>
      </c>
      <c r="Q14" s="642">
        <f t="shared" si="10"/>
        <v>0</v>
      </c>
      <c r="R14" s="642">
        <f t="shared" si="31"/>
        <v>1770.65870560757</v>
      </c>
      <c r="S14" s="642">
        <f t="shared" si="32"/>
        <v>1634.65870560757</v>
      </c>
      <c r="T14" s="642" t="e">
        <f>figintl(E14,1,D14,"X",#REF!)</f>
        <v>#VALUE!</v>
      </c>
      <c r="U14" s="642" t="e">
        <f t="shared" si="0"/>
        <v>#VALUE!</v>
      </c>
    </row>
    <row r="15" spans="1:21" ht="12.75" collapsed="1">
      <c r="A15" s="594" t="str">
        <f t="shared" si="25"/>
        <v>+X</v>
      </c>
      <c r="B15" s="604" t="s">
        <v>185</v>
      </c>
      <c r="C15" s="605" t="s">
        <v>14</v>
      </c>
      <c r="D15" s="606">
        <v>0</v>
      </c>
      <c r="E15" s="643">
        <v>-380</v>
      </c>
      <c r="F15" s="636">
        <f t="shared" si="26"/>
        <v>1634.65870560757</v>
      </c>
      <c r="G15" s="636">
        <f t="shared" si="27"/>
        <v>1254.65870560757</v>
      </c>
      <c r="H15" s="636">
        <f t="shared" si="28"/>
        <v>1254.65870560757</v>
      </c>
      <c r="I15" s="636">
        <f t="shared" si="29"/>
        <v>0</v>
      </c>
      <c r="J15" s="636">
        <f t="shared" si="6"/>
        <v>0</v>
      </c>
      <c r="K15" s="636">
        <f t="shared" si="7"/>
        <v>0</v>
      </c>
      <c r="L15" s="637">
        <f>ABS(E15)</f>
        <v>380</v>
      </c>
      <c r="M15" s="637">
        <v>0</v>
      </c>
      <c r="N15" s="637">
        <v>0</v>
      </c>
      <c r="O15" s="636">
        <f t="shared" si="30"/>
        <v>0</v>
      </c>
      <c r="P15" s="636">
        <f t="shared" si="9"/>
        <v>0</v>
      </c>
      <c r="Q15" s="636">
        <f t="shared" si="10"/>
        <v>0</v>
      </c>
      <c r="R15" s="636">
        <f t="shared" si="31"/>
        <v>1634.65870560757</v>
      </c>
      <c r="S15" s="636">
        <f t="shared" si="32"/>
        <v>1254.65870560757</v>
      </c>
      <c r="T15" s="636" t="e">
        <f>figintl(E15,1,D15,"X",#REF!)</f>
        <v>#VALUE!</v>
      </c>
      <c r="U15" s="637" t="e">
        <f>IF(OR($C15="S",$C15="+S"),$B15&amp;" "&amp;$T15,"")&amp;IF(OR($C15="X",$C15="+X"),""&amp;IF(OR($C16="S",$C16="+S"),""&amp;U16&amp;IF(OR($C17="S",$C17="+S"),"
"&amp;U17,"")&amp;IF(OR($C18="S",$C18="+S"),"
"&amp;U18,""),""),"")</f>
        <v>#VALUE!</v>
      </c>
    </row>
    <row r="16" spans="1:21" s="616" customFormat="1" ht="12.75" hidden="1" outlineLevel="1">
      <c r="A16" s="638">
        <f t="shared" si="25"/>
        <v>0</v>
      </c>
      <c r="B16" s="609" t="s">
        <v>155</v>
      </c>
      <c r="C16" s="610" t="s">
        <v>158</v>
      </c>
      <c r="D16" s="611">
        <v>0</v>
      </c>
      <c r="E16" s="639">
        <v>-305</v>
      </c>
      <c r="F16" s="640">
        <f t="shared" si="26"/>
        <v>1634.65870560757</v>
      </c>
      <c r="G16" s="640">
        <f t="shared" si="27"/>
        <v>1329.65870560757</v>
      </c>
      <c r="H16" s="640">
        <f t="shared" si="28"/>
        <v>1329.65870560757</v>
      </c>
      <c r="I16" s="640">
        <f t="shared" si="29"/>
        <v>0</v>
      </c>
      <c r="J16" s="640">
        <f t="shared" si="6"/>
        <v>0</v>
      </c>
      <c r="K16" s="640">
        <f t="shared" si="7"/>
        <v>0</v>
      </c>
      <c r="L16" s="640">
        <f t="shared" si="33"/>
        <v>305</v>
      </c>
      <c r="M16" s="640">
        <f t="shared" si="15"/>
        <v>0</v>
      </c>
      <c r="N16" s="640">
        <f t="shared" si="16"/>
        <v>0</v>
      </c>
      <c r="O16" s="640">
        <f t="shared" si="30"/>
        <v>0</v>
      </c>
      <c r="P16" s="640">
        <f t="shared" si="9"/>
        <v>0</v>
      </c>
      <c r="Q16" s="640">
        <f t="shared" si="10"/>
        <v>0</v>
      </c>
      <c r="R16" s="640">
        <f t="shared" si="31"/>
        <v>1634.65870560757</v>
      </c>
      <c r="S16" s="640">
        <f t="shared" si="32"/>
        <v>1329.65870560757</v>
      </c>
      <c r="T16" s="640" t="e">
        <f>figintl(E16,1,D16,"X",#REF!)</f>
        <v>#VALUE!</v>
      </c>
      <c r="U16" s="640" t="e">
        <f t="shared" si="0"/>
        <v>#VALUE!</v>
      </c>
    </row>
    <row r="17" spans="1:21" s="616" customFormat="1" ht="12.75" hidden="1" outlineLevel="1">
      <c r="A17" s="638">
        <f t="shared" si="25"/>
        <v>0</v>
      </c>
      <c r="B17" s="609" t="s">
        <v>160</v>
      </c>
      <c r="C17" s="610" t="s">
        <v>158</v>
      </c>
      <c r="D17" s="611">
        <v>0</v>
      </c>
      <c r="E17" s="639">
        <v>-75</v>
      </c>
      <c r="F17" s="640">
        <f t="shared" si="26"/>
        <v>1329.65870560757</v>
      </c>
      <c r="G17" s="640">
        <f t="shared" si="27"/>
        <v>1254.65870560757</v>
      </c>
      <c r="H17" s="640">
        <f t="shared" si="28"/>
        <v>1254.65870560757</v>
      </c>
      <c r="I17" s="640">
        <f t="shared" si="29"/>
        <v>0</v>
      </c>
      <c r="J17" s="640">
        <f t="shared" si="6"/>
        <v>0</v>
      </c>
      <c r="K17" s="640">
        <f t="shared" si="7"/>
        <v>0</v>
      </c>
      <c r="L17" s="640">
        <f t="shared" si="33"/>
        <v>75</v>
      </c>
      <c r="M17" s="640">
        <f t="shared" si="15"/>
        <v>0</v>
      </c>
      <c r="N17" s="640">
        <f t="shared" si="16"/>
        <v>0</v>
      </c>
      <c r="O17" s="640">
        <f t="shared" si="30"/>
        <v>0</v>
      </c>
      <c r="P17" s="640">
        <f t="shared" si="9"/>
        <v>0</v>
      </c>
      <c r="Q17" s="640">
        <f t="shared" si="10"/>
        <v>0</v>
      </c>
      <c r="R17" s="640">
        <f t="shared" si="31"/>
        <v>1329.65870560757</v>
      </c>
      <c r="S17" s="640">
        <f t="shared" si="32"/>
        <v>1254.65870560757</v>
      </c>
      <c r="T17" s="640" t="e">
        <f>figintl(E17,1,D17,"X",#REF!)</f>
        <v>#VALUE!</v>
      </c>
      <c r="U17" s="640" t="e">
        <f t="shared" si="0"/>
        <v>#VALUE!</v>
      </c>
    </row>
    <row r="18" spans="1:21" ht="12.75" hidden="1" outlineLevel="1" collapsed="1">
      <c r="A18" s="594">
        <f t="shared" si="25"/>
        <v>0</v>
      </c>
      <c r="B18" s="613" t="s">
        <v>161</v>
      </c>
      <c r="C18" s="632">
        <v>0</v>
      </c>
      <c r="D18" s="614">
        <v>0</v>
      </c>
      <c r="E18" s="633">
        <v>1255</v>
      </c>
      <c r="F18" s="634">
        <f t="shared" si="26"/>
        <v>1254.65870560757</v>
      </c>
      <c r="G18" s="634">
        <f t="shared" si="27"/>
        <v>1254.65870560757</v>
      </c>
      <c r="H18" s="634">
        <f t="shared" si="28"/>
        <v>1254.65870560757</v>
      </c>
      <c r="I18" s="634">
        <f t="shared" si="29"/>
        <v>0</v>
      </c>
      <c r="J18" s="634">
        <f t="shared" si="6"/>
        <v>0</v>
      </c>
      <c r="K18" s="634">
        <f t="shared" si="7"/>
        <v>0</v>
      </c>
      <c r="L18" s="634">
        <f t="shared" si="33"/>
        <v>0</v>
      </c>
      <c r="M18" s="634">
        <f t="shared" si="15"/>
        <v>0</v>
      </c>
      <c r="N18" s="634">
        <f t="shared" si="16"/>
        <v>0</v>
      </c>
      <c r="O18" s="634">
        <f t="shared" si="30"/>
        <v>0</v>
      </c>
      <c r="P18" s="634">
        <f t="shared" si="9"/>
        <v>0</v>
      </c>
      <c r="Q18" s="634">
        <f t="shared" si="10"/>
        <v>0</v>
      </c>
      <c r="R18" s="634">
        <f t="shared" si="31"/>
        <v>1254.65870560757</v>
      </c>
      <c r="S18" s="634">
        <f t="shared" si="32"/>
        <v>1254.65870560757</v>
      </c>
      <c r="T18" s="634" t="e">
        <f>figintl(E18,1,D18,"X",#REF!)</f>
        <v>#VALUE!</v>
      </c>
      <c r="U18" s="634" t="str">
        <f t="shared" si="0"/>
        <v/>
      </c>
    </row>
    <row r="19" spans="1:21" ht="12.75" collapsed="1">
      <c r="A19" s="594" t="str">
        <f t="shared" si="13"/>
        <v>+X</v>
      </c>
      <c r="B19" s="604" t="s">
        <v>162</v>
      </c>
      <c r="C19" s="605" t="s">
        <v>14</v>
      </c>
      <c r="D19" s="606">
        <v>0</v>
      </c>
      <c r="E19" s="643">
        <v>-160.99999999999997</v>
      </c>
      <c r="F19" s="636">
        <f>IF($C19="X",0,IF(AND(OR($C19="S",$C19="+S"),OR($C18="X",$C18="+X")),F18,G18))</f>
        <v>1254.65870560757</v>
      </c>
      <c r="G19" s="636">
        <f t="shared" si="18"/>
        <v>1093.65870560757</v>
      </c>
      <c r="H19" s="636">
        <f t="shared" si="19"/>
        <v>1093.65870560757</v>
      </c>
      <c r="I19" s="636">
        <f t="shared" si="20"/>
        <v>0</v>
      </c>
      <c r="J19" s="636">
        <f t="shared" si="6"/>
        <v>0</v>
      </c>
      <c r="K19" s="636">
        <f t="shared" si="7"/>
        <v>0</v>
      </c>
      <c r="L19" s="637">
        <f>ABS(E19)</f>
        <v>160.99999999999997</v>
      </c>
      <c r="M19" s="637">
        <v>0</v>
      </c>
      <c r="N19" s="637">
        <v>0</v>
      </c>
      <c r="O19" s="636">
        <f t="shared" si="22"/>
        <v>0</v>
      </c>
      <c r="P19" s="636">
        <f t="shared" si="9"/>
        <v>0</v>
      </c>
      <c r="Q19" s="636">
        <f t="shared" si="10"/>
        <v>0</v>
      </c>
      <c r="R19" s="636">
        <f t="shared" si="23"/>
        <v>1254.65870560757</v>
      </c>
      <c r="S19" s="636">
        <f t="shared" si="24"/>
        <v>1093.65870560757</v>
      </c>
      <c r="T19" s="636" t="e">
        <f>figintl(E19,1,D19,"X",#REF!)</f>
        <v>#VALUE!</v>
      </c>
      <c r="U19" s="636" t="e">
        <f t="shared" si="0"/>
        <v>#VALUE!</v>
      </c>
    </row>
    <row r="20" spans="1:21" s="616" customFormat="1" ht="12.75" hidden="1" outlineLevel="1">
      <c r="A20" s="638">
        <f>IF(OR(C20=0,C20="S",C20="+S"),0,C20)</f>
        <v>0</v>
      </c>
      <c r="B20" s="609" t="s">
        <v>163</v>
      </c>
      <c r="C20" s="610" t="s">
        <v>158</v>
      </c>
      <c r="D20" s="611">
        <v>0</v>
      </c>
      <c r="E20" s="639">
        <v>-62.01</v>
      </c>
      <c r="F20" s="624">
        <f t="shared" si="17"/>
        <v>1254.65870560757</v>
      </c>
      <c r="G20" s="624">
        <f t="shared" si="18"/>
        <v>1192.64870560757</v>
      </c>
      <c r="H20" s="624">
        <f t="shared" si="19"/>
        <v>1192.64870560757</v>
      </c>
      <c r="I20" s="624">
        <f t="shared" si="20"/>
        <v>0</v>
      </c>
      <c r="J20" s="624">
        <f t="shared" si="6"/>
        <v>0</v>
      </c>
      <c r="K20" s="624">
        <f t="shared" si="7"/>
        <v>0</v>
      </c>
      <c r="L20" s="624">
        <f t="shared" si="21"/>
        <v>62.01</v>
      </c>
      <c r="M20" s="624">
        <f t="shared" si="15"/>
        <v>0</v>
      </c>
      <c r="N20" s="624">
        <f t="shared" si="16"/>
        <v>0</v>
      </c>
      <c r="O20" s="624">
        <f t="shared" si="22"/>
        <v>0</v>
      </c>
      <c r="P20" s="624">
        <f t="shared" si="9"/>
        <v>0</v>
      </c>
      <c r="Q20" s="624">
        <f t="shared" si="10"/>
        <v>0</v>
      </c>
      <c r="R20" s="624">
        <f t="shared" si="23"/>
        <v>1254.65870560757</v>
      </c>
      <c r="S20" s="624">
        <f t="shared" si="24"/>
        <v>1192.64870560757</v>
      </c>
      <c r="T20" s="624" t="e">
        <f>figintl(E20,1,D20,"X",#REF!)</f>
        <v>#VALUE!</v>
      </c>
      <c r="U20" s="624" t="e">
        <f t="shared" si="0"/>
        <v>#VALUE!</v>
      </c>
    </row>
    <row r="21" spans="1:21" s="616" customFormat="1" ht="12.75" hidden="1" outlineLevel="1">
      <c r="A21" s="638">
        <f>IF(OR(C21=0,C21="S",C21="+S"),0,C21)</f>
        <v>0</v>
      </c>
      <c r="B21" s="609" t="s">
        <v>164</v>
      </c>
      <c r="C21" s="610" t="s">
        <v>158</v>
      </c>
      <c r="D21" s="611">
        <v>0</v>
      </c>
      <c r="E21" s="639">
        <v>-81.72</v>
      </c>
      <c r="F21" s="624">
        <f t="shared" si="17"/>
        <v>1192.64870560757</v>
      </c>
      <c r="G21" s="624">
        <f t="shared" si="18"/>
        <v>1110.92870560757</v>
      </c>
      <c r="H21" s="624">
        <f t="shared" si="19"/>
        <v>1110.92870560757</v>
      </c>
      <c r="I21" s="624">
        <f t="shared" si="20"/>
        <v>0</v>
      </c>
      <c r="J21" s="624">
        <f t="shared" si="6"/>
        <v>0</v>
      </c>
      <c r="K21" s="624">
        <f t="shared" si="7"/>
        <v>0</v>
      </c>
      <c r="L21" s="624">
        <f t="shared" si="21"/>
        <v>81.72</v>
      </c>
      <c r="M21" s="624">
        <f t="shared" si="15"/>
        <v>0</v>
      </c>
      <c r="N21" s="624">
        <f t="shared" si="16"/>
        <v>0</v>
      </c>
      <c r="O21" s="624">
        <f t="shared" si="22"/>
        <v>0</v>
      </c>
      <c r="P21" s="624">
        <f t="shared" si="9"/>
        <v>0</v>
      </c>
      <c r="Q21" s="624">
        <f t="shared" si="10"/>
        <v>0</v>
      </c>
      <c r="R21" s="624">
        <f t="shared" si="23"/>
        <v>1192.64870560757</v>
      </c>
      <c r="S21" s="624">
        <f t="shared" si="24"/>
        <v>1110.92870560757</v>
      </c>
      <c r="T21" s="624" t="e">
        <f>figintl(E21,1,D21,"X",#REF!)</f>
        <v>#VALUE!</v>
      </c>
      <c r="U21" s="624" t="e">
        <f t="shared" si="0"/>
        <v>#VALUE!</v>
      </c>
    </row>
    <row r="22" spans="1:21" s="616" customFormat="1" ht="12.75" hidden="1" outlineLevel="1">
      <c r="A22" s="638">
        <f t="shared" si="13"/>
        <v>0</v>
      </c>
      <c r="B22" s="617" t="s">
        <v>165</v>
      </c>
      <c r="C22" s="618" t="s">
        <v>158</v>
      </c>
      <c r="D22" s="619">
        <v>0</v>
      </c>
      <c r="E22" s="641">
        <v>-17.269999999999982</v>
      </c>
      <c r="F22" s="644">
        <f t="shared" si="17"/>
        <v>1110.92870560757</v>
      </c>
      <c r="G22" s="644">
        <f t="shared" si="18"/>
        <v>1093.65870560757</v>
      </c>
      <c r="H22" s="644">
        <f t="shared" si="19"/>
        <v>1093.65870560757</v>
      </c>
      <c r="I22" s="644">
        <f t="shared" si="20"/>
        <v>0</v>
      </c>
      <c r="J22" s="644">
        <f t="shared" si="6"/>
        <v>0</v>
      </c>
      <c r="K22" s="644">
        <f t="shared" si="7"/>
        <v>0</v>
      </c>
      <c r="L22" s="644">
        <f t="shared" si="21"/>
        <v>17.269999999999982</v>
      </c>
      <c r="M22" s="644">
        <f t="shared" si="15"/>
        <v>0</v>
      </c>
      <c r="N22" s="644">
        <f t="shared" si="16"/>
        <v>0</v>
      </c>
      <c r="O22" s="644">
        <f t="shared" si="22"/>
        <v>0</v>
      </c>
      <c r="P22" s="644">
        <f t="shared" si="9"/>
        <v>0</v>
      </c>
      <c r="Q22" s="644">
        <f t="shared" si="10"/>
        <v>0</v>
      </c>
      <c r="R22" s="644">
        <f t="shared" si="23"/>
        <v>1110.92870560757</v>
      </c>
      <c r="S22" s="644">
        <f t="shared" si="24"/>
        <v>1093.65870560757</v>
      </c>
      <c r="T22" s="644" t="e">
        <f>figintl(E22,1,D22,"X",#REF!)</f>
        <v>#VALUE!</v>
      </c>
      <c r="U22" s="644" t="e">
        <f t="shared" si="0"/>
        <v>#VALUE!</v>
      </c>
    </row>
    <row r="23" spans="1:21" ht="12.75" collapsed="1">
      <c r="A23" s="594" t="str">
        <f>IF(OR(C23=0,C23="S",C23="+S"),0,C23)</f>
        <v>X</v>
      </c>
      <c r="B23" s="613" t="s">
        <v>166</v>
      </c>
      <c r="C23" s="632" t="s">
        <v>7</v>
      </c>
      <c r="D23" s="614">
        <v>0</v>
      </c>
      <c r="E23" s="633">
        <v>1094</v>
      </c>
      <c r="F23" s="634">
        <f>IF($C23="X",0,IF(AND(OR($C23="S",$C23="+S"),OR($C22="X",$C22="+X")),F22,G22))</f>
        <v>0</v>
      </c>
      <c r="G23" s="634">
        <f t="shared" si="18"/>
        <v>1094</v>
      </c>
      <c r="H23" s="634">
        <f t="shared" si="19"/>
        <v>0</v>
      </c>
      <c r="I23" s="634">
        <f t="shared" si="20"/>
        <v>1094</v>
      </c>
      <c r="J23" s="634">
        <f t="shared" si="6"/>
        <v>0</v>
      </c>
      <c r="K23" s="634">
        <f t="shared" si="7"/>
        <v>0</v>
      </c>
      <c r="L23" s="634">
        <f t="shared" si="21"/>
        <v>0</v>
      </c>
      <c r="M23" s="634">
        <f t="shared" si="15"/>
        <v>0</v>
      </c>
      <c r="N23" s="634">
        <f t="shared" si="16"/>
        <v>0</v>
      </c>
      <c r="O23" s="634">
        <f t="shared" si="22"/>
        <v>0</v>
      </c>
      <c r="P23" s="634">
        <f t="shared" si="9"/>
        <v>0</v>
      </c>
      <c r="Q23" s="634">
        <f t="shared" si="10"/>
        <v>0</v>
      </c>
      <c r="R23" s="634">
        <f t="shared" si="23"/>
        <v>1094</v>
      </c>
      <c r="S23" s="634">
        <f t="shared" si="24"/>
        <v>0</v>
      </c>
      <c r="T23" s="634" t="e">
        <f>figintl(E23,1,D23,"X",#REF!)</f>
        <v>#VALUE!</v>
      </c>
      <c r="U23" s="634" t="str">
        <f t="shared" si="0"/>
        <v>FCF to
Solvay
share from
cont. ops.</v>
      </c>
    </row>
    <row r="24" spans="1:21" ht="12.75" hidden="1" outlineLevel="1">
      <c r="A24" s="594">
        <f>IF(OR(C24=0,C24="S",C24="+S"),0,C24)</f>
        <v>0</v>
      </c>
      <c r="B24" s="621" t="s">
        <v>167</v>
      </c>
      <c r="C24" s="622">
        <v>0</v>
      </c>
      <c r="D24" s="623">
        <v>0</v>
      </c>
      <c r="E24" s="635">
        <v>-5.999999999994543E-2</v>
      </c>
      <c r="F24" s="636">
        <f t="shared" si="17"/>
        <v>1094</v>
      </c>
      <c r="G24" s="636">
        <f t="shared" si="18"/>
        <v>1094</v>
      </c>
      <c r="H24" s="636">
        <f t="shared" si="19"/>
        <v>1094</v>
      </c>
      <c r="I24" s="636">
        <f t="shared" si="20"/>
        <v>0</v>
      </c>
      <c r="J24" s="636">
        <f t="shared" si="6"/>
        <v>0</v>
      </c>
      <c r="K24" s="636">
        <f t="shared" si="7"/>
        <v>0</v>
      </c>
      <c r="L24" s="636">
        <f t="shared" si="21"/>
        <v>0</v>
      </c>
      <c r="M24" s="636">
        <f t="shared" si="15"/>
        <v>0</v>
      </c>
      <c r="N24" s="636">
        <f t="shared" si="16"/>
        <v>0</v>
      </c>
      <c r="O24" s="636">
        <f t="shared" si="22"/>
        <v>0</v>
      </c>
      <c r="P24" s="636">
        <f t="shared" si="9"/>
        <v>0</v>
      </c>
      <c r="Q24" s="636">
        <f t="shared" si="10"/>
        <v>0</v>
      </c>
      <c r="R24" s="636">
        <f t="shared" si="23"/>
        <v>1094</v>
      </c>
      <c r="S24" s="636">
        <f t="shared" si="24"/>
        <v>1094</v>
      </c>
      <c r="T24" s="636" t="e">
        <f>figintl(E24,1,D24,"X",#REF!)</f>
        <v>#VALUE!</v>
      </c>
      <c r="U24" s="636" t="str">
        <f t="shared" si="0"/>
        <v/>
      </c>
    </row>
    <row r="25" spans="1:21" ht="12.75" hidden="1" outlineLevel="1">
      <c r="A25" s="594">
        <f>IF(OR(C25=0,C25="S",C25="+S"),0,C25)</f>
        <v>0</v>
      </c>
      <c r="B25" s="604" t="s">
        <v>168</v>
      </c>
      <c r="C25" s="605">
        <v>0</v>
      </c>
      <c r="D25" s="606">
        <v>0</v>
      </c>
      <c r="E25" s="643">
        <v>1255.06</v>
      </c>
      <c r="F25" s="636">
        <f t="shared" si="17"/>
        <v>1094</v>
      </c>
      <c r="G25" s="636">
        <f t="shared" si="18"/>
        <v>1094</v>
      </c>
      <c r="H25" s="636">
        <f t="shared" si="19"/>
        <v>1094</v>
      </c>
      <c r="I25" s="636">
        <f t="shared" si="20"/>
        <v>0</v>
      </c>
      <c r="J25" s="636">
        <f t="shared" si="6"/>
        <v>0</v>
      </c>
      <c r="K25" s="636">
        <f t="shared" si="7"/>
        <v>0</v>
      </c>
      <c r="L25" s="636">
        <f t="shared" si="21"/>
        <v>0</v>
      </c>
      <c r="M25" s="636">
        <f t="shared" si="15"/>
        <v>0</v>
      </c>
      <c r="N25" s="636">
        <f t="shared" si="16"/>
        <v>0</v>
      </c>
      <c r="O25" s="636">
        <f t="shared" si="22"/>
        <v>0</v>
      </c>
      <c r="P25" s="636">
        <f t="shared" si="9"/>
        <v>0</v>
      </c>
      <c r="Q25" s="636">
        <f t="shared" si="10"/>
        <v>0</v>
      </c>
      <c r="R25" s="636">
        <f t="shared" si="23"/>
        <v>1094</v>
      </c>
      <c r="S25" s="636">
        <f t="shared" si="24"/>
        <v>1094</v>
      </c>
      <c r="T25" s="636" t="e">
        <f>figintl(E25,1,D25,"X",#REF!)</f>
        <v>#VALUE!</v>
      </c>
      <c r="U25" s="636" t="str">
        <f t="shared" si="0"/>
        <v/>
      </c>
    </row>
    <row r="26" spans="1:21" s="646" customFormat="1" ht="12.75" hidden="1" outlineLevel="1">
      <c r="A26" s="645">
        <f t="shared" ref="A26:A31" si="34">IF(OR(C26=0,C26="S",C26="+S"),0,C26)</f>
        <v>0</v>
      </c>
      <c r="B26" s="613" t="s">
        <v>169</v>
      </c>
      <c r="C26" s="632">
        <v>0</v>
      </c>
      <c r="D26" s="614">
        <v>0</v>
      </c>
      <c r="E26" s="633">
        <v>1255</v>
      </c>
      <c r="F26" s="634">
        <f t="shared" si="17"/>
        <v>1094</v>
      </c>
      <c r="G26" s="634">
        <f t="shared" si="18"/>
        <v>1094</v>
      </c>
      <c r="H26" s="634">
        <f t="shared" si="19"/>
        <v>1094</v>
      </c>
      <c r="I26" s="634">
        <f t="shared" si="20"/>
        <v>0</v>
      </c>
      <c r="J26" s="634">
        <f t="shared" si="6"/>
        <v>0</v>
      </c>
      <c r="K26" s="634">
        <f t="shared" si="7"/>
        <v>0</v>
      </c>
      <c r="L26" s="634">
        <f t="shared" si="21"/>
        <v>0</v>
      </c>
      <c r="M26" s="634">
        <f t="shared" si="15"/>
        <v>0</v>
      </c>
      <c r="N26" s="634">
        <f t="shared" si="16"/>
        <v>0</v>
      </c>
      <c r="O26" s="634">
        <f t="shared" si="22"/>
        <v>0</v>
      </c>
      <c r="P26" s="634">
        <f t="shared" si="9"/>
        <v>0</v>
      </c>
      <c r="Q26" s="634">
        <f t="shared" si="10"/>
        <v>0</v>
      </c>
      <c r="R26" s="634">
        <f t="shared" si="23"/>
        <v>1094</v>
      </c>
      <c r="S26" s="634">
        <f t="shared" si="24"/>
        <v>1094</v>
      </c>
      <c r="T26" s="634" t="e">
        <f>figintl(E26,1,D26,"X",#REF!)</f>
        <v>#VALUE!</v>
      </c>
      <c r="U26" s="634" t="str">
        <f t="shared" si="0"/>
        <v/>
      </c>
    </row>
    <row r="27" spans="1:21" s="646" customFormat="1" ht="12.75" hidden="1" outlineLevel="1">
      <c r="A27" s="645">
        <f t="shared" si="34"/>
        <v>0</v>
      </c>
      <c r="B27" s="604" t="s">
        <v>162</v>
      </c>
      <c r="C27" s="605">
        <v>0</v>
      </c>
      <c r="D27" s="606">
        <v>0</v>
      </c>
      <c r="E27" s="643">
        <v>-161.05999999999997</v>
      </c>
      <c r="F27" s="636">
        <f t="shared" si="17"/>
        <v>1094</v>
      </c>
      <c r="G27" s="636">
        <f t="shared" si="18"/>
        <v>1094</v>
      </c>
      <c r="H27" s="636">
        <f t="shared" si="19"/>
        <v>1094</v>
      </c>
      <c r="I27" s="636">
        <f t="shared" si="20"/>
        <v>0</v>
      </c>
      <c r="J27" s="636">
        <f t="shared" si="6"/>
        <v>0</v>
      </c>
      <c r="K27" s="636">
        <f t="shared" si="7"/>
        <v>0</v>
      </c>
      <c r="L27" s="636">
        <f t="shared" si="21"/>
        <v>0</v>
      </c>
      <c r="M27" s="636">
        <f t="shared" si="15"/>
        <v>0</v>
      </c>
      <c r="N27" s="636">
        <f t="shared" si="16"/>
        <v>0</v>
      </c>
      <c r="O27" s="636">
        <f t="shared" si="22"/>
        <v>0</v>
      </c>
      <c r="P27" s="636">
        <f t="shared" si="9"/>
        <v>0</v>
      </c>
      <c r="Q27" s="636">
        <f t="shared" si="10"/>
        <v>0</v>
      </c>
      <c r="R27" s="636">
        <f t="shared" si="23"/>
        <v>1094</v>
      </c>
      <c r="S27" s="636">
        <f t="shared" si="24"/>
        <v>1094</v>
      </c>
      <c r="T27" s="636" t="e">
        <f>figintl(E27,1,D27,"X",#REF!)</f>
        <v>#VALUE!</v>
      </c>
      <c r="U27" s="636" t="str">
        <f t="shared" si="0"/>
        <v/>
      </c>
    </row>
    <row r="28" spans="1:21" s="616" customFormat="1" ht="12.75" hidden="1" outlineLevel="1">
      <c r="A28" s="638">
        <f t="shared" si="34"/>
        <v>0</v>
      </c>
      <c r="B28" s="609" t="s">
        <v>163</v>
      </c>
      <c r="C28" s="610">
        <v>0</v>
      </c>
      <c r="D28" s="611">
        <v>0</v>
      </c>
      <c r="E28" s="639">
        <v>-62.01</v>
      </c>
      <c r="F28" s="640">
        <f t="shared" si="17"/>
        <v>1094</v>
      </c>
      <c r="G28" s="640">
        <f t="shared" si="18"/>
        <v>1094</v>
      </c>
      <c r="H28" s="640">
        <f t="shared" si="19"/>
        <v>1094</v>
      </c>
      <c r="I28" s="640">
        <f t="shared" si="20"/>
        <v>0</v>
      </c>
      <c r="J28" s="640">
        <f t="shared" si="6"/>
        <v>0</v>
      </c>
      <c r="K28" s="640">
        <f t="shared" si="7"/>
        <v>0</v>
      </c>
      <c r="L28" s="640">
        <f t="shared" si="21"/>
        <v>0</v>
      </c>
      <c r="M28" s="640">
        <f t="shared" si="15"/>
        <v>0</v>
      </c>
      <c r="N28" s="640">
        <f t="shared" si="16"/>
        <v>0</v>
      </c>
      <c r="O28" s="640">
        <f t="shared" si="22"/>
        <v>0</v>
      </c>
      <c r="P28" s="640">
        <f t="shared" si="9"/>
        <v>0</v>
      </c>
      <c r="Q28" s="640">
        <f t="shared" si="10"/>
        <v>0</v>
      </c>
      <c r="R28" s="640">
        <f t="shared" si="23"/>
        <v>1094</v>
      </c>
      <c r="S28" s="640">
        <f t="shared" si="24"/>
        <v>1094</v>
      </c>
      <c r="T28" s="640" t="e">
        <f>figintl(E28,1,D28,"X",#REF!)</f>
        <v>#VALUE!</v>
      </c>
      <c r="U28" s="640" t="str">
        <f t="shared" si="0"/>
        <v/>
      </c>
    </row>
    <row r="29" spans="1:21" s="616" customFormat="1" ht="12.75" hidden="1" outlineLevel="1">
      <c r="A29" s="638">
        <f t="shared" si="34"/>
        <v>0</v>
      </c>
      <c r="B29" s="609" t="s">
        <v>164</v>
      </c>
      <c r="C29" s="610">
        <v>0</v>
      </c>
      <c r="D29" s="611">
        <v>0</v>
      </c>
      <c r="E29" s="639">
        <v>-81.72</v>
      </c>
      <c r="F29" s="640">
        <f t="shared" si="17"/>
        <v>1094</v>
      </c>
      <c r="G29" s="640">
        <f t="shared" si="18"/>
        <v>1094</v>
      </c>
      <c r="H29" s="640">
        <f t="shared" si="19"/>
        <v>1094</v>
      </c>
      <c r="I29" s="640">
        <f t="shared" si="20"/>
        <v>0</v>
      </c>
      <c r="J29" s="640">
        <f t="shared" si="6"/>
        <v>0</v>
      </c>
      <c r="K29" s="640">
        <f t="shared" si="7"/>
        <v>0</v>
      </c>
      <c r="L29" s="640">
        <f t="shared" si="21"/>
        <v>0</v>
      </c>
      <c r="M29" s="640">
        <f t="shared" si="15"/>
        <v>0</v>
      </c>
      <c r="N29" s="640">
        <f t="shared" si="16"/>
        <v>0</v>
      </c>
      <c r="O29" s="640">
        <f t="shared" si="22"/>
        <v>0</v>
      </c>
      <c r="P29" s="640">
        <f t="shared" si="9"/>
        <v>0</v>
      </c>
      <c r="Q29" s="640">
        <f t="shared" si="10"/>
        <v>0</v>
      </c>
      <c r="R29" s="640">
        <f t="shared" si="23"/>
        <v>1094</v>
      </c>
      <c r="S29" s="640">
        <f t="shared" si="24"/>
        <v>1094</v>
      </c>
      <c r="T29" s="640" t="e">
        <f>figintl(E29,1,D29,"X",#REF!)</f>
        <v>#VALUE!</v>
      </c>
      <c r="U29" s="640" t="str">
        <f t="shared" si="0"/>
        <v/>
      </c>
    </row>
    <row r="30" spans="1:21" s="616" customFormat="1" ht="12.75" hidden="1" outlineLevel="1">
      <c r="A30" s="638">
        <f t="shared" si="34"/>
        <v>0</v>
      </c>
      <c r="B30" s="617" t="s">
        <v>165</v>
      </c>
      <c r="C30" s="618">
        <v>0</v>
      </c>
      <c r="D30" s="619">
        <v>0</v>
      </c>
      <c r="E30" s="641">
        <v>-17.329999999999984</v>
      </c>
      <c r="F30" s="642">
        <f t="shared" si="17"/>
        <v>1094</v>
      </c>
      <c r="G30" s="642">
        <f t="shared" si="18"/>
        <v>1094</v>
      </c>
      <c r="H30" s="642">
        <f t="shared" si="19"/>
        <v>1094</v>
      </c>
      <c r="I30" s="642">
        <f t="shared" si="20"/>
        <v>0</v>
      </c>
      <c r="J30" s="642">
        <f t="shared" si="6"/>
        <v>0</v>
      </c>
      <c r="K30" s="642">
        <f t="shared" si="7"/>
        <v>0</v>
      </c>
      <c r="L30" s="642">
        <f t="shared" si="21"/>
        <v>0</v>
      </c>
      <c r="M30" s="642">
        <f t="shared" si="15"/>
        <v>0</v>
      </c>
      <c r="N30" s="642">
        <f t="shared" si="16"/>
        <v>0</v>
      </c>
      <c r="O30" s="642">
        <f t="shared" si="22"/>
        <v>0</v>
      </c>
      <c r="P30" s="642">
        <f t="shared" si="9"/>
        <v>0</v>
      </c>
      <c r="Q30" s="642">
        <f t="shared" si="10"/>
        <v>0</v>
      </c>
      <c r="R30" s="642">
        <f t="shared" si="23"/>
        <v>1094</v>
      </c>
      <c r="S30" s="642">
        <f t="shared" si="24"/>
        <v>1094</v>
      </c>
      <c r="T30" s="642" t="e">
        <f>figintl(E30,1,D30,"X",#REF!)</f>
        <v>#VALUE!</v>
      </c>
      <c r="U30" s="642" t="str">
        <f t="shared" si="0"/>
        <v/>
      </c>
    </row>
    <row r="31" spans="1:21" s="646" customFormat="1" ht="12.75" hidden="1" outlineLevel="1" collapsed="1">
      <c r="A31" s="645">
        <f t="shared" si="34"/>
        <v>0</v>
      </c>
      <c r="B31" s="613" t="s">
        <v>170</v>
      </c>
      <c r="C31" s="632">
        <v>0</v>
      </c>
      <c r="D31" s="614">
        <v>0</v>
      </c>
      <c r="E31" s="633">
        <v>1093.94</v>
      </c>
      <c r="F31" s="634">
        <f t="shared" si="17"/>
        <v>1094</v>
      </c>
      <c r="G31" s="634">
        <f t="shared" si="18"/>
        <v>1094</v>
      </c>
      <c r="H31" s="634">
        <f t="shared" si="19"/>
        <v>1094</v>
      </c>
      <c r="I31" s="634">
        <f t="shared" si="20"/>
        <v>0</v>
      </c>
      <c r="J31" s="634">
        <f t="shared" si="6"/>
        <v>0</v>
      </c>
      <c r="K31" s="634">
        <f t="shared" si="7"/>
        <v>0</v>
      </c>
      <c r="L31" s="634">
        <f t="shared" si="21"/>
        <v>0</v>
      </c>
      <c r="M31" s="634">
        <f t="shared" si="15"/>
        <v>0</v>
      </c>
      <c r="N31" s="634">
        <f t="shared" si="16"/>
        <v>0</v>
      </c>
      <c r="O31" s="634">
        <f t="shared" si="22"/>
        <v>0</v>
      </c>
      <c r="P31" s="634">
        <f t="shared" si="9"/>
        <v>0</v>
      </c>
      <c r="Q31" s="634">
        <f t="shared" si="10"/>
        <v>0</v>
      </c>
      <c r="R31" s="634">
        <f t="shared" si="23"/>
        <v>1094</v>
      </c>
      <c r="S31" s="634">
        <f t="shared" si="24"/>
        <v>1094</v>
      </c>
      <c r="T31" s="634" t="e">
        <f>figintl(E31,1,D31,"X",#REF!)</f>
        <v>#VALUE!</v>
      </c>
      <c r="U31" s="634" t="str">
        <f t="shared" si="0"/>
        <v/>
      </c>
    </row>
    <row r="32" spans="1:21" s="651" customFormat="1" ht="12.75" hidden="1" outlineLevel="1">
      <c r="A32" s="647"/>
      <c r="B32" s="648"/>
      <c r="C32" s="626"/>
      <c r="D32" s="649"/>
      <c r="E32" s="650"/>
      <c r="F32" s="650"/>
      <c r="G32" s="650"/>
      <c r="H32" s="650"/>
      <c r="I32" s="650"/>
      <c r="J32" s="650"/>
      <c r="K32" s="650"/>
      <c r="L32" s="650"/>
      <c r="M32" s="650"/>
      <c r="N32" s="650"/>
      <c r="O32" s="650"/>
      <c r="P32" s="650"/>
      <c r="Q32" s="650"/>
      <c r="R32" s="650"/>
      <c r="S32" s="650"/>
      <c r="T32" s="650"/>
      <c r="U32" s="650" t="str">
        <f t="shared" si="0"/>
        <v/>
      </c>
    </row>
    <row r="33" spans="1:21" s="651" customFormat="1" ht="12.75" hidden="1" outlineLevel="1">
      <c r="A33" s="647"/>
      <c r="B33" s="648"/>
      <c r="C33" s="626"/>
      <c r="D33" s="649"/>
      <c r="E33" s="650"/>
      <c r="F33" s="650"/>
      <c r="G33" s="650"/>
      <c r="H33" s="650"/>
      <c r="I33" s="650"/>
      <c r="J33" s="650"/>
      <c r="K33" s="650"/>
      <c r="L33" s="650"/>
      <c r="M33" s="650"/>
      <c r="N33" s="650"/>
      <c r="O33" s="650"/>
      <c r="P33" s="650"/>
      <c r="Q33" s="650"/>
      <c r="R33" s="650"/>
      <c r="S33" s="650"/>
      <c r="T33" s="650"/>
      <c r="U33" s="650" t="str">
        <f t="shared" si="0"/>
        <v/>
      </c>
    </row>
    <row r="34" spans="1:21" s="651" customFormat="1" ht="12.75" hidden="1" outlineLevel="1">
      <c r="A34" s="647"/>
      <c r="B34" s="652"/>
      <c r="C34" s="653"/>
      <c r="D34" s="654"/>
      <c r="E34" s="655"/>
      <c r="F34" s="655"/>
      <c r="G34" s="650"/>
      <c r="H34" s="655"/>
      <c r="I34" s="650"/>
      <c r="J34" s="650"/>
      <c r="K34" s="655"/>
      <c r="L34" s="650"/>
      <c r="M34" s="655"/>
      <c r="N34" s="650"/>
      <c r="O34" s="655"/>
      <c r="P34" s="650"/>
      <c r="Q34" s="655"/>
      <c r="R34" s="655"/>
      <c r="S34" s="655"/>
      <c r="T34" s="650"/>
      <c r="U34" s="655" t="str">
        <f t="shared" si="0"/>
        <v/>
      </c>
    </row>
    <row r="35" spans="1:21" ht="12.75" collapsed="1">
      <c r="B35" s="629"/>
      <c r="C35" s="629"/>
      <c r="D35" s="656"/>
      <c r="E35" s="656"/>
      <c r="F35" s="656"/>
      <c r="G35" s="656"/>
      <c r="H35" s="656"/>
      <c r="I35" s="656"/>
      <c r="J35" s="656"/>
      <c r="K35" s="656"/>
      <c r="L35" s="656"/>
      <c r="M35" s="656"/>
      <c r="N35" s="656"/>
      <c r="O35" s="656"/>
      <c r="P35" s="656"/>
      <c r="Q35" s="656"/>
      <c r="R35" s="656"/>
      <c r="S35" s="656"/>
      <c r="T35" s="629"/>
      <c r="U35" s="630"/>
    </row>
    <row r="36" spans="1:21" ht="12.75" customHeight="1"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7"/>
      <c r="P36" s="657"/>
      <c r="Q36" s="657"/>
      <c r="R36" s="657"/>
      <c r="S36" s="657"/>
    </row>
    <row r="37" spans="1:21" ht="12.75" customHeight="1"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7"/>
      <c r="P37" s="657"/>
      <c r="Q37" s="657"/>
      <c r="R37" s="657"/>
      <c r="S37" s="657"/>
    </row>
    <row r="38" spans="1:21" ht="12.75" customHeight="1"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7"/>
      <c r="P38" s="657"/>
      <c r="Q38" s="657"/>
      <c r="R38" s="657"/>
      <c r="S38" s="657"/>
    </row>
    <row r="39" spans="1:21" ht="12.75" customHeight="1"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7"/>
      <c r="P39" s="657"/>
      <c r="Q39" s="657"/>
      <c r="R39" s="657"/>
      <c r="S39" s="657"/>
    </row>
    <row r="40" spans="1:21" ht="12.75" customHeight="1"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7"/>
      <c r="P40" s="657"/>
      <c r="Q40" s="657"/>
      <c r="R40" s="657"/>
      <c r="S40" s="657"/>
    </row>
    <row r="41" spans="1:21" ht="12.75" customHeight="1">
      <c r="D41" s="657"/>
      <c r="E41" s="657"/>
      <c r="F41" s="657"/>
      <c r="G41" s="657"/>
      <c r="H41" s="657"/>
      <c r="I41" s="657"/>
      <c r="J41" s="657"/>
      <c r="K41" s="657"/>
      <c r="L41" s="657"/>
      <c r="M41" s="657"/>
      <c r="N41" s="657"/>
      <c r="O41" s="657"/>
      <c r="P41" s="657"/>
      <c r="Q41" s="657"/>
      <c r="R41" s="657"/>
      <c r="S41" s="657"/>
    </row>
    <row r="42" spans="1:21" ht="12.75" customHeight="1">
      <c r="D42" s="657"/>
      <c r="E42" s="657"/>
      <c r="F42" s="657"/>
      <c r="G42" s="657"/>
      <c r="H42" s="657"/>
      <c r="I42" s="657"/>
      <c r="J42" s="657"/>
      <c r="K42" s="657"/>
      <c r="L42" s="657"/>
      <c r="M42" s="657"/>
      <c r="N42" s="657"/>
      <c r="O42" s="657"/>
      <c r="P42" s="657"/>
      <c r="Q42" s="657"/>
      <c r="R42" s="657"/>
      <c r="S42" s="657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594" customWidth="1"/>
    <col min="2" max="2" width="21.28515625" style="595" customWidth="1"/>
    <col min="3" max="4" width="5.7109375" style="595" customWidth="1"/>
    <col min="5" max="20" width="8.7109375" style="595" customWidth="1"/>
    <col min="21" max="21" width="48.85546875" style="596" customWidth="1"/>
    <col min="22" max="22" width="3" style="595" customWidth="1"/>
    <col min="23" max="30" width="10.7109375" style="595" customWidth="1"/>
    <col min="31" max="32" width="8.7109375" style="595" customWidth="1"/>
    <col min="33" max="33" width="3" style="595" customWidth="1"/>
    <col min="34" max="16384" width="9.140625" style="595"/>
  </cols>
  <sheetData>
    <row r="1" spans="1:21" ht="12.75"/>
    <row r="2" spans="1:21" ht="12.75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-1</v>
      </c>
      <c r="U2" s="599" t="s">
        <v>20</v>
      </c>
    </row>
    <row r="3" spans="1:21" ht="38.25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75" hidden="1" outlineLevel="1">
      <c r="A4" s="600"/>
      <c r="B4" s="603">
        <v>0</v>
      </c>
      <c r="C4" s="603">
        <v>0</v>
      </c>
      <c r="D4" s="603">
        <v>0</v>
      </c>
      <c r="E4" s="603">
        <v>0</v>
      </c>
      <c r="F4" s="603">
        <v>0</v>
      </c>
      <c r="G4" s="603">
        <v>0</v>
      </c>
      <c r="H4" s="603">
        <v>0</v>
      </c>
      <c r="I4" s="603">
        <v>0</v>
      </c>
      <c r="J4" s="603">
        <v>0</v>
      </c>
      <c r="K4" s="603">
        <v>0</v>
      </c>
      <c r="L4" s="603">
        <v>0</v>
      </c>
      <c r="M4" s="603">
        <v>0</v>
      </c>
      <c r="N4" s="603">
        <v>0</v>
      </c>
      <c r="O4" s="603">
        <v>0</v>
      </c>
      <c r="P4" s="603">
        <v>0</v>
      </c>
      <c r="Q4" s="603">
        <v>0</v>
      </c>
      <c r="R4" s="603">
        <v>0</v>
      </c>
      <c r="S4" s="603">
        <v>0</v>
      </c>
      <c r="T4" s="603">
        <v>0</v>
      </c>
      <c r="U4" s="603">
        <v>0</v>
      </c>
    </row>
    <row r="5" spans="1:21" ht="12.75" collapsed="1">
      <c r="A5" s="594" t="str">
        <f>IF(OR(C5=0,C5="S",C5="+S"),0,C5)</f>
        <v>X</v>
      </c>
      <c r="B5" s="604" t="s">
        <v>171</v>
      </c>
      <c r="C5" s="605" t="s">
        <v>7</v>
      </c>
      <c r="D5" s="606">
        <v>0</v>
      </c>
      <c r="E5" s="606">
        <v>-3808.6089985252615</v>
      </c>
      <c r="F5" s="607">
        <f>IF($C5="X",0,IF(AND(OR($C5="S",$C5="+S"),OR($C4="X",$C4="+X")),F4,G4))</f>
        <v>0</v>
      </c>
      <c r="G5" s="607">
        <f>F5+IF($C5=0,0,$E5)</f>
        <v>-3808.6089985252615</v>
      </c>
      <c r="H5" s="607">
        <f>IF(F5=0,0,IF(SIGN(F5)=SIGN(G5),IF(SIGN(F5)&gt;0,MIN(F5:G5),MAX(F5:G5)),0))</f>
        <v>0</v>
      </c>
      <c r="I5" s="607">
        <f>IF(AND($C6="S",$C5="X"),IF($C6="S",$I6,0),IF(OR($C5="X",$C5="S"),E5,0))</f>
        <v>-2008.6089985252615</v>
      </c>
      <c r="J5" s="607">
        <f>IF(AND($C6="S",$C5="X"),IF($C7="S",$I7,0),0)</f>
        <v>-1800</v>
      </c>
      <c r="K5" s="607">
        <f>IF(AND($C6="S",$C5="X"),IF($C8="S",$I8,0),0)</f>
        <v>0</v>
      </c>
      <c r="L5" s="607">
        <f>IF(AND($C6="+S",$C5="+X"),IF($C6="+S",$L6,0),IF(OR($C5="+X",$C5="+S"),IF($H5&gt;0,ABS(E5),IF($H5&lt;0,0,IF(E5=0,0,MAX($F5:$G5)))),0))</f>
        <v>0</v>
      </c>
      <c r="M5" s="607">
        <f>IF(AND($C6="+S",$C5="+X"),IF($C7="+S",$L7,0),0)</f>
        <v>0</v>
      </c>
      <c r="N5" s="607">
        <f>IF(AND($C6="+S",$C5="+X"),IF($C8="+S",$L8,0),0)</f>
        <v>0</v>
      </c>
      <c r="O5" s="607">
        <f>IF(AND($C6="+S",$C5="+X"),IF($C6="+S",$O6,0),IF(OR($C5="+X",$C5="+S"),IF($H5&gt;0,0,IF($H5&lt;0,-ABS(E5),IF(E5=0,0,MIN($F5:$G5)))),0))</f>
        <v>0</v>
      </c>
      <c r="P5" s="607">
        <f>IF(AND($C6="+S",$C5="+X"),IF($C7="+S",$O7,0),0)</f>
        <v>0</v>
      </c>
      <c r="Q5" s="607">
        <f>IF(AND($C6="+S",$C5="+X"),IF($C8="+S",$O8,0),0)</f>
        <v>0</v>
      </c>
      <c r="R5" s="607">
        <f>IF($S$2&lt;0,MIN(F5:G5),MAX(F5:G5))</f>
        <v>-3808.6089985252615</v>
      </c>
      <c r="S5" s="607">
        <f>IF($S$2&lt;0,MAX(F5:G5),MIN(F5:G5))</f>
        <v>0</v>
      </c>
      <c r="T5" s="607" t="e">
        <f>figintl(E5,1,D5,"X",#REF!)</f>
        <v>#VALUE!</v>
      </c>
      <c r="U5" s="665" t="str">
        <f>$B5</f>
        <v>September 30, 2022</v>
      </c>
    </row>
    <row r="6" spans="1:21" ht="12.75" hidden="1" outlineLevel="1">
      <c r="A6" s="594">
        <f>IF(OR(C6=0,C6="S",C6="+S"),0,C6)</f>
        <v>0</v>
      </c>
      <c r="B6" s="609" t="s">
        <v>172</v>
      </c>
      <c r="C6" s="610" t="s">
        <v>173</v>
      </c>
      <c r="D6" s="611">
        <v>0</v>
      </c>
      <c r="E6" s="611">
        <v>-2008.6089985252615</v>
      </c>
      <c r="F6" s="612">
        <f t="shared" ref="F6:F14" si="0">IF($C6="X",0,IF(AND(OR($C6="S",$C6="+S"),OR($C5="X",$C5="+X")),F5,G5))</f>
        <v>0</v>
      </c>
      <c r="G6" s="612">
        <f t="shared" ref="G6:G16" si="1">F6+IF($C6=0,0,$E6)</f>
        <v>-2008.6089985252615</v>
      </c>
      <c r="H6" s="612">
        <f>IF(F6=0,0,IF(SIGN(F6)=SIGN(G6),IF(SIGN(F6)&gt;0,MIN(F6:G6),MAX(F6:G6)),0))</f>
        <v>0</v>
      </c>
      <c r="I6" s="612">
        <f>IF(AND($C7="S",$C6="X"),IF($C7="S",$I7,0),IF(OR($C6="X",$C6="S"),E6,0))</f>
        <v>-2008.6089985252615</v>
      </c>
      <c r="J6" s="612">
        <f>IF(AND($C7="S",$C6="X"),IF($C8="S",$I8,0),0)</f>
        <v>0</v>
      </c>
      <c r="K6" s="612">
        <f>IF(AND($C7="S",$C6="X"),IF($C9="S",$I9,0),0)</f>
        <v>0</v>
      </c>
      <c r="L6" s="612">
        <f>IF(AND($C7="+S",$C6="+X"),IF($C7="+S",$L7,0),IF(OR($C6="+X",$C6="+S"),IF($H6&gt;0,ABS(E6),IF($H6&lt;0,0,IF(E6=0,0,MAX($F6:$G6)))),0))</f>
        <v>0</v>
      </c>
      <c r="M6" s="612">
        <f>IF(AND($C7="+S",$C6="+X"),IF($C8="+S",$L8,0),0)</f>
        <v>0</v>
      </c>
      <c r="N6" s="612">
        <f>IF(AND($C7="+S",$C6="+X"),IF($C9="+S",$L9,0),0)</f>
        <v>0</v>
      </c>
      <c r="O6" s="612">
        <f>IF(AND($C7="+S",$C6="+X"),IF($C7="+S",$O7,0),IF(OR($C6="+X",$C6="+S"),IF($H6&gt;0,0,IF($H6&lt;0,-ABS(E6),IF(E6=0,0,MIN($F6:$G6)))),0))</f>
        <v>0</v>
      </c>
      <c r="P6" s="612">
        <f>IF(AND($C7="+S",$C6="+X"),IF($C8="+S",$O8,0),0)</f>
        <v>0</v>
      </c>
      <c r="Q6" s="612">
        <f>IF(AND($C7="+S",$C6="+X"),IF($C9="+S",$O9,0),0)</f>
        <v>0</v>
      </c>
      <c r="R6" s="612">
        <f>IF($S$2&lt;0,MIN(F6:G6),MAX(F6:G6))</f>
        <v>-2008.6089985252615</v>
      </c>
      <c r="S6" s="612">
        <f>IF($S$2&lt;0,MAX(F6:G6),MIN(F6:G6))</f>
        <v>0</v>
      </c>
      <c r="T6" s="612" t="e">
        <f>figintl(E6,1,D6,"X",#REF!)</f>
        <v>#VALUE!</v>
      </c>
      <c r="U6" s="666" t="e">
        <f>IF(OR($C6="S",$C6="+S"),$B6&amp;" "&amp;$T6,"")&amp;IF(OR($C6="X",$C6="+X"),$B6&amp;IF(OR($C7="S",$C7="+S"),":
"&amp;U7&amp;IF(OR($C8="S",$C8="+S"),"
"&amp;U8,"")&amp;IF(OR($C9="S",$C9="+S"),"
"&amp;U9,""),""),"")</f>
        <v>#VALUE!</v>
      </c>
    </row>
    <row r="7" spans="1:21" ht="12.75" hidden="1" outlineLevel="1">
      <c r="A7" s="594">
        <f>IF(OR(C7=0,C7="S",C7="+S"),0,C7)</f>
        <v>0</v>
      </c>
      <c r="B7" s="609" t="s">
        <v>174</v>
      </c>
      <c r="C7" s="610" t="s">
        <v>173</v>
      </c>
      <c r="D7" s="611">
        <v>0</v>
      </c>
      <c r="E7" s="611">
        <v>-1800</v>
      </c>
      <c r="F7" s="612">
        <f t="shared" si="0"/>
        <v>-2008.6089985252615</v>
      </c>
      <c r="G7" s="612">
        <f t="shared" si="1"/>
        <v>-3808.6089985252615</v>
      </c>
      <c r="H7" s="612">
        <f>IF(F7=0,0,IF(SIGN(F7)=SIGN(G7),IF(SIGN(F7)&gt;0,MIN(F7:G7),MAX(F7:G7)),0))</f>
        <v>-2008.6089985252615</v>
      </c>
      <c r="I7" s="612">
        <f>IF(AND($C8="S",$C7="X"),IF($C8="S",$I8,0),IF(OR($C7="X",$C7="S"),E7,0))</f>
        <v>-1800</v>
      </c>
      <c r="J7" s="612">
        <f>IF(AND($C8="S",$C7="X"),IF($C9="S",$I9,0),0)</f>
        <v>0</v>
      </c>
      <c r="K7" s="612">
        <f>IF(AND($C8="S",$C7="X"),IF($C11="S",$I11,0),0)</f>
        <v>0</v>
      </c>
      <c r="L7" s="612">
        <f>IF(AND($C8="+S",$C7="+X"),IF($C8="+S",$L8,0),IF(OR($C7="+X",$C7="+S"),IF($H7&gt;0,ABS(E7),IF($H7&lt;0,0,IF(E7=0,0,MAX($F7:$G7)))),0))</f>
        <v>0</v>
      </c>
      <c r="M7" s="612">
        <f>IF(AND($C8="+S",$C7="+X"),IF($C9="+S",$L9,0),0)</f>
        <v>0</v>
      </c>
      <c r="N7" s="612">
        <f>IF(AND($C8="+S",$C7="+X"),IF($C11="+S",$L11,0),0)</f>
        <v>0</v>
      </c>
      <c r="O7" s="612">
        <f>IF(AND($C8="+S",$C7="+X"),IF($C8="+S",$O8,0),IF(OR($C7="+X",$C7="+S"),IF($H7&gt;0,0,IF($H7&lt;0,-ABS(E7),IF(E7=0,0,MIN($F7:$G7)))),0))</f>
        <v>0</v>
      </c>
      <c r="P7" s="612">
        <f>IF(AND($C8="+S",$C7="+X"),IF($C9="+S",$O9,0),0)</f>
        <v>0</v>
      </c>
      <c r="Q7" s="612">
        <f>IF(AND($C8="+S",$C7="+X"),IF($C11="+S",$O11,0),0)</f>
        <v>0</v>
      </c>
      <c r="R7" s="612">
        <f>IF($S$2&lt;0,MIN(F7:G7),MAX(F7:G7))</f>
        <v>-3808.6089985252615</v>
      </c>
      <c r="S7" s="612">
        <f>IF($S$2&lt;0,MAX(F7:G7),MIN(F7:G7))</f>
        <v>-2008.6089985252615</v>
      </c>
      <c r="T7" s="612" t="e">
        <f>figintl(E7,1,D7,"X",#REF!)</f>
        <v>#VALUE!</v>
      </c>
      <c r="U7" s="666" t="e">
        <f>IF(OR($C7="S",$C7="+S"),$B7&amp;" "&amp;$T7,"")&amp;IF(OR($C7="X",$C7="+X"),$B7&amp;IF(OR($C8="S",$C8="+S"),":
"&amp;U8&amp;IF(OR($C9="S",$C9="+S"),"
"&amp;U9,"")&amp;IF(OR($C11="S",$C11="+S"),"
"&amp;U11,""),""),"")</f>
        <v>#VALUE!</v>
      </c>
    </row>
    <row r="8" spans="1:21" s="616" customFormat="1" ht="12.75" collapsed="1">
      <c r="A8" s="594" t="str">
        <f t="shared" ref="A8:A14" si="2">IF(OR(C8=0,C8="S",C8="+S"),0,C8)</f>
        <v>+X</v>
      </c>
      <c r="B8" s="613" t="s">
        <v>175</v>
      </c>
      <c r="C8" s="614" t="s">
        <v>14</v>
      </c>
      <c r="D8" s="614">
        <v>0</v>
      </c>
      <c r="E8" s="614">
        <v>1093.94</v>
      </c>
      <c r="F8" s="615">
        <f t="shared" si="0"/>
        <v>-3808.6089985252615</v>
      </c>
      <c r="G8" s="615">
        <f t="shared" si="1"/>
        <v>-2714.6689985252615</v>
      </c>
      <c r="H8" s="615">
        <f t="shared" ref="H8:H14" si="3">IF(F8=0,0,IF(SIGN(F8)=SIGN(G8),IF(SIGN(F8)&gt;0,MIN(F8:G8),MAX(F8:G8)),0))</f>
        <v>-2714.6689985252615</v>
      </c>
      <c r="I8" s="615">
        <f>IF(AND($C9="S",$C8="X"),IF($C9="S",$I9,0),IF(OR($C8="X",$C8="S"),E8,0))</f>
        <v>0</v>
      </c>
      <c r="J8" s="615">
        <f>IF(AND($C9="S",$C8="X"),IF($C11="S",$I11,0),0)</f>
        <v>0</v>
      </c>
      <c r="K8" s="615">
        <f>IF(AND($C9="S",$C8="X"),IF($C12="S",$I12,0),0)</f>
        <v>0</v>
      </c>
      <c r="L8" s="615">
        <f>IF(AND($C9="+S",$C8="+X"),IF($C9="+S",$L9,0),IF(OR($C8="+X",$C8="+S"),IF($H8&gt;0,ABS(E8),IF($H8&lt;0,0,IF(E8=0,0,MAX($F8:$G8)))),0))</f>
        <v>0</v>
      </c>
      <c r="M8" s="615">
        <f>IF(AND($C9="+S",$C8="+X"),IF($C11="+S",$L11,0),0)</f>
        <v>0</v>
      </c>
      <c r="N8" s="615">
        <f>IF(AND($C9="+S",$C8="+X"),IF($C12="+S",$L12,0),0)</f>
        <v>0</v>
      </c>
      <c r="O8" s="615">
        <f>IF(AND($C9="+S",$C8="+X"),IF($C9="+S",$O9,0),IF(OR($C8="+X",$C8="+S"),IF($H8&gt;0,0,IF($H8&lt;0,-ABS(E8),IF(E8=0,0,MIN($F8:$G8)))),0))</f>
        <v>-1093.94</v>
      </c>
      <c r="P8" s="615">
        <f>IF(AND($C9="+S",$C8="+X"),IF($C11="+S",$O11,0),0)</f>
        <v>0</v>
      </c>
      <c r="Q8" s="615">
        <f>IF(AND($C9="+S",$C8="+X"),IF($C12="+S",$O12,0),0)</f>
        <v>0</v>
      </c>
      <c r="R8" s="615">
        <f t="shared" ref="R8:R14" si="4">IF($S$2&lt;0,MIN(F8:G8),MAX(F8:G8))</f>
        <v>-3808.6089985252615</v>
      </c>
      <c r="S8" s="615">
        <f t="shared" ref="S8:S14" si="5">IF($S$2&lt;0,MAX(F8:G8),MIN(F8:G8))</f>
        <v>-2714.6689985252615</v>
      </c>
      <c r="T8" s="615" t="e">
        <f>figintl(E8,1,D8,"X",#REF!)</f>
        <v>#VALUE!</v>
      </c>
      <c r="U8" s="664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616" customFormat="1" ht="12.75">
      <c r="A9" s="594" t="str">
        <f t="shared" si="2"/>
        <v>+X</v>
      </c>
      <c r="B9" s="613" t="s">
        <v>176</v>
      </c>
      <c r="C9" s="614" t="s">
        <v>14</v>
      </c>
      <c r="D9" s="614">
        <v>0</v>
      </c>
      <c r="E9" s="614">
        <v>-399.26</v>
      </c>
      <c r="F9" s="615">
        <f t="shared" si="0"/>
        <v>-2714.6689985252615</v>
      </c>
      <c r="G9" s="615">
        <f t="shared" si="1"/>
        <v>-3113.9289985252617</v>
      </c>
      <c r="H9" s="615">
        <f t="shared" si="3"/>
        <v>-2714.6689985252615</v>
      </c>
      <c r="I9" s="615">
        <f>IF(AND($C11="S",$C9="X"),IF($C11="S",$I11,0),IF(OR($C9="X",$C9="S"),E9,0))</f>
        <v>0</v>
      </c>
      <c r="J9" s="615">
        <f>IF(AND($C11="S",$C9="X"),IF($C12="S",$I12,0),0)</f>
        <v>0</v>
      </c>
      <c r="K9" s="615">
        <f>IF(AND($C11="S",$C9="X"),IF($C13="S",$I13,0),0)</f>
        <v>0</v>
      </c>
      <c r="L9" s="615">
        <f>IF(AND($C11="+S",$C9="+X"),IF($C11="+S",$L11,0),IF(OR($C9="+X",$C9="+S"),IF($H9&gt;0,ABS(E9),IF($H9&lt;0,0,IF(E9=0,0,MAX($F9:$G9)))),0))</f>
        <v>0</v>
      </c>
      <c r="M9" s="615">
        <f>IF(AND($C11="+S",$C9="+X"),IF($C12="+S",$L12,0),0)</f>
        <v>0</v>
      </c>
      <c r="N9" s="615">
        <f>IF(AND($C11="+S",$C9="+X"),IF($C13="+S",$L13,0),0)</f>
        <v>0</v>
      </c>
      <c r="O9" s="615">
        <f>IF(AND($C11="+S",$C9="+X"),IF($C11="+S",$O11,0),IF(OR($C9="+X",$C9="+S"),IF($H9&gt;0,0,IF($H9&lt;0,-ABS(E9),IF(E9=0,0,MIN($F9:$G9)))),0))</f>
        <v>-399.26</v>
      </c>
      <c r="P9" s="615">
        <f>IF(AND($C11="+S",$C9="+X"),IF($C12="+S",$O12,0),0)</f>
        <v>0</v>
      </c>
      <c r="Q9" s="615">
        <f>IF(AND($C11="+S",$C9="+X"),IF($C13="+S",$O13,0),0)</f>
        <v>0</v>
      </c>
      <c r="R9" s="615">
        <f t="shared" si="4"/>
        <v>-3113.9289985252617</v>
      </c>
      <c r="S9" s="615">
        <f t="shared" si="5"/>
        <v>-2714.6689985252615</v>
      </c>
      <c r="T9" s="615" t="e">
        <f>figintl(E9,1,D9,"X",#REF!)</f>
        <v>#VALUE!</v>
      </c>
      <c r="U9" s="664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616" customFormat="1" ht="12.75">
      <c r="A10" s="594" t="str">
        <f>IF(OR(C10=0,C10="S",C10="+S"),0,C10)</f>
        <v>+X</v>
      </c>
      <c r="B10" s="613" t="s">
        <v>177</v>
      </c>
      <c r="C10" s="614" t="s">
        <v>14</v>
      </c>
      <c r="D10" s="614">
        <v>0</v>
      </c>
      <c r="E10" s="614">
        <v>-155</v>
      </c>
      <c r="F10" s="615">
        <f>IF($C10="X",0,IF(AND(OR($C10="S",$C10="+S"),OR($C9="X",$C9="+X")),F9,G9))</f>
        <v>-3113.9289985252617</v>
      </c>
      <c r="G10" s="615">
        <f>F10+IF($C10=0,0,$E10)</f>
        <v>-3268.9289985252617</v>
      </c>
      <c r="H10" s="615">
        <f>IF(F10=0,0,IF(SIGN(F10)=SIGN(G10),IF(SIGN(F10)&gt;0,MIN(F10:G10),MAX(F10:G10)),0))</f>
        <v>-3113.9289985252617</v>
      </c>
      <c r="I10" s="615">
        <f>IF(AND($C12="S",$C10="X"),IF($C12="S",$I12,0),IF(OR($C10="X",$C10="S"),E10,0))</f>
        <v>0</v>
      </c>
      <c r="J10" s="615">
        <f>IF(AND($C12="S",$C10="X"),IF($C13="S",$I13,0),0)</f>
        <v>0</v>
      </c>
      <c r="K10" s="615">
        <f>IF(AND($C12="S",$C10="X"),IF($C14="S",$I14,0),0)</f>
        <v>0</v>
      </c>
      <c r="L10" s="615">
        <f>IF(AND($C12="+S",$C10="+X"),IF($C12="+S",$L12,0),IF(OR($C10="+X",$C10="+S"),IF($H10&gt;0,ABS(E10),IF($H10&lt;0,0,IF(E10=0,0,MAX($F10:$G10)))),0))</f>
        <v>0</v>
      </c>
      <c r="M10" s="615">
        <f>IF(AND($C12="+S",$C10="+X"),IF($C13="+S",$L13,0),0)</f>
        <v>0</v>
      </c>
      <c r="N10" s="615">
        <f>IF(AND($C12="+S",$C10="+X"),IF($C14="+S",$L14,0),0)</f>
        <v>0</v>
      </c>
      <c r="O10" s="615">
        <f>IF(AND($C11="+S",$C10="+X"),IF($C11="+S",$O11,0),IF(OR($C10="+X",$C10="+S"),IF($H10&gt;0,0,IF($H10&lt;0,-ABS(E10),IF(E10=0,0,MIN($F10:$G10)))),0))</f>
        <v>-155</v>
      </c>
      <c r="P10" s="615">
        <f>IF(AND($C12="+S",$C10="+X"),IF($C13="+S",$O13,0),0)</f>
        <v>0</v>
      </c>
      <c r="Q10" s="615">
        <f>IF(AND($C12="+S",$C10="+X"),IF($C14="+S",$O14,0),0)</f>
        <v>0</v>
      </c>
      <c r="R10" s="615">
        <f>IF($S$2&lt;0,MIN(F10:G10),MAX(F10:G10))</f>
        <v>-3268.9289985252617</v>
      </c>
      <c r="S10" s="615">
        <f>IF($S$2&lt;0,MAX(F10:G10),MIN(F10:G10))</f>
        <v>-3113.9289985252617</v>
      </c>
      <c r="T10" s="615" t="e">
        <f>figintl(E10,1,D10,"X",#REF!)</f>
        <v>#VALUE!</v>
      </c>
      <c r="U10" s="664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616" customFormat="1" ht="12.75">
      <c r="A11" s="594" t="str">
        <f>IF(OR(C11=0,C11="S",C11="+S"),0,C11)</f>
        <v>+X</v>
      </c>
      <c r="B11" s="613" t="s">
        <v>178</v>
      </c>
      <c r="C11" s="614" t="s">
        <v>14</v>
      </c>
      <c r="D11" s="614">
        <v>0</v>
      </c>
      <c r="E11" s="614">
        <v>0</v>
      </c>
      <c r="F11" s="615">
        <f>IF($C11="X",0,IF(AND(OR($C11="S",$C11="+S"),OR($C10="X",$C10="+X")),F10,G10))</f>
        <v>-3268.9289985252617</v>
      </c>
      <c r="G11" s="615">
        <f>F11+IF($C11=0,0,$E11)</f>
        <v>-3268.9289985252617</v>
      </c>
      <c r="H11" s="615">
        <f>IF(F11=0,0,IF(SIGN(F11)=SIGN(G11),IF(SIGN(F11)&gt;0,MIN(F11:G11),MAX(F11:G11)),0))</f>
        <v>-3268.9289985252617</v>
      </c>
      <c r="I11" s="615">
        <f>IF(AND($C13="S",$C11="X"),IF($C13="S",$I13,0),IF(OR($C11="X",$C11="S"),E11,0))</f>
        <v>0</v>
      </c>
      <c r="J11" s="615">
        <f>IF(AND($C13="S",$C11="X"),IF($C14="S",$I14,0),0)</f>
        <v>0</v>
      </c>
      <c r="K11" s="615">
        <f>IF(AND($C13="S",$C11="X"),IF($C15="S",$I15,0),0)</f>
        <v>0</v>
      </c>
      <c r="L11" s="615">
        <f>IF(AND($C13="+S",$C11="+X"),IF($C13="+S",$L13,0),IF(OR($C11="+X",$C11="+S"),IF($H11&gt;0,ABS(E11),IF($H11&lt;0,0,IF(E11=0,0,MAX($F11:$G11)))),0))</f>
        <v>0</v>
      </c>
      <c r="M11" s="615">
        <f>IF(AND($C13="+S",$C11="+X"),IF($C14="+S",$L14,0),0)</f>
        <v>0</v>
      </c>
      <c r="N11" s="615">
        <f>IF(AND($C13="+S",$C11="+X"),IF($C15="+S",$L15,0),0)</f>
        <v>0</v>
      </c>
      <c r="O11" s="615">
        <f>IF(AND($C13="+S",$C11="+X"),IF($C13="+S",$O13,0),IF(OR($C11="+X",$C11="+S"),IF($H11&gt;0,0,IF($H11&lt;0,-ABS(E11),IF(E11=0,0,MIN($F11:$G11)))),0))</f>
        <v>0</v>
      </c>
      <c r="P11" s="615">
        <f>IF(AND($C13="+S",$C11="+X"),IF($C14="+S",$O14,0),0)</f>
        <v>0</v>
      </c>
      <c r="Q11" s="615">
        <f>IF(AND($C13="+S",$C11="+X"),IF($C15="+S",$O15,0),0)</f>
        <v>0</v>
      </c>
      <c r="R11" s="615">
        <f>IF($S$2&lt;0,MIN(F11:G11),MAX(F11:G11))</f>
        <v>-3268.9289985252617</v>
      </c>
      <c r="S11" s="615">
        <f>IF($S$2&lt;0,MAX(F11:G11),MIN(F11:G11))</f>
        <v>-3268.9289985252617</v>
      </c>
      <c r="T11" s="615" t="e">
        <f>figintl(E11,1,D11,"X",#REF!)</f>
        <v>#VALUE!</v>
      </c>
      <c r="U11" s="664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616" customFormat="1" ht="12.75">
      <c r="A12" s="594" t="str">
        <f>IF(OR(C12=0,C12="S",C12="+S"),0,C12)</f>
        <v>+X</v>
      </c>
      <c r="B12" s="613" t="s">
        <v>179</v>
      </c>
      <c r="C12" s="614" t="s">
        <v>14</v>
      </c>
      <c r="D12" s="614">
        <v>0</v>
      </c>
      <c r="E12" s="614">
        <v>0</v>
      </c>
      <c r="F12" s="615">
        <f>IF($C12="X",0,IF(AND(OR($C12="S",$C12="+S"),OR($C11="X",$C11="+X")),F11,G11))</f>
        <v>-3268.9289985252617</v>
      </c>
      <c r="G12" s="615">
        <f>F12+IF($C12=0,0,$E12)</f>
        <v>-3268.9289985252617</v>
      </c>
      <c r="H12" s="615">
        <f>IF(F12=0,0,IF(SIGN(F12)=SIGN(G12),IF(SIGN(F12)&gt;0,MIN(F12:G12),MAX(F12:G12)),0))</f>
        <v>-3268.9289985252617</v>
      </c>
      <c r="I12" s="615">
        <f>IF(AND($C14="S",$C12="X"),IF($C14="S",$I14,0),IF(OR($C12="X",$C12="S"),E12,0))</f>
        <v>0</v>
      </c>
      <c r="J12" s="615">
        <f>IF(AND($C14="S",$C12="X"),IF($C15="S",$I15,0),0)</f>
        <v>0</v>
      </c>
      <c r="K12" s="615">
        <f>IF(AND($C14="S",$C12="X"),IF($C16="S",$I16,0),0)</f>
        <v>0</v>
      </c>
      <c r="L12" s="615">
        <f>IF(AND($C14="+S",$C12="+X"),IF($C14="+S",$L14,0),IF(OR($C12="+X",$C12="+S"),IF($H12&gt;0,ABS(E12),IF($H12&lt;0,0,IF(E12=0,0,MAX($F12:$G12)))),0))</f>
        <v>0</v>
      </c>
      <c r="M12" s="615">
        <f>IF(AND($C14="+S",$C12="+X"),IF($C15="+S",$L15,0),0)</f>
        <v>0</v>
      </c>
      <c r="N12" s="615">
        <f>IF(AND($C14="+S",$C12="+X"),IF($C16="+S",$L16,0),0)</f>
        <v>0</v>
      </c>
      <c r="O12" s="615">
        <f>IF(AND($C14="+S",$C12="+X"),IF($C14="+S",$O14,0),IF(OR($C12="+X",$C12="+S"),IF($H12&gt;0,0,IF($H12&lt;0,-ABS(E12),IF(E12=0,0,MIN($F12:$G12)))),0))</f>
        <v>0</v>
      </c>
      <c r="P12" s="615">
        <f>IF(AND($C14="+S",$C12="+X"),IF($C15="+S",$O15,0),0)</f>
        <v>0</v>
      </c>
      <c r="Q12" s="615">
        <f>IF(AND($C14="+S",$C12="+X"),IF($C16="+S",$O16,0),0)</f>
        <v>0</v>
      </c>
      <c r="R12" s="615">
        <f>IF($S$2&lt;0,MIN(F12:G12),MAX(F12:G12))</f>
        <v>-3268.9289985252617</v>
      </c>
      <c r="S12" s="615">
        <f>IF($S$2&lt;0,MAX(F12:G12),MIN(F12:G12))</f>
        <v>-3268.9289985252617</v>
      </c>
      <c r="T12" s="615" t="e">
        <f>figintl(E12,1,D12,"X",#REF!)</f>
        <v>#VALUE!</v>
      </c>
      <c r="U12" s="664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616" customFormat="1" ht="12.75">
      <c r="A13" s="594" t="str">
        <f>IF(OR(C13=0,C13="S",C13="+S"),0,C13)</f>
        <v>+X</v>
      </c>
      <c r="B13" s="613" t="s">
        <v>180</v>
      </c>
      <c r="C13" s="614" t="s">
        <v>14</v>
      </c>
      <c r="D13" s="614">
        <v>0</v>
      </c>
      <c r="E13" s="614">
        <v>-322.4587898483237</v>
      </c>
      <c r="F13" s="615">
        <f>IF($C13="X",0,IF(AND(OR($C13="S",$C13="+S"),OR($C12="X",$C12="+X")),F12,G12))</f>
        <v>-3268.9289985252617</v>
      </c>
      <c r="G13" s="615">
        <f>F13+IF($C13=0,0,$E13)</f>
        <v>-3591.3877883735854</v>
      </c>
      <c r="H13" s="615">
        <f>IF(F13=0,0,IF(SIGN(F13)=SIGN(G13),IF(SIGN(F13)&gt;0,MIN(F13:G13),MAX(F13:G13)),0))</f>
        <v>-3268.9289985252617</v>
      </c>
      <c r="I13" s="615">
        <f>IF(AND($C15="S",$C13="X"),IF($C15="S",$I15,0),IF(OR($C13="X",$C13="S"),E13,0))</f>
        <v>0</v>
      </c>
      <c r="J13" s="615">
        <f>IF(AND($C15="S",$C13="X"),IF($C16="S",$I16,0),0)</f>
        <v>0</v>
      </c>
      <c r="K13" s="615">
        <f>IF(AND($C15="S",$C13="X"),IF($C17="S",$I17,0),0)</f>
        <v>0</v>
      </c>
      <c r="L13" s="615">
        <f>IF(AND($C15="+S",$C13="+X"),IF($C15="+S",$L15,0),IF(OR($C13="+X",$C13="+S"),IF($H13&gt;0,ABS(E13),IF($H13&lt;0,0,IF(E13=0,0,MAX($F13:$G13)))),0))</f>
        <v>0</v>
      </c>
      <c r="M13" s="615">
        <f>IF(AND($C15="+S",$C13="+X"),IF($C16="+S",$L16,0),0)</f>
        <v>0</v>
      </c>
      <c r="N13" s="615">
        <f>IF(AND($C15="+S",$C13="+X"),IF($C17="+S",$L17,0),0)</f>
        <v>0</v>
      </c>
      <c r="O13" s="615">
        <f>IF(AND($C15="+S",$C13="+X"),IF($C15="+S",$O15,0),IF(OR($C13="+X",$C13="+S"),IF($H13&gt;0,0,IF($H13&lt;0,-ABS(E13),IF(E13=0,0,MIN($F13:$G13)))),0))</f>
        <v>-322.4587898483237</v>
      </c>
      <c r="P13" s="615">
        <f>IF(AND($C15="+S",$C13="+X"),IF($C16="+S",$O16,0),0)</f>
        <v>0</v>
      </c>
      <c r="Q13" s="615">
        <f>IF(AND($C15="+S",$C13="+X"),IF($C17="+S",$O17,0),0)</f>
        <v>0</v>
      </c>
      <c r="R13" s="615">
        <f>IF($S$2&lt;0,MIN(F13:G13),MAX(F13:G13))</f>
        <v>-3591.3877883735854</v>
      </c>
      <c r="S13" s="615">
        <f>IF($S$2&lt;0,MAX(F13:G13),MIN(F13:G13))</f>
        <v>-3268.9289985252617</v>
      </c>
      <c r="T13" s="615" t="e">
        <f>figintl(E13,1,D13,"X",#REF!)</f>
        <v>#VALUE!</v>
      </c>
      <c r="U13" s="664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75">
      <c r="A14" s="594" t="str">
        <f t="shared" si="2"/>
        <v>X</v>
      </c>
      <c r="B14" s="604" t="s">
        <v>181</v>
      </c>
      <c r="C14" s="605" t="s">
        <v>7</v>
      </c>
      <c r="D14" s="606">
        <v>0</v>
      </c>
      <c r="E14" s="606">
        <v>-3591.3877883735854</v>
      </c>
      <c r="F14" s="607">
        <f t="shared" si="0"/>
        <v>0</v>
      </c>
      <c r="G14" s="607">
        <f t="shared" si="1"/>
        <v>-3591.3877883735854</v>
      </c>
      <c r="H14" s="607">
        <f t="shared" si="3"/>
        <v>0</v>
      </c>
      <c r="I14" s="607">
        <f>IF(AND($C15="S",$C14="X"),IF($C15="S",$I15,0),IF(OR($C14="X",$C14="S"),E14,0))</f>
        <v>-1791.3877883735854</v>
      </c>
      <c r="J14" s="607">
        <f>IF(AND($C15="S",$C14="X"),IF($C16="S",$I16,0),0)</f>
        <v>-1800</v>
      </c>
      <c r="K14" s="607">
        <f>IF(AND($C15="S",$C14="X"),IF($C17="S",$I17,0),0)</f>
        <v>0</v>
      </c>
      <c r="L14" s="607">
        <f>IF(AND($C15="+S",$C14="+X"),IF($C15="+S",$L15,0),IF(OR($C14="+X",$C14="+S"),IF($H14&gt;0,ABS(E14),IF($H14&lt;0,0,IF(E14=0,0,MAX($F14:$G14)))),0))</f>
        <v>0</v>
      </c>
      <c r="M14" s="607">
        <f>IF(AND($C15="+S",$C14="+X"),IF($C16="+S",$L16,0),0)</f>
        <v>0</v>
      </c>
      <c r="N14" s="607">
        <f>IF(AND($C15="+S",$C14="+X"),IF($C17="+S",$L17,0),0)</f>
        <v>0</v>
      </c>
      <c r="O14" s="607">
        <f>IF(AND($C15="+S",$C14="+X"),IF($C15="+S",$O15,0),IF(OR($C14="+X",$C14="+S"),IF($H14&gt;0,0,IF($H14&lt;0,-ABS(E14),IF(E14=0,0,MIN($F14:$G14)))),0))</f>
        <v>0</v>
      </c>
      <c r="P14" s="607">
        <f>IF(AND($C15="+S",$C14="+X"),IF($C16="+S",$O16,0),0)</f>
        <v>0</v>
      </c>
      <c r="Q14" s="607">
        <f>IF(AND($C15="+S",$C14="+X"),IF($C17="+S",$O17,0),0)</f>
        <v>0</v>
      </c>
      <c r="R14" s="607">
        <f t="shared" si="4"/>
        <v>-3591.3877883735854</v>
      </c>
      <c r="S14" s="607">
        <f t="shared" si="5"/>
        <v>0</v>
      </c>
      <c r="T14" s="607" t="e">
        <f>figintl(E14,1,D14,"X",#REF!)</f>
        <v>#VALUE!</v>
      </c>
      <c r="U14" s="665" t="str">
        <f>$B14</f>
        <v>December 31, 2022</v>
      </c>
    </row>
    <row r="15" spans="1:21" ht="12.75" hidden="1" outlineLevel="1">
      <c r="A15" s="594">
        <f>IF(OR(C15=0,C15="S",C15="+S"),0,C15)</f>
        <v>0</v>
      </c>
      <c r="B15" s="609" t="s">
        <v>172</v>
      </c>
      <c r="C15" s="610" t="s">
        <v>173</v>
      </c>
      <c r="D15" s="611">
        <v>0</v>
      </c>
      <c r="E15" s="611">
        <v>-1791.3877883735854</v>
      </c>
      <c r="F15" s="612">
        <f>IF($C15="X",0,IF(AND(OR($C15="S",$C15="+S"),OR($C14="X",$C14="+X")),F14,G14))</f>
        <v>0</v>
      </c>
      <c r="G15" s="612">
        <f t="shared" si="1"/>
        <v>-1791.3877883735854</v>
      </c>
      <c r="H15" s="612">
        <f>IF(F15=0,0,IF(SIGN(F15)=SIGN(G15),IF(SIGN(F15)&gt;0,MIN(F15:G15),MAX(F15:G15)),0))</f>
        <v>0</v>
      </c>
      <c r="I15" s="612">
        <f>IF(AND($C16="S",$C15="X"),IF($C16="S",$I16,0),IF(OR($C15="X",$C15="S"),E15,0))</f>
        <v>-1791.3877883735854</v>
      </c>
      <c r="J15" s="612">
        <f>IF(AND($C16="S",$C15="X"),IF($C17="S",$I17,0),0)</f>
        <v>0</v>
      </c>
      <c r="K15" s="612">
        <f>IF(AND($C16="S",$C15="X"),IF($C18="S",$I18,0),0)</f>
        <v>0</v>
      </c>
      <c r="L15" s="612">
        <f>IF(AND($C16="+S",$C15="+X"),IF($C16="+S",$L16,0),IF(OR($C15="+X",$C15="+S"),IF($H15&gt;0,ABS(E15),IF($H15&lt;0,0,IF(E15=0,0,MAX($F15:$G15)))),0))</f>
        <v>0</v>
      </c>
      <c r="M15" s="612">
        <f>IF(AND($C16="+S",$C15="+X"),IF($C17="+S",$L17,0),0)</f>
        <v>0</v>
      </c>
      <c r="N15" s="612">
        <f>IF(AND($C16="+S",$C15="+X"),IF($C18="+S",$L18,0),0)</f>
        <v>0</v>
      </c>
      <c r="O15" s="612">
        <f>IF(AND($C16="+S",$C15="+X"),IF($C16="+S",$O16,0),IF(OR($C15="+X",$C15="+S"),IF($H15&gt;0,0,IF($H15&lt;0,-ABS(E15),IF(E15=0,0,MIN($F15:$G15)))),0))</f>
        <v>0</v>
      </c>
      <c r="P15" s="612">
        <f>IF(AND($C16="+S",$C15="+X"),IF($C17="+S",$O17,0),0)</f>
        <v>0</v>
      </c>
      <c r="Q15" s="612">
        <f>IF(AND($C16="+S",$C15="+X"),IF($C18="+S",$O18,0),0)</f>
        <v>0</v>
      </c>
      <c r="R15" s="612">
        <f>IF($S$2&lt;0,MIN(F15:G15),MAX(F15:G15))</f>
        <v>-1791.3877883735854</v>
      </c>
      <c r="S15" s="612">
        <f>IF($S$2&lt;0,MAX(F15:G15),MIN(F15:G15))</f>
        <v>0</v>
      </c>
      <c r="T15" s="612" t="e">
        <f>figintl(E15,1,D15,"X",#REF!)</f>
        <v>#VALUE!</v>
      </c>
      <c r="U15" s="666" t="e">
        <f>IF(OR($C15="S",$C15="+S"),$B15&amp;" "&amp;$T15,"")&amp;IF(OR($C15="X",$C15="+X"),$B15&amp;IF(OR($C16="S",$C16="+S"),":
"&amp;U16&amp;IF(OR($C17="S",$C17="+S"),"
"&amp;U17,"")&amp;IF(OR($C18="S",$C18="+S"),"
"&amp;U18,""),""),"")</f>
        <v>#VALUE!</v>
      </c>
    </row>
    <row r="16" spans="1:21" ht="12.75" hidden="1" outlineLevel="1">
      <c r="A16" s="594">
        <f>IF(OR(C16=0,C16="S",C16="+S"),0,C16)</f>
        <v>0</v>
      </c>
      <c r="B16" s="617" t="s">
        <v>174</v>
      </c>
      <c r="C16" s="618" t="s">
        <v>173</v>
      </c>
      <c r="D16" s="619">
        <v>0</v>
      </c>
      <c r="E16" s="619">
        <v>-1800</v>
      </c>
      <c r="F16" s="620">
        <f>IF($C16="X",0,IF(AND(OR($C16="S",$C16="+S"),OR($C15="X",$C15="+X")),F15,G15))</f>
        <v>-1791.3877883735854</v>
      </c>
      <c r="G16" s="620">
        <f t="shared" si="1"/>
        <v>-3591.3877883735854</v>
      </c>
      <c r="H16" s="620">
        <f>IF(F16=0,0,IF(SIGN(F16)=SIGN(G16),IF(SIGN(F16)&gt;0,MIN(F16:G16),MAX(F16:G16)),0))</f>
        <v>-1791.3877883735854</v>
      </c>
      <c r="I16" s="620">
        <f>IF(AND($C17="S",$C16="X"),IF($C17="S",$I17,0),IF(OR($C16="X",$C16="S"),E16,0))</f>
        <v>-1800</v>
      </c>
      <c r="J16" s="620">
        <f>IF(AND($C17="S",$C16="X"),IF($C18="S",$I18,0),0)</f>
        <v>0</v>
      </c>
      <c r="K16" s="620">
        <f>IF(AND($C17="S",$C16="X"),IF($C19="S",$I19,0),0)</f>
        <v>0</v>
      </c>
      <c r="L16" s="620">
        <f>IF(AND($C17="+S",$C16="+X"),IF($C17="+S",$L17,0),IF(OR($C16="+X",$C16="+S"),IF($H16&gt;0,ABS(E16),IF($H16&lt;0,0,IF(E16=0,0,MAX($F16:$G16)))),0))</f>
        <v>0</v>
      </c>
      <c r="M16" s="620">
        <f>IF(AND($C17="+S",$C16="+X"),IF($C18="+S",$L18,0),0)</f>
        <v>0</v>
      </c>
      <c r="N16" s="620">
        <f>IF(AND($C17="+S",$C16="+X"),IF($C19="+S",$L19,0),0)</f>
        <v>0</v>
      </c>
      <c r="O16" s="620">
        <f>IF(AND($C17="+S",$C16="+X"),IF($C17="+S",$O17,0),IF(OR($C16="+X",$C16="+S"),IF($H16&gt;0,0,IF($H16&lt;0,-ABS(E16),IF(E16=0,0,MIN($F16:$G16)))),0))</f>
        <v>0</v>
      </c>
      <c r="P16" s="620">
        <f>IF(AND($C17="+S",$C16="+X"),IF($C18="+S",$O18,0),0)</f>
        <v>0</v>
      </c>
      <c r="Q16" s="620">
        <f>IF(AND($C17="+S",$C16="+X"),IF($C19="+S",$O19,0),0)</f>
        <v>0</v>
      </c>
      <c r="R16" s="620">
        <f>IF($S$2&lt;0,MIN(F16:G16),MAX(F16:G16))</f>
        <v>-3591.3877883735854</v>
      </c>
      <c r="S16" s="620">
        <f>IF($S$2&lt;0,MAX(F16:G16),MIN(F16:G16))</f>
        <v>-1791.3877883735854</v>
      </c>
      <c r="T16" s="620" t="e">
        <f>figintl(E16,1,D16,"X",#REF!)</f>
        <v>#VALUE!</v>
      </c>
      <c r="U16" s="667" t="e">
        <f>IF(OR($C16="S",$C16="+S"),$B16&amp;" "&amp;$T16,"")&amp;IF(OR($C16="X",$C16="+X"),$B16&amp;IF(OR($C17="S",$C17="+S"),":
"&amp;U17&amp;IF(OR($C18="S",$C18="+S"),"
"&amp;U18,"")&amp;IF(OR($C19="S",$C19="+S"),"
"&amp;U19,""),""),"")</f>
        <v>#VALUE!</v>
      </c>
    </row>
    <row r="17" spans="2:21" ht="12.75" collapsed="1">
      <c r="B17" s="621" t="s">
        <v>182</v>
      </c>
      <c r="C17" s="622" t="s">
        <v>14</v>
      </c>
      <c r="D17" s="623">
        <v>0</v>
      </c>
      <c r="E17" s="623">
        <v>694.68000000000006</v>
      </c>
      <c r="F17" s="624"/>
      <c r="G17" s="624"/>
      <c r="H17" s="624"/>
      <c r="I17" s="624"/>
      <c r="J17" s="624"/>
      <c r="K17" s="624"/>
      <c r="L17" s="624"/>
      <c r="M17" s="624"/>
      <c r="N17" s="624"/>
      <c r="O17" s="624"/>
      <c r="P17" s="624"/>
      <c r="Q17" s="624"/>
      <c r="R17" s="624"/>
      <c r="S17" s="624"/>
      <c r="T17" s="625" t="e">
        <f>figintl(E17,1,D17,"X",#REF!)</f>
        <v>#VALUE!</v>
      </c>
      <c r="U17" s="668" t="e">
        <f>IF(E17=0,"",B17&amp;"
"&amp;T17)&amp;IF(E18=0,"",B18&amp;"
"&amp;T18)</f>
        <v>#VALUE!</v>
      </c>
    </row>
    <row r="18" spans="2:21" ht="12.75" collapsed="1">
      <c r="B18" s="621" t="s">
        <v>183</v>
      </c>
      <c r="C18" s="622" t="s">
        <v>14</v>
      </c>
      <c r="D18" s="623">
        <v>0</v>
      </c>
      <c r="E18" s="623">
        <v>0</v>
      </c>
      <c r="F18" s="624"/>
      <c r="G18" s="624"/>
      <c r="H18" s="624"/>
      <c r="I18" s="624"/>
      <c r="J18" s="624"/>
      <c r="K18" s="624"/>
      <c r="L18" s="624"/>
      <c r="M18" s="624"/>
      <c r="N18" s="624"/>
      <c r="O18" s="624"/>
      <c r="P18" s="624"/>
      <c r="Q18" s="624"/>
      <c r="R18" s="624"/>
      <c r="S18" s="624"/>
      <c r="T18" s="625" t="e">
        <f>figintl(E18,1,D18,"X",#REF!)</f>
        <v>#VALUE!</v>
      </c>
      <c r="U18" s="669"/>
    </row>
    <row r="19" spans="2:21" ht="12.75" hidden="1" outlineLevel="1">
      <c r="B19" s="625"/>
      <c r="C19" s="627"/>
      <c r="D19" s="627"/>
      <c r="E19" s="627"/>
      <c r="F19" s="625"/>
      <c r="G19" s="625"/>
      <c r="H19" s="625"/>
      <c r="I19" s="625"/>
      <c r="J19" s="625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8"/>
    </row>
    <row r="20" spans="2:21" ht="25.5" customHeight="1" collapsed="1">
      <c r="B20" s="629"/>
      <c r="C20" s="629"/>
      <c r="D20" s="629"/>
      <c r="E20" s="629"/>
      <c r="F20" s="629"/>
      <c r="G20" s="629"/>
      <c r="H20" s="629"/>
      <c r="I20" s="629"/>
      <c r="J20" s="629"/>
      <c r="K20" s="629"/>
      <c r="L20" s="629"/>
      <c r="M20" s="629"/>
      <c r="N20" s="629"/>
      <c r="O20" s="629"/>
      <c r="P20" s="629"/>
      <c r="Q20" s="629"/>
      <c r="R20" s="629"/>
      <c r="S20" s="629"/>
      <c r="T20" s="629"/>
      <c r="U20" s="63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594" customWidth="1"/>
    <col min="2" max="2" width="21.28515625" style="595" customWidth="1"/>
    <col min="3" max="4" width="5.7109375" style="595" customWidth="1"/>
    <col min="5" max="20" width="8.7109375" style="595" customWidth="1"/>
    <col min="21" max="21" width="48.85546875" style="596" customWidth="1"/>
    <col min="22" max="22" width="3" style="595" customWidth="1"/>
    <col min="23" max="28" width="10.7109375" style="595" customWidth="1"/>
    <col min="29" max="30" width="8.7109375" style="595" customWidth="1"/>
    <col min="31" max="31" width="3" style="595" customWidth="1"/>
    <col min="32" max="16384" width="9.140625" style="595"/>
  </cols>
  <sheetData>
    <row r="1" spans="1:21" ht="12.75"/>
    <row r="2" spans="1:21" ht="12.75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-1</v>
      </c>
      <c r="U2" s="599" t="s">
        <v>20</v>
      </c>
    </row>
    <row r="3" spans="1:21" ht="38.25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75" hidden="1" outlineLevel="1">
      <c r="A4" s="600"/>
      <c r="B4" s="603">
        <v>0</v>
      </c>
      <c r="C4" s="603">
        <v>0</v>
      </c>
      <c r="D4" s="603">
        <v>0</v>
      </c>
      <c r="E4" s="603">
        <v>0</v>
      </c>
      <c r="F4" s="603">
        <v>0</v>
      </c>
      <c r="G4" s="603">
        <v>0</v>
      </c>
      <c r="H4" s="603">
        <v>0</v>
      </c>
      <c r="I4" s="603">
        <v>0</v>
      </c>
      <c r="J4" s="603">
        <v>0</v>
      </c>
      <c r="K4" s="603">
        <v>0</v>
      </c>
      <c r="L4" s="603">
        <v>0</v>
      </c>
      <c r="M4" s="603">
        <v>0</v>
      </c>
      <c r="N4" s="603">
        <v>0</v>
      </c>
      <c r="O4" s="603">
        <v>0</v>
      </c>
      <c r="P4" s="603">
        <v>0</v>
      </c>
      <c r="Q4" s="603">
        <v>0</v>
      </c>
      <c r="R4" s="603">
        <v>0</v>
      </c>
      <c r="S4" s="603">
        <v>0</v>
      </c>
      <c r="T4" s="603">
        <v>0</v>
      </c>
      <c r="U4" s="603">
        <v>0</v>
      </c>
    </row>
    <row r="5" spans="1:21" ht="12.75" collapsed="1">
      <c r="A5" s="594" t="str">
        <f>IF(OR(C5=0,C5="S",C5="+S"),0,C5)</f>
        <v>X</v>
      </c>
      <c r="B5" s="604" t="s">
        <v>186</v>
      </c>
      <c r="C5" s="605" t="s">
        <v>7</v>
      </c>
      <c r="D5" s="606">
        <v>0</v>
      </c>
      <c r="E5" s="606">
        <v>-3949.3819453292354</v>
      </c>
      <c r="F5" s="607">
        <f>IF($C5="X",0,IF(AND(OR($C5="S",$C5="+S"),OR($C4="X",$C4="+X")),F4,G4))</f>
        <v>0</v>
      </c>
      <c r="G5" s="607">
        <f>F5+IF($C5=0,0,$E5)</f>
        <v>-3949.3819453292354</v>
      </c>
      <c r="H5" s="607">
        <f>IF(F5=0,0,IF(SIGN(F5)=SIGN(G5),IF(SIGN(F5)&gt;0,MIN(F5:G5),MAX(F5:G5)),0))</f>
        <v>0</v>
      </c>
      <c r="I5" s="607">
        <f>IF(AND($C6="S",$C5="X"),IF($C6="S",$I6,0),IF(OR($C5="X",$C5="S"),E5,0))</f>
        <v>-2149.3819453292354</v>
      </c>
      <c r="J5" s="607">
        <f>IF(AND($C6="S",$C5="X"),IF($C7="S",$I7,0),0)</f>
        <v>-1800</v>
      </c>
      <c r="K5" s="607">
        <f>IF(AND($C6="S",$C5="X"),IF($C9="S",$I9,0),0)</f>
        <v>0</v>
      </c>
      <c r="L5" s="607">
        <f>IF(AND($C6="+S",$C5="+X"),IF($C6="+S",$L6,0),IF(OR($C5="+X",$C5="+S"),IF($H5&gt;0,ABS(E5),IF($H5&lt;0,0,IF(E5=0,0,MAX($F5:$G5)))),0))</f>
        <v>0</v>
      </c>
      <c r="M5" s="607">
        <f>IF(AND($C6="+S",$C5="+X"),IF($C7="+S",$L7,0),0)</f>
        <v>0</v>
      </c>
      <c r="N5" s="607">
        <f>IF(AND($C6="+S",$C5="+X"),IF($C9="+S",$L9,0),0)</f>
        <v>0</v>
      </c>
      <c r="O5" s="607">
        <f>IF(AND($C6="+S",$C5="+X"),IF($C6="+S",$O6,0),IF(OR($C5="+X",$C5="+S"),IF($H5&gt;0,0,IF($H5&lt;0,-ABS(E5),IF(E5=0,0,MIN($F5:$G5)))),0))</f>
        <v>0</v>
      </c>
      <c r="P5" s="607">
        <f>IF(AND($C6="+S",$C5="+X"),IF($C7="+S",$O7,0),0)</f>
        <v>0</v>
      </c>
      <c r="Q5" s="607">
        <f>IF(AND($C6="+S",$C5="+X"),IF($C9="+S",$O9,0),0)</f>
        <v>0</v>
      </c>
      <c r="R5" s="607">
        <f>IF($S$2&lt;0,MIN(F5:G5),MAX(F5:G5))</f>
        <v>-3949.3819453292354</v>
      </c>
      <c r="S5" s="607">
        <f>IF($S$2&lt;0,MAX(F5:G5),MIN(F5:G5))</f>
        <v>0</v>
      </c>
      <c r="T5" s="607" t="e">
        <f>figintl(E5,1,D5,"X",#REF!)</f>
        <v>#VALUE!</v>
      </c>
      <c r="U5" s="665" t="str">
        <f>$B5</f>
        <v>December 31, 2021</v>
      </c>
    </row>
    <row r="6" spans="1:21" ht="12.75" hidden="1" outlineLevel="1">
      <c r="A6" s="594">
        <f>IF(OR(C6=0,C6="S",C6="+S"),0,C6)</f>
        <v>0</v>
      </c>
      <c r="B6" s="609" t="s">
        <v>172</v>
      </c>
      <c r="C6" s="610" t="s">
        <v>173</v>
      </c>
      <c r="D6" s="611">
        <v>0</v>
      </c>
      <c r="E6" s="611">
        <v>-2149.3819453292354</v>
      </c>
      <c r="F6" s="612">
        <f t="shared" ref="F6:F10" si="0">IF($C6="X",0,IF(AND(OR($C6="S",$C6="+S"),OR($C5="X",$C5="+X")),F5,G5))</f>
        <v>0</v>
      </c>
      <c r="G6" s="612">
        <f t="shared" ref="G6:G18" si="1">F6+IF($C6=0,0,$E6)</f>
        <v>-2149.3819453292354</v>
      </c>
      <c r="H6" s="612">
        <f>IF(F6=0,0,IF(SIGN(F6)=SIGN(G6),IF(SIGN(F6)&gt;0,MIN(F6:G6),MAX(F6:G6)),0))</f>
        <v>0</v>
      </c>
      <c r="I6" s="612">
        <f>IF(AND($C7="S",$C6="X"),IF($C7="S",$I7,0),IF(OR($C6="X",$C6="S"),E6,0))</f>
        <v>-2149.3819453292354</v>
      </c>
      <c r="J6" s="612">
        <f>IF(AND($C7="S",$C6="X"),IF($C9="S",$I9,0),0)</f>
        <v>0</v>
      </c>
      <c r="K6" s="612">
        <f>IF(AND($C7="S",$C6="X"),IF($C10="S",$I10,0),0)</f>
        <v>0</v>
      </c>
      <c r="L6" s="612">
        <f>IF(AND($C7="+S",$C6="+X"),IF($C7="+S",$L7,0),IF(OR($C6="+X",$C6="+S"),IF($H6&gt;0,ABS(E6),IF($H6&lt;0,0,IF(E6=0,0,MAX($F6:$G6)))),0))</f>
        <v>0</v>
      </c>
      <c r="M6" s="612">
        <f>IF(AND($C7="+S",$C6="+X"),IF($C9="+S",$L9,0),0)</f>
        <v>0</v>
      </c>
      <c r="N6" s="612">
        <f>IF(AND($C7="+S",$C6="+X"),IF($C10="+S",$L10,0),0)</f>
        <v>0</v>
      </c>
      <c r="O6" s="612">
        <f>IF(AND($C7="+S",$C6="+X"),IF($C7="+S",$O7,0),IF(OR($C6="+X",$C6="+S"),IF($H6&gt;0,0,IF($H6&lt;0,-ABS(E6),IF(E6=0,0,MIN($F6:$G6)))),0))</f>
        <v>0</v>
      </c>
      <c r="P6" s="612">
        <f>IF(AND($C7="+S",$C6="+X"),IF($C9="+S",$O9,0),0)</f>
        <v>0</v>
      </c>
      <c r="Q6" s="612">
        <f>IF(AND($C7="+S",$C6="+X"),IF($C10="+S",$O10,0),0)</f>
        <v>0</v>
      </c>
      <c r="R6" s="612">
        <f>IF($S$2&lt;0,MIN(F6:G6),MAX(F6:G6))</f>
        <v>-2149.3819453292354</v>
      </c>
      <c r="S6" s="612">
        <f>IF($S$2&lt;0,MAX(F6:G6),MIN(F6:G6))</f>
        <v>0</v>
      </c>
      <c r="T6" s="612" t="e">
        <f>figintl(E6,1,D6,"X",#REF!)</f>
        <v>#VALUE!</v>
      </c>
      <c r="U6" s="666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2.75" hidden="1" outlineLevel="1">
      <c r="A7" s="594">
        <f>IF(OR(C7=0,C7="S",C7="+S"),0,C7)</f>
        <v>0</v>
      </c>
      <c r="B7" s="617" t="s">
        <v>174</v>
      </c>
      <c r="C7" s="618" t="s">
        <v>173</v>
      </c>
      <c r="D7" s="619">
        <v>0</v>
      </c>
      <c r="E7" s="619">
        <v>-1800</v>
      </c>
      <c r="F7" s="620">
        <f t="shared" si="0"/>
        <v>-2149.3819453292354</v>
      </c>
      <c r="G7" s="620">
        <f t="shared" si="1"/>
        <v>-3949.3819453292354</v>
      </c>
      <c r="H7" s="620">
        <f>IF(F7=0,0,IF(SIGN(F7)=SIGN(G7),IF(SIGN(F7)&gt;0,MIN(F7:G7),MAX(F7:G7)),0))</f>
        <v>-2149.3819453292354</v>
      </c>
      <c r="I7" s="620">
        <f>IF(AND($C9="S",$C7="X"),IF($C9="S",$I9,0),IF(OR($C7="X",$C7="S"),E7,0))</f>
        <v>-1800</v>
      </c>
      <c r="J7" s="620">
        <f>IF(AND($C9="S",$C7="X"),IF($C10="S",$I10,0),0)</f>
        <v>0</v>
      </c>
      <c r="K7" s="620">
        <f>IF(AND($C9="S",$C7="X"),IF($C12="S",$I12,0),0)</f>
        <v>0</v>
      </c>
      <c r="L7" s="620">
        <f>IF(AND($C9="+S",$C7="+X"),IF($C9="+S",$L9,0),IF(OR($C7="+X",$C7="+S"),IF($H7&gt;0,ABS(E7),IF($H7&lt;0,0,IF(E7=0,0,MAX($F7:$G7)))),0))</f>
        <v>0</v>
      </c>
      <c r="M7" s="620">
        <f>IF(AND($C9="+S",$C7="+X"),IF($C10="+S",$L10,0),0)</f>
        <v>0</v>
      </c>
      <c r="N7" s="620">
        <f>IF(AND($C9="+S",$C7="+X"),IF($C12="+S",$L12,0),0)</f>
        <v>0</v>
      </c>
      <c r="O7" s="620">
        <f>IF(AND($C9="+S",$C7="+X"),IF($C9="+S",$O9,0),IF(OR($C7="+X",$C7="+S"),IF($H7&gt;0,0,IF($H7&lt;0,-ABS(E7),IF(E7=0,0,MIN($F7:$G7)))),0))</f>
        <v>0</v>
      </c>
      <c r="P7" s="620">
        <f>IF(AND($C9="+S",$C7="+X"),IF($C10="+S",$O10,0),0)</f>
        <v>0</v>
      </c>
      <c r="Q7" s="620">
        <f>IF(AND($C9="+S",$C7="+X"),IF($C12="+S",$O12,0),0)</f>
        <v>0</v>
      </c>
      <c r="R7" s="620">
        <f>IF($S$2&lt;0,MIN(F7:G7),MAX(F7:G7))</f>
        <v>-3949.3819453292354</v>
      </c>
      <c r="S7" s="620">
        <f>IF($S$2&lt;0,MAX(F7:G7),MIN(F7:G7))</f>
        <v>-2149.3819453292354</v>
      </c>
      <c r="T7" s="620" t="e">
        <f>figintl(E7,1,D7,"X",#REF!)</f>
        <v>#VALUE!</v>
      </c>
      <c r="U7" s="667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660" customFormat="1" ht="12.75" collapsed="1">
      <c r="A8" s="658" t="str">
        <f t="shared" ref="A8" si="2">IF(OR(C8=0,C8="S",C8="+S"),0,C8)</f>
        <v>+X</v>
      </c>
      <c r="B8" s="604" t="s">
        <v>182</v>
      </c>
      <c r="C8" s="606" t="s">
        <v>14</v>
      </c>
      <c r="D8" s="606">
        <v>0</v>
      </c>
      <c r="E8" s="606">
        <v>694.68000000000006</v>
      </c>
      <c r="F8" s="607">
        <f t="shared" ref="F8:F9" si="3">IF($C8="X",0,IF(AND(OR($C8="S",$C8="+S"),OR($C7="X",$C7="+X")),F7,G7))</f>
        <v>-3949.3819453292354</v>
      </c>
      <c r="G8" s="607">
        <f t="shared" ref="G8:G9" si="4">F8+IF($C8=0,0,$E8)</f>
        <v>-3254.7019453292351</v>
      </c>
      <c r="H8" s="607">
        <f t="shared" ref="H8:H9" si="5">IF(F8=0,0,IF(SIGN(F8)=SIGN(G8),IF(SIGN(F8)&gt;0,MIN(F8:G8),MAX(F8:G8)),0))</f>
        <v>-3254.7019453292351</v>
      </c>
      <c r="I8" s="607">
        <f t="shared" ref="I8:I9" si="6">IF(AND($C10="S",$C8="X"),IF($C10="S",$I10,0),IF(OR($C8="X",$C8="S"),E8,0))</f>
        <v>0</v>
      </c>
      <c r="J8" s="607">
        <f t="shared" ref="J8:J9" si="7">IF(AND($C10="S",$C8="X"),IF($C11="S",$I11,0),0)</f>
        <v>0</v>
      </c>
      <c r="K8" s="607">
        <f t="shared" ref="K8:K9" si="8">IF(AND($C10="S",$C8="X"),IF($C12="S",$I12,0),0)</f>
        <v>0</v>
      </c>
      <c r="L8" s="607">
        <f>IF(AND($C9="+S",$C8="+X"),IF($C9="+S",$L9,0),IF(OR($C8="+X",$C8="+S"),IF($H8&gt;0,ABS(E8),IF($H8&lt;0,0,IF(E8=0,0,MAX($F8:$G8)))),0))</f>
        <v>0</v>
      </c>
      <c r="M8" s="607">
        <f>IF(AND($C9="+S",$C8="+X"),IF($C10="+S",$L10,0),0)</f>
        <v>0</v>
      </c>
      <c r="N8" s="607">
        <f>IF(AND($C9="+S",$C8="+X"),IF($C11="+S",$L11,0),0)</f>
        <v>0</v>
      </c>
      <c r="O8" s="608">
        <f>-ABS(E8)</f>
        <v>-694.68000000000006</v>
      </c>
      <c r="P8" s="608">
        <v>0</v>
      </c>
      <c r="Q8" s="608">
        <v>0</v>
      </c>
      <c r="R8" s="607">
        <f t="shared" ref="R8:R9" si="9">IF($S$2&lt;0,MIN(F8:G8),MAX(F8:G8))</f>
        <v>-3949.3819453292354</v>
      </c>
      <c r="S8" s="607">
        <f t="shared" ref="S8:S9" si="10">IF($S$2&lt;0,MAX(F8:G8),MIN(F8:G8))</f>
        <v>-3254.7019453292351</v>
      </c>
      <c r="T8" s="607" t="e">
        <f>figintl(E8,1,D8,"X",#REF!)</f>
        <v>#VALUE!</v>
      </c>
      <c r="U8" s="681" t="e">
        <f>IF(OR($C8="S",$C8="+S"),$B8&amp;" "&amp;$T8,"")&amp;IF(OR($C8="X",$C8="+X"),$B8&amp;IF(OR($C9="S",$C9="+S"),":
"&amp;U9&amp;IF(OR($C10="S",$C10="+S"),"
"&amp;U10,"")&amp;IF(OR($C11="S",$C11="+S"),"
"&amp;U11,""),""),"")</f>
        <v>#VALUE!</v>
      </c>
    </row>
    <row r="9" spans="1:21" s="661" customFormat="1" ht="12.75" hidden="1" outlineLevel="1">
      <c r="A9" s="658">
        <f t="shared" ref="A9:A16" si="11">IF(OR(C9=0,C9="S",C9="+S"),0,C9)</f>
        <v>0</v>
      </c>
      <c r="B9" s="609" t="s">
        <v>175</v>
      </c>
      <c r="C9" s="610" t="s">
        <v>158</v>
      </c>
      <c r="D9" s="611">
        <v>0</v>
      </c>
      <c r="E9" s="611">
        <v>1093.94</v>
      </c>
      <c r="F9" s="612">
        <f t="shared" si="3"/>
        <v>-3949.3819453292354</v>
      </c>
      <c r="G9" s="612">
        <f t="shared" si="4"/>
        <v>-2855.4419453292353</v>
      </c>
      <c r="H9" s="612">
        <f t="shared" si="5"/>
        <v>-2855.4419453292353</v>
      </c>
      <c r="I9" s="612">
        <f t="shared" si="6"/>
        <v>0</v>
      </c>
      <c r="J9" s="612">
        <f t="shared" si="7"/>
        <v>0</v>
      </c>
      <c r="K9" s="612">
        <f t="shared" si="8"/>
        <v>0</v>
      </c>
      <c r="L9" s="612">
        <f t="shared" ref="L9:L15" si="12">IF(AND($C10="+S",$C9="+X"),IF($C10="+S",$L10,0),IF(OR($C9="+X",$C9="+S"),IF($H9&gt;0,ABS(E9),IF($H9&lt;0,0,IF(E9=0,0,MAX($F9:$G9)))),0))</f>
        <v>0</v>
      </c>
      <c r="M9" s="612">
        <f t="shared" ref="M9:M15" si="13">IF(AND($C10="+S",$C9="+X"),IF($C11="+S",$L11,0),0)</f>
        <v>0</v>
      </c>
      <c r="N9" s="612">
        <f t="shared" ref="N9:N15" si="14">IF(AND($C10="+S",$C9="+X"),IF($C12="+S",$L12,0),0)</f>
        <v>0</v>
      </c>
      <c r="O9" s="612">
        <f t="shared" ref="O9:O15" si="15">IF(AND($C10="+S",$C9="+X"),IF($C10="+S",$O10,0),IF(OR($C9="+X",$C9="+S"),IF($H9&gt;0,0,IF($H9&lt;0,-ABS(E9),IF(E9=0,0,MIN($F9:$G9)))),0))</f>
        <v>-1093.94</v>
      </c>
      <c r="P9" s="612">
        <f t="shared" ref="P9:P15" si="16">IF(AND($C10="+S",$C9="+X"),IF($C11="+S",$O11,0),0)</f>
        <v>0</v>
      </c>
      <c r="Q9" s="612">
        <f t="shared" ref="Q9:Q15" si="17">IF(AND($C10="+S",$C9="+X"),IF($C12="+S",$O12,0),0)</f>
        <v>0</v>
      </c>
      <c r="R9" s="612">
        <f t="shared" si="9"/>
        <v>-3949.3819453292354</v>
      </c>
      <c r="S9" s="612">
        <f t="shared" si="10"/>
        <v>-2855.4419453292353</v>
      </c>
      <c r="T9" s="612" t="e">
        <f>figintl(E9,1,D9,"X",#REF!)</f>
        <v>#VALUE!</v>
      </c>
      <c r="U9" s="666" t="e">
        <f t="shared" ref="U9:U10" si="18">IF(OR($C9="S",$C9="+S"),$B9&amp;" "&amp;$T9,"")&amp;IF(OR($C9="X",$C9="+X"),$B9&amp;IF(OR($C10="S",$C10="+S"),":
"&amp;U10&amp;IF(OR($C11="S",$C11="+S"),"
"&amp;U11,"")&amp;IF(OR($C12="S",$C12="+S"),"
"&amp;U12,""),""),"")</f>
        <v>#VALUE!</v>
      </c>
    </row>
    <row r="10" spans="1:21" ht="12.75" hidden="1" outlineLevel="1">
      <c r="A10" s="594">
        <f t="shared" si="11"/>
        <v>0</v>
      </c>
      <c r="B10" s="609" t="s">
        <v>176</v>
      </c>
      <c r="C10" s="610" t="s">
        <v>158</v>
      </c>
      <c r="D10" s="611">
        <v>0</v>
      </c>
      <c r="E10" s="611">
        <v>-399.26</v>
      </c>
      <c r="F10" s="612">
        <f t="shared" si="0"/>
        <v>-2855.4419453292353</v>
      </c>
      <c r="G10" s="612">
        <f t="shared" si="1"/>
        <v>-3254.7019453292351</v>
      </c>
      <c r="H10" s="612">
        <f t="shared" ref="H10:H16" si="19">IF(F10=0,0,IF(SIGN(F10)=SIGN(G10),IF(SIGN(F10)&gt;0,MIN(F10:G10),MAX(F10:G10)),0))</f>
        <v>-2855.4419453292353</v>
      </c>
      <c r="I10" s="612">
        <f>IF(AND($C12="S",$C10="X"),IF($C12="S",$I12,0),IF(OR($C10="X",$C10="S"),E10,0))</f>
        <v>0</v>
      </c>
      <c r="J10" s="612">
        <f>IF(AND($C12="S",$C10="X"),IF($C13="S",$I13,0),0)</f>
        <v>0</v>
      </c>
      <c r="K10" s="612">
        <f>IF(AND($C12="S",$C10="X"),IF($C15="S",$I15,0),0)</f>
        <v>0</v>
      </c>
      <c r="L10" s="612">
        <f t="shared" si="12"/>
        <v>0</v>
      </c>
      <c r="M10" s="612">
        <f t="shared" si="13"/>
        <v>0</v>
      </c>
      <c r="N10" s="612">
        <f t="shared" si="14"/>
        <v>0</v>
      </c>
      <c r="O10" s="612">
        <f t="shared" si="15"/>
        <v>-399.26</v>
      </c>
      <c r="P10" s="612">
        <f t="shared" si="16"/>
        <v>0</v>
      </c>
      <c r="Q10" s="612">
        <f t="shared" si="17"/>
        <v>0</v>
      </c>
      <c r="R10" s="612">
        <f t="shared" ref="R10:R16" si="20">IF($S$2&lt;0,MIN(F10:G10),MAX(F10:G10))</f>
        <v>-3254.7019453292351</v>
      </c>
      <c r="S10" s="612">
        <f t="shared" ref="S10:S16" si="21">IF($S$2&lt;0,MAX(F10:G10),MIN(F10:G10))</f>
        <v>-2855.4419453292353</v>
      </c>
      <c r="T10" s="612" t="e">
        <f>figintl(E10,1,D10,"X",#REF!)</f>
        <v>#VALUE!</v>
      </c>
      <c r="U10" s="667" t="e">
        <f t="shared" si="18"/>
        <v>#VALUE!</v>
      </c>
    </row>
    <row r="11" spans="1:21" s="616" customFormat="1" ht="12.75" collapsed="1">
      <c r="A11" s="594" t="str">
        <f>IF(OR(C11=0,C11="S",C11="+S"),0,C11)</f>
        <v>+X</v>
      </c>
      <c r="B11" s="613" t="s">
        <v>187</v>
      </c>
      <c r="C11" s="614" t="s">
        <v>14</v>
      </c>
      <c r="D11" s="614">
        <v>0</v>
      </c>
      <c r="E11" s="614">
        <v>-155</v>
      </c>
      <c r="F11" s="615">
        <f>IF($C11="X",0,IF(AND(OR($C11="S",$C11="+S"),OR($C10="X",$C10="+X")),F10,G10))</f>
        <v>-3254.7019453292351</v>
      </c>
      <c r="G11" s="615">
        <f>F11+IF($C11=0,0,$E11)</f>
        <v>-3409.7019453292351</v>
      </c>
      <c r="H11" s="615">
        <f>IF(F11=0,0,IF(SIGN(F11)=SIGN(G11),IF(SIGN(F11)&gt;0,MIN(F11:G11),MAX(F11:G11)),0))</f>
        <v>-3254.7019453292351</v>
      </c>
      <c r="I11" s="615">
        <f>IF(AND($C13="S",$C11="X"),IF($C13="S",$I13,0),IF(OR($C11="X",$C11="S"),E11,0))</f>
        <v>0</v>
      </c>
      <c r="J11" s="615">
        <f>IF(AND($C13="S",$C11="X"),IF($C15="S",$I15,0),0)</f>
        <v>0</v>
      </c>
      <c r="K11" s="615">
        <f>IF(AND($C13="S",$C11="X"),IF($C16="S",$I16,0),0)</f>
        <v>0</v>
      </c>
      <c r="L11" s="615">
        <f t="shared" si="12"/>
        <v>0</v>
      </c>
      <c r="M11" s="615">
        <f t="shared" si="13"/>
        <v>0</v>
      </c>
      <c r="N11" s="615">
        <f t="shared" si="14"/>
        <v>0</v>
      </c>
      <c r="O11" s="615">
        <f t="shared" si="15"/>
        <v>-155</v>
      </c>
      <c r="P11" s="615">
        <f t="shared" si="16"/>
        <v>0</v>
      </c>
      <c r="Q11" s="615">
        <f t="shared" si="17"/>
        <v>0</v>
      </c>
      <c r="R11" s="615">
        <f>IF($S$2&lt;0,MIN(F11:G11),MAX(F11:G11))</f>
        <v>-3409.7019453292351</v>
      </c>
      <c r="S11" s="615">
        <f>IF($S$2&lt;0,MAX(F11:G11),MIN(F11:G11))</f>
        <v>-3254.7019453292351</v>
      </c>
      <c r="T11" s="615" t="e">
        <f>figintl(E11,1,D11,"X",#REF!)</f>
        <v>#VALUE!</v>
      </c>
      <c r="U11" s="664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16" customFormat="1" ht="12.75">
      <c r="A12" s="594" t="str">
        <f>IF(OR(C12=0,C12="S",C12="+S"),0,C12)</f>
        <v>+X</v>
      </c>
      <c r="B12" s="613" t="s">
        <v>179</v>
      </c>
      <c r="C12" s="614" t="s">
        <v>14</v>
      </c>
      <c r="D12" s="614">
        <v>0</v>
      </c>
      <c r="E12" s="614">
        <v>82</v>
      </c>
      <c r="F12" s="615">
        <f>IF($C12="X",0,IF(AND(OR($C12="S",$C12="+S"),OR($C11="X",$C11="+X")),F11,G11))</f>
        <v>-3409.7019453292351</v>
      </c>
      <c r="G12" s="615">
        <f>F12+IF($C12=0,0,$E12)</f>
        <v>-3327.7019453292351</v>
      </c>
      <c r="H12" s="615">
        <f>IF(F12=0,0,IF(SIGN(F12)=SIGN(G12),IF(SIGN(F12)&gt;0,MIN(F12:G12),MAX(F12:G12)),0))</f>
        <v>-3327.7019453292351</v>
      </c>
      <c r="I12" s="615">
        <f>IF(AND($C15="S",$C12="X"),IF($C15="S",$I15,0),IF(OR($C12="X",$C12="S"),E12,0))</f>
        <v>0</v>
      </c>
      <c r="J12" s="615">
        <f>IF(AND($C15="S",$C12="X"),IF($C16="S",$I16,0),0)</f>
        <v>0</v>
      </c>
      <c r="K12" s="615">
        <f>IF(AND($C15="S",$C12="X"),IF($C17="S",$I17,0),0)</f>
        <v>0</v>
      </c>
      <c r="L12" s="615">
        <f t="shared" si="12"/>
        <v>0</v>
      </c>
      <c r="M12" s="615">
        <f t="shared" si="13"/>
        <v>0</v>
      </c>
      <c r="N12" s="615">
        <f t="shared" si="14"/>
        <v>0</v>
      </c>
      <c r="O12" s="615">
        <f t="shared" si="15"/>
        <v>-82</v>
      </c>
      <c r="P12" s="615">
        <f t="shared" si="16"/>
        <v>0</v>
      </c>
      <c r="Q12" s="615">
        <f t="shared" si="17"/>
        <v>0</v>
      </c>
      <c r="R12" s="615">
        <f>IF($S$2&lt;0,MIN(F12:G12),MAX(F12:G12))</f>
        <v>-3409.7019453292351</v>
      </c>
      <c r="S12" s="615">
        <f>IF($S$2&lt;0,MAX(F12:G12),MIN(F12:G12))</f>
        <v>-3327.7019453292351</v>
      </c>
      <c r="T12" s="615" t="e">
        <f>figintl(E12,1,D12,"X",#REF!)</f>
        <v>#VALUE!</v>
      </c>
      <c r="U12" s="664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660" customFormat="1" ht="12.75">
      <c r="A13" s="658" t="str">
        <f t="shared" ref="A13:A15" si="22">IF(OR(C13=0,C13="S",C13="+S"),0,C13)</f>
        <v>+X</v>
      </c>
      <c r="B13" s="621" t="s">
        <v>188</v>
      </c>
      <c r="C13" s="623" t="s">
        <v>14</v>
      </c>
      <c r="D13" s="623">
        <v>0</v>
      </c>
      <c r="E13" s="623">
        <v>-264</v>
      </c>
      <c r="F13" s="659">
        <f t="shared" ref="F13:F15" si="23">IF($C13="X",0,IF(AND(OR($C13="S",$C13="+S"),OR($C12="X",$C12="+X")),F12,G12))</f>
        <v>-3327.7019453292351</v>
      </c>
      <c r="G13" s="659">
        <f t="shared" ref="G13:G15" si="24">F13+IF($C13=0,0,$E13)</f>
        <v>-3591.7019453292351</v>
      </c>
      <c r="H13" s="659">
        <f t="shared" ref="H13:H15" si="25">IF(F13=0,0,IF(SIGN(F13)=SIGN(G13),IF(SIGN(F13)&gt;0,MIN(F13:G13),MAX(F13:G13)),0))</f>
        <v>-3327.7019453292351</v>
      </c>
      <c r="I13" s="659">
        <f t="shared" ref="I13:I15" si="26">IF(AND($C16="S",$C13="X"),IF($C16="S",$I16,0),IF(OR($C13="X",$C13="S"),E13,0))</f>
        <v>0</v>
      </c>
      <c r="J13" s="659">
        <f t="shared" ref="J13:J15" si="27">IF(AND($C16="S",$C13="X"),IF($C17="S",$I17,0),0)</f>
        <v>0</v>
      </c>
      <c r="K13" s="659">
        <f t="shared" ref="K13:K15" si="28">IF(AND($C16="S",$C13="X"),IF($C18="S",$I18,0),0)</f>
        <v>0</v>
      </c>
      <c r="L13" s="659">
        <f t="shared" si="12"/>
        <v>0</v>
      </c>
      <c r="M13" s="659">
        <f t="shared" si="13"/>
        <v>0</v>
      </c>
      <c r="N13" s="659">
        <f t="shared" si="14"/>
        <v>0</v>
      </c>
      <c r="O13" s="608">
        <f>-ABS(E13)</f>
        <v>-264</v>
      </c>
      <c r="P13" s="608">
        <v>0</v>
      </c>
      <c r="Q13" s="608">
        <v>0</v>
      </c>
      <c r="R13" s="659">
        <f t="shared" ref="R13:R15" si="29">IF($S$2&lt;0,MIN(F13:G13),MAX(F13:G13))</f>
        <v>-3591.7019453292351</v>
      </c>
      <c r="S13" s="659">
        <f t="shared" ref="S13:S15" si="30">IF($S$2&lt;0,MAX(F13:G13),MIN(F13:G13))</f>
        <v>-3327.7019453292351</v>
      </c>
      <c r="T13" s="659" t="e">
        <f>figintl(E13,1,D13,"X",#REF!)</f>
        <v>#VALUE!</v>
      </c>
      <c r="U13" s="665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661" customFormat="1" ht="12.75" hidden="1" outlineLevel="1">
      <c r="A14" s="658">
        <f t="shared" si="22"/>
        <v>0</v>
      </c>
      <c r="B14" s="609" t="s">
        <v>178</v>
      </c>
      <c r="C14" s="610" t="s">
        <v>158</v>
      </c>
      <c r="D14" s="611">
        <v>0</v>
      </c>
      <c r="E14" s="611">
        <v>-72</v>
      </c>
      <c r="F14" s="612">
        <f t="shared" si="23"/>
        <v>-3327.7019453292351</v>
      </c>
      <c r="G14" s="612">
        <f t="shared" si="24"/>
        <v>-3399.7019453292351</v>
      </c>
      <c r="H14" s="612">
        <f t="shared" si="25"/>
        <v>-3327.7019453292351</v>
      </c>
      <c r="I14" s="612">
        <f t="shared" si="26"/>
        <v>0</v>
      </c>
      <c r="J14" s="612">
        <f t="shared" si="27"/>
        <v>0</v>
      </c>
      <c r="K14" s="612">
        <f t="shared" si="28"/>
        <v>0</v>
      </c>
      <c r="L14" s="612">
        <f t="shared" si="12"/>
        <v>0</v>
      </c>
      <c r="M14" s="612">
        <f t="shared" si="13"/>
        <v>0</v>
      </c>
      <c r="N14" s="612">
        <f t="shared" si="14"/>
        <v>0</v>
      </c>
      <c r="O14" s="612">
        <f t="shared" si="15"/>
        <v>-72</v>
      </c>
      <c r="P14" s="612">
        <f t="shared" si="16"/>
        <v>0</v>
      </c>
      <c r="Q14" s="612">
        <f t="shared" si="17"/>
        <v>0</v>
      </c>
      <c r="R14" s="612">
        <f t="shared" si="29"/>
        <v>-3399.7019453292351</v>
      </c>
      <c r="S14" s="612">
        <f t="shared" si="30"/>
        <v>-3327.7019453292351</v>
      </c>
      <c r="T14" s="612" t="e">
        <f>figintl(E14,1,D14,"X",#REF!)</f>
        <v>#VALUE!</v>
      </c>
      <c r="U14" s="666" t="e">
        <f t="shared" ref="U14:U15" si="31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2.75" hidden="1" outlineLevel="1">
      <c r="A15" s="594">
        <f t="shared" si="22"/>
        <v>0</v>
      </c>
      <c r="B15" s="617" t="s">
        <v>180</v>
      </c>
      <c r="C15" s="618" t="s">
        <v>158</v>
      </c>
      <c r="D15" s="619">
        <v>0</v>
      </c>
      <c r="E15" s="619">
        <v>-192</v>
      </c>
      <c r="F15" s="620">
        <f t="shared" si="23"/>
        <v>-3399.7019453292351</v>
      </c>
      <c r="G15" s="620">
        <f t="shared" si="24"/>
        <v>-3591.7019453292351</v>
      </c>
      <c r="H15" s="620">
        <f t="shared" si="25"/>
        <v>-3399.7019453292351</v>
      </c>
      <c r="I15" s="620">
        <f t="shared" si="26"/>
        <v>0</v>
      </c>
      <c r="J15" s="620">
        <f t="shared" si="27"/>
        <v>0</v>
      </c>
      <c r="K15" s="620">
        <f t="shared" si="28"/>
        <v>0</v>
      </c>
      <c r="L15" s="620">
        <f t="shared" si="12"/>
        <v>0</v>
      </c>
      <c r="M15" s="620">
        <f t="shared" si="13"/>
        <v>0</v>
      </c>
      <c r="N15" s="620">
        <f t="shared" si="14"/>
        <v>0</v>
      </c>
      <c r="O15" s="620">
        <f t="shared" si="15"/>
        <v>-192</v>
      </c>
      <c r="P15" s="620">
        <f t="shared" si="16"/>
        <v>0</v>
      </c>
      <c r="Q15" s="620">
        <f t="shared" si="17"/>
        <v>0</v>
      </c>
      <c r="R15" s="620">
        <f t="shared" si="29"/>
        <v>-3591.7019453292351</v>
      </c>
      <c r="S15" s="620">
        <f t="shared" si="30"/>
        <v>-3399.7019453292351</v>
      </c>
      <c r="T15" s="620" t="e">
        <f>figintl(E15,1,D15,"X",#REF!)</f>
        <v>#VALUE!</v>
      </c>
      <c r="U15" s="667" t="e">
        <f t="shared" si="31"/>
        <v>#VALUE!</v>
      </c>
    </row>
    <row r="16" spans="1:21" ht="12.75" collapsed="1">
      <c r="A16" s="594" t="str">
        <f t="shared" si="11"/>
        <v>X</v>
      </c>
      <c r="B16" s="604" t="s">
        <v>181</v>
      </c>
      <c r="C16" s="605" t="s">
        <v>7</v>
      </c>
      <c r="D16" s="606">
        <v>0</v>
      </c>
      <c r="E16" s="606">
        <v>-3591.3877883735854</v>
      </c>
      <c r="F16" s="607">
        <f>IF($C16="X",0,IF(AND(OR($C16="S",$C16="+S"),OR($C15="X",$C15="+X")),F15,G15))</f>
        <v>0</v>
      </c>
      <c r="G16" s="607">
        <f t="shared" si="1"/>
        <v>-3591.3877883735854</v>
      </c>
      <c r="H16" s="607">
        <f t="shared" si="19"/>
        <v>0</v>
      </c>
      <c r="I16" s="607">
        <f>IF(AND($C17="S",$C16="X"),IF($C17="S",$I17,0),IF(OR($C16="X",$C16="S"),E16,0))</f>
        <v>-1791.3877883735854</v>
      </c>
      <c r="J16" s="607">
        <f>IF(AND($C17="S",$C16="X"),IF($C18="S",$I18,0),0)</f>
        <v>-1800</v>
      </c>
      <c r="K16" s="607">
        <f>IF(AND($C17="S",$C16="X"),IF($C19="S",$I19,0),0)</f>
        <v>0</v>
      </c>
      <c r="L16" s="607">
        <f>IF(AND($C17="+S",$C16="+X"),IF($C17="+S",$L17,0),IF(OR($C16="+X",$C16="+S"),IF($H16&gt;0,ABS(E16),IF($H16&lt;0,0,IF(E16=0,0,MAX($F16:$G16)))),0))</f>
        <v>0</v>
      </c>
      <c r="M16" s="607">
        <f>IF(AND($C17="+S",$C16="+X"),IF($C18="+S",$L18,0),0)</f>
        <v>0</v>
      </c>
      <c r="N16" s="607">
        <f>IF(AND($C17="+S",$C16="+X"),IF($C19="+S",$L19,0),0)</f>
        <v>0</v>
      </c>
      <c r="O16" s="607">
        <f>IF(AND($C17="+S",$C16="+X"),IF($C17="+S",$O17,0),IF(OR($C16="+X",$C16="+S"),IF($H16&gt;0,0,IF($H16&lt;0,-ABS(E16),IF(E16=0,0,MIN($F16:$G16)))),0))</f>
        <v>0</v>
      </c>
      <c r="P16" s="607">
        <f>IF(AND($C17="+S",$C16="+X"),IF($C18="+S",$O18,0),0)</f>
        <v>0</v>
      </c>
      <c r="Q16" s="607">
        <f>IF(AND($C17="+S",$C16="+X"),IF($C19="+S",$O19,0),0)</f>
        <v>0</v>
      </c>
      <c r="R16" s="607">
        <f t="shared" si="20"/>
        <v>-3591.3877883735854</v>
      </c>
      <c r="S16" s="607">
        <f t="shared" si="21"/>
        <v>0</v>
      </c>
      <c r="T16" s="607" t="e">
        <f>figintl(E16,1,D16,"X",#REF!)</f>
        <v>#VALUE!</v>
      </c>
      <c r="U16" s="665" t="str">
        <f>$B16</f>
        <v>December 31, 2022</v>
      </c>
    </row>
    <row r="17" spans="1:21" ht="12.75" hidden="1" outlineLevel="1">
      <c r="A17" s="594">
        <f>IF(OR(C17=0,C17="S",C17="+S"),0,C17)</f>
        <v>0</v>
      </c>
      <c r="B17" s="609" t="s">
        <v>172</v>
      </c>
      <c r="C17" s="610" t="s">
        <v>173</v>
      </c>
      <c r="D17" s="611">
        <v>0</v>
      </c>
      <c r="E17" s="611">
        <v>-1791.3877883735854</v>
      </c>
      <c r="F17" s="612">
        <f>IF($C17="X",0,IF(AND(OR($C17="S",$C17="+S"),OR($C16="X",$C16="+X")),F16,G16))</f>
        <v>0</v>
      </c>
      <c r="G17" s="612">
        <f t="shared" si="1"/>
        <v>-1791.3877883735854</v>
      </c>
      <c r="H17" s="612">
        <f>IF(F17=0,0,IF(SIGN(F17)=SIGN(G17),IF(SIGN(F17)&gt;0,MIN(F17:G17),MAX(F17:G17)),0))</f>
        <v>0</v>
      </c>
      <c r="I17" s="612">
        <f>IF(AND($C18="S",$C17="X"),IF($C18="S",$I18,0),IF(OR($C17="X",$C17="S"),E17,0))</f>
        <v>-1791.3877883735854</v>
      </c>
      <c r="J17" s="612">
        <f>IF(AND($C18="S",$C17="X"),IF($C19="S",$I19,0),0)</f>
        <v>0</v>
      </c>
      <c r="K17" s="612">
        <f>IF(AND($C18="S",$C17="X"),IF($C20="S",$I20,0),0)</f>
        <v>0</v>
      </c>
      <c r="L17" s="612">
        <f>IF(AND($C18="+S",$C17="+X"),IF($C18="+S",$L18,0),IF(OR($C17="+X",$C17="+S"),IF($H17&gt;0,ABS(E17),IF($H17&lt;0,0,IF(E17=0,0,MAX($F17:$G17)))),0))</f>
        <v>0</v>
      </c>
      <c r="M17" s="612">
        <f>IF(AND($C18="+S",$C17="+X"),IF($C19="+S",$L19,0),0)</f>
        <v>0</v>
      </c>
      <c r="N17" s="612">
        <f>IF(AND($C18="+S",$C17="+X"),IF($C20="+S",$L20,0),0)</f>
        <v>0</v>
      </c>
      <c r="O17" s="612">
        <f>IF(AND($C18="+S",$C17="+X"),IF($C18="+S",$O18,0),IF(OR($C17="+X",$C17="+S"),IF($H17&gt;0,0,IF($H17&lt;0,-ABS(E17),IF(E17=0,0,MIN($F17:$G17)))),0))</f>
        <v>0</v>
      </c>
      <c r="P17" s="612">
        <f>IF(AND($C18="+S",$C17="+X"),IF($C19="+S",$O19,0),0)</f>
        <v>0</v>
      </c>
      <c r="Q17" s="612">
        <f>IF(AND($C18="+S",$C17="+X"),IF($C20="+S",$O20,0),0)</f>
        <v>0</v>
      </c>
      <c r="R17" s="612">
        <f>IF($S$2&lt;0,MIN(F17:G17),MAX(F17:G17))</f>
        <v>-1791.3877883735854</v>
      </c>
      <c r="S17" s="612">
        <f>IF($S$2&lt;0,MAX(F17:G17),MIN(F17:G17))</f>
        <v>0</v>
      </c>
      <c r="T17" s="612" t="e">
        <f>figintl(E17,1,D17,"X",#REF!)</f>
        <v>#VALUE!</v>
      </c>
      <c r="U17" s="666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2.75" hidden="1" outlineLevel="1">
      <c r="A18" s="594">
        <f>IF(OR(C18=0,C18="S",C18="+S"),0,C18)</f>
        <v>0</v>
      </c>
      <c r="B18" s="617" t="s">
        <v>174</v>
      </c>
      <c r="C18" s="618" t="s">
        <v>173</v>
      </c>
      <c r="D18" s="619">
        <v>0</v>
      </c>
      <c r="E18" s="619">
        <v>-1800</v>
      </c>
      <c r="F18" s="620">
        <f>IF($C18="X",0,IF(AND(OR($C18="S",$C18="+S"),OR($C17="X",$C17="+X")),F17,G17))</f>
        <v>-1791.3877883735854</v>
      </c>
      <c r="G18" s="620">
        <f t="shared" si="1"/>
        <v>-3591.3877883735854</v>
      </c>
      <c r="H18" s="620">
        <f>IF(F18=0,0,IF(SIGN(F18)=SIGN(G18),IF(SIGN(F18)&gt;0,MIN(F18:G18),MAX(F18:G18)),0))</f>
        <v>-1791.3877883735854</v>
      </c>
      <c r="I18" s="620">
        <f>IF(AND($C19="S",$C18="X"),IF($C19="S",$I19,0),IF(OR($C18="X",$C18="S"),E18,0))</f>
        <v>-1800</v>
      </c>
      <c r="J18" s="620">
        <f>IF(AND($C19="S",$C18="X"),IF($C20="S",$I20,0),0)</f>
        <v>0</v>
      </c>
      <c r="K18" s="620">
        <f>IF(AND($C19="S",$C18="X"),IF($C21="S",$I21,0),0)</f>
        <v>0</v>
      </c>
      <c r="L18" s="620">
        <f>IF(AND($C19="+S",$C18="+X"),IF($C19="+S",$L19,0),IF(OR($C18="+X",$C18="+S"),IF($H18&gt;0,ABS(E18),IF($H18&lt;0,0,IF(E18=0,0,MAX($F18:$G18)))),0))</f>
        <v>0</v>
      </c>
      <c r="M18" s="620">
        <f>IF(AND($C19="+S",$C18="+X"),IF($C20="+S",$L20,0),0)</f>
        <v>0</v>
      </c>
      <c r="N18" s="620">
        <f>IF(AND($C19="+S",$C18="+X"),IF($C21="+S",$L21,0),0)</f>
        <v>0</v>
      </c>
      <c r="O18" s="620">
        <f>IF(AND($C19="+S",$C18="+X"),IF($C19="+S",$O19,0),IF(OR($C18="+X",$C18="+S"),IF($H18&gt;0,0,IF($H18&lt;0,-ABS(E18),IF(E18=0,0,MIN($F18:$G18)))),0))</f>
        <v>0</v>
      </c>
      <c r="P18" s="620">
        <f>IF(AND($C19="+S",$C18="+X"),IF($C20="+S",$O20,0),0)</f>
        <v>0</v>
      </c>
      <c r="Q18" s="620">
        <f>IF(AND($C19="+S",$C18="+X"),IF($C21="+S",$O21,0),0)</f>
        <v>0</v>
      </c>
      <c r="R18" s="620">
        <f>IF($S$2&lt;0,MIN(F18:G18),MAX(F18:G18))</f>
        <v>-3591.3877883735854</v>
      </c>
      <c r="S18" s="620">
        <f>IF($S$2&lt;0,MAX(F18:G18),MIN(F18:G18))</f>
        <v>-1791.3877883735854</v>
      </c>
      <c r="T18" s="620" t="e">
        <f>figintl(E18,1,D18,"X",#REF!)</f>
        <v>#VALUE!</v>
      </c>
      <c r="U18" s="667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2.75" collapsed="1">
      <c r="B19" s="621" t="s">
        <v>182</v>
      </c>
      <c r="C19" s="622" t="s">
        <v>14</v>
      </c>
      <c r="D19" s="623">
        <v>0</v>
      </c>
      <c r="E19" s="623">
        <v>694.68000000000006</v>
      </c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5" t="e">
        <f>figintl(E19,1,D19,"X",#REF!)</f>
        <v>#VALUE!</v>
      </c>
      <c r="U19" s="668" t="e">
        <f>IF(E19=0,"",B19&amp;"
"&amp;T19)&amp;IF(E20=0,"",B20&amp;"
"&amp;T20)</f>
        <v>#VALUE!</v>
      </c>
    </row>
    <row r="20" spans="1:21" ht="12.75" collapsed="1">
      <c r="B20" s="621" t="s">
        <v>183</v>
      </c>
      <c r="C20" s="622" t="s">
        <v>14</v>
      </c>
      <c r="D20" s="623">
        <v>0</v>
      </c>
      <c r="E20" s="623">
        <v>0</v>
      </c>
      <c r="F20" s="624"/>
      <c r="G20" s="624"/>
      <c r="H20" s="624"/>
      <c r="I20" s="624"/>
      <c r="J20" s="624"/>
      <c r="K20" s="624"/>
      <c r="L20" s="624"/>
      <c r="M20" s="624"/>
      <c r="N20" s="624"/>
      <c r="O20" s="624"/>
      <c r="P20" s="624"/>
      <c r="Q20" s="624"/>
      <c r="R20" s="624"/>
      <c r="S20" s="624"/>
      <c r="T20" s="625" t="e">
        <f>figintl(E20,1,D20,"X",#REF!)</f>
        <v>#VALUE!</v>
      </c>
      <c r="U20" s="669"/>
    </row>
    <row r="21" spans="1:21" ht="12.75" hidden="1" outlineLevel="1">
      <c r="B21" s="625"/>
      <c r="C21" s="627"/>
      <c r="D21" s="627"/>
      <c r="E21" s="627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8"/>
    </row>
    <row r="22" spans="1:21" ht="25.5" customHeight="1" collapsed="1">
      <c r="B22" s="629"/>
      <c r="C22" s="629"/>
      <c r="D22" s="629"/>
      <c r="E22" s="629"/>
      <c r="F22" s="629"/>
      <c r="G22" s="629"/>
      <c r="H22" s="629"/>
      <c r="I22" s="629"/>
      <c r="J22" s="629"/>
      <c r="K22" s="629"/>
      <c r="L22" s="629"/>
      <c r="M22" s="629"/>
      <c r="N22" s="629"/>
      <c r="O22" s="629"/>
      <c r="P22" s="629"/>
      <c r="Q22" s="629"/>
      <c r="R22" s="629"/>
      <c r="S22" s="629"/>
      <c r="T22" s="629"/>
      <c r="U22" s="63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40625" defaultRowHeight="25.5" customHeight="1" outlineLevelRow="1"/>
  <cols>
    <col min="1" max="1" width="3" style="594" customWidth="1"/>
    <col min="2" max="2" width="39" style="595" customWidth="1"/>
    <col min="3" max="4" width="5.7109375" style="595" customWidth="1"/>
    <col min="5" max="20" width="8.7109375" style="595" customWidth="1"/>
    <col min="21" max="21" width="48.85546875" style="596" customWidth="1"/>
    <col min="22" max="22" width="3" style="595" customWidth="1"/>
    <col min="23" max="29" width="10.7109375" style="595" customWidth="1"/>
    <col min="30" max="31" width="8.7109375" style="595" customWidth="1"/>
    <col min="32" max="32" width="3" style="595" customWidth="1"/>
    <col min="33" max="16384" width="9.140625" style="595"/>
  </cols>
  <sheetData>
    <row r="1" spans="1:21" ht="12.75"/>
    <row r="2" spans="1:21" ht="12.75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-1</v>
      </c>
      <c r="U2" s="599" t="s">
        <v>20</v>
      </c>
    </row>
    <row r="3" spans="1:21" ht="38.25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75" hidden="1" outlineLevel="1">
      <c r="A4" s="600"/>
      <c r="B4" s="603">
        <v>0</v>
      </c>
      <c r="C4" s="603">
        <v>0</v>
      </c>
      <c r="D4" s="603">
        <v>0</v>
      </c>
      <c r="E4" s="603">
        <v>0</v>
      </c>
      <c r="F4" s="603">
        <v>0</v>
      </c>
      <c r="G4" s="603">
        <v>0</v>
      </c>
      <c r="H4" s="603">
        <v>0</v>
      </c>
      <c r="I4" s="603">
        <v>0</v>
      </c>
      <c r="J4" s="603">
        <v>0</v>
      </c>
      <c r="K4" s="603">
        <v>0</v>
      </c>
      <c r="L4" s="603">
        <v>0</v>
      </c>
      <c r="M4" s="603">
        <v>0</v>
      </c>
      <c r="N4" s="603">
        <v>0</v>
      </c>
      <c r="O4" s="603">
        <v>0</v>
      </c>
      <c r="P4" s="603">
        <v>0</v>
      </c>
      <c r="Q4" s="603">
        <v>0</v>
      </c>
      <c r="R4" s="603">
        <v>0</v>
      </c>
      <c r="S4" s="603">
        <v>0</v>
      </c>
      <c r="T4" s="603">
        <v>0</v>
      </c>
      <c r="U4" s="603">
        <v>0</v>
      </c>
    </row>
    <row r="5" spans="1:21" ht="12.75" collapsed="1">
      <c r="A5" s="594" t="str">
        <f>IF(OR(C5=0,C5="S",C5="+S"),0,C5)</f>
        <v>X</v>
      </c>
      <c r="B5" s="604" t="s">
        <v>186</v>
      </c>
      <c r="C5" s="605" t="s">
        <v>7</v>
      </c>
      <c r="D5" s="606">
        <v>0</v>
      </c>
      <c r="E5" s="606">
        <v>-3949.3819453292354</v>
      </c>
      <c r="F5" s="607">
        <f>IF($C5="X",0,IF(AND(OR($C5="S",$C5="+S"),OR($C4="X",$C4="+X")),F4,G4))</f>
        <v>0</v>
      </c>
      <c r="G5" s="607">
        <f>F5+IF($C5=0,0,$E5)</f>
        <v>-3949.3819453292354</v>
      </c>
      <c r="H5" s="607">
        <f>IF(F5=0,0,IF(SIGN(F5)=SIGN(G5),IF(SIGN(F5)&gt;0,MIN(F5:G5),MAX(F5:G5)),0))</f>
        <v>0</v>
      </c>
      <c r="I5" s="607">
        <f>IF(AND($C6="S",$C5="X"),IF($C6="S",$I6,0),IF(OR($C5="X",$C5="S"),E5,0))</f>
        <v>-2149.3819453292354</v>
      </c>
      <c r="J5" s="607">
        <f>IF(AND($C6="S",$C5="X"),IF($C7="S",$I7,0),0)</f>
        <v>-1800</v>
      </c>
      <c r="K5" s="607">
        <f>IF(AND($C6="S",$C5="X"),IF($C9="S",$I9,0),0)</f>
        <v>0</v>
      </c>
      <c r="L5" s="607">
        <f>IF(AND($C6="+S",$C5="+X"),IF($C6="+S",$L6,0),IF(OR($C5="+X",$C5="+S"),IF($H5&gt;0,ABS(E5),IF($H5&lt;0,0,IF(E5=0,0,MAX($F5:$G5)))),0))</f>
        <v>0</v>
      </c>
      <c r="M5" s="607">
        <f>IF(AND($C6="+S",$C5="+X"),IF($C7="+S",$L7,0),0)</f>
        <v>0</v>
      </c>
      <c r="N5" s="607">
        <f>IF(AND($C6="+S",$C5="+X"),IF($C9="+S",$L9,0),0)</f>
        <v>0</v>
      </c>
      <c r="O5" s="607">
        <f>IF(AND($C6="+S",$C5="+X"),IF($C6="+S",$O6,0),IF(OR($C5="+X",$C5="+S"),IF($H5&gt;0,0,IF($H5&lt;0,-ABS(E5),IF(E5=0,0,MIN($F5:$G5)))),0))</f>
        <v>0</v>
      </c>
      <c r="P5" s="607">
        <f>IF(AND($C6="+S",$C5="+X"),IF($C7="+S",$O7,0),0)</f>
        <v>0</v>
      </c>
      <c r="Q5" s="607">
        <f>IF(AND($C6="+S",$C5="+X"),IF($C9="+S",$O9,0),0)</f>
        <v>0</v>
      </c>
      <c r="R5" s="607">
        <f>IF($S$2&lt;0,MIN(F5:G5),MAX(F5:G5))</f>
        <v>-3949.3819453292354</v>
      </c>
      <c r="S5" s="607">
        <f>IF($S$2&lt;0,MAX(F5:G5),MIN(F5:G5))</f>
        <v>0</v>
      </c>
      <c r="T5" s="607" t="e">
        <f>figintl(E5,1,D5,"X",#REF!)</f>
        <v>#VALUE!</v>
      </c>
      <c r="U5" s="676" t="str">
        <f>$B5</f>
        <v>December 31, 2021</v>
      </c>
    </row>
    <row r="6" spans="1:21" ht="12.75" hidden="1" outlineLevel="1">
      <c r="A6" s="594">
        <f>IF(OR(C6=0,C6="S",C6="+S"),0,C6)</f>
        <v>0</v>
      </c>
      <c r="B6" s="609" t="s">
        <v>172</v>
      </c>
      <c r="C6" s="610" t="s">
        <v>173</v>
      </c>
      <c r="D6" s="611">
        <v>0</v>
      </c>
      <c r="E6" s="611">
        <v>-2149.3819453292354</v>
      </c>
      <c r="F6" s="612">
        <f t="shared" ref="F6:F10" si="0">IF($C6="X",0,IF(AND(OR($C6="S",$C6="+S"),OR($C5="X",$C5="+X")),F5,G5))</f>
        <v>0</v>
      </c>
      <c r="G6" s="612">
        <f t="shared" ref="G6:G18" si="1">F6+IF($C6=0,0,$E6)</f>
        <v>-2149.3819453292354</v>
      </c>
      <c r="H6" s="612">
        <f>IF(F6=0,0,IF(SIGN(F6)=SIGN(G6),IF(SIGN(F6)&gt;0,MIN(F6:G6),MAX(F6:G6)),0))</f>
        <v>0</v>
      </c>
      <c r="I6" s="612">
        <f>IF(AND($C7="S",$C6="X"),IF($C7="S",$I7,0),IF(OR($C6="X",$C6="S"),E6,0))</f>
        <v>-2149.3819453292354</v>
      </c>
      <c r="J6" s="612">
        <f>IF(AND($C7="S",$C6="X"),IF($C9="S",$I9,0),0)</f>
        <v>0</v>
      </c>
      <c r="K6" s="612">
        <f>IF(AND($C7="S",$C6="X"),IF($C10="S",$I10,0),0)</f>
        <v>0</v>
      </c>
      <c r="L6" s="612">
        <f>IF(AND($C7="+S",$C6="+X"),IF($C7="+S",$L7,0),IF(OR($C6="+X",$C6="+S"),IF($H6&gt;0,ABS(E6),IF($H6&lt;0,0,IF(E6=0,0,MAX($F6:$G6)))),0))</f>
        <v>0</v>
      </c>
      <c r="M6" s="612">
        <f>IF(AND($C7="+S",$C6="+X"),IF($C9="+S",$L9,0),0)</f>
        <v>0</v>
      </c>
      <c r="N6" s="612">
        <f>IF(AND($C7="+S",$C6="+X"),IF($C10="+S",$L10,0),0)</f>
        <v>0</v>
      </c>
      <c r="O6" s="612">
        <f>IF(AND($C7="+S",$C6="+X"),IF($C7="+S",$O7,0),IF(OR($C6="+X",$C6="+S"),IF($H6&gt;0,0,IF($H6&lt;0,-ABS(E6),IF(E6=0,0,MIN($F6:$G6)))),0))</f>
        <v>0</v>
      </c>
      <c r="P6" s="612">
        <f>IF(AND($C7="+S",$C6="+X"),IF($C9="+S",$O9,0),0)</f>
        <v>0</v>
      </c>
      <c r="Q6" s="612">
        <f>IF(AND($C7="+S",$C6="+X"),IF($C10="+S",$O10,0),0)</f>
        <v>0</v>
      </c>
      <c r="R6" s="612">
        <f>IF($S$2&lt;0,MIN(F6:G6),MAX(F6:G6))</f>
        <v>-2149.3819453292354</v>
      </c>
      <c r="S6" s="612">
        <f>IF($S$2&lt;0,MAX(F6:G6),MIN(F6:G6))</f>
        <v>0</v>
      </c>
      <c r="T6" s="612" t="e">
        <f>figintl(E6,1,D6,"X",#REF!)</f>
        <v>#VALUE!</v>
      </c>
      <c r="U6" s="677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2.75" hidden="1" outlineLevel="1">
      <c r="A7" s="594">
        <f>IF(OR(C7=0,C7="S",C7="+S"),0,C7)</f>
        <v>0</v>
      </c>
      <c r="B7" s="617" t="s">
        <v>174</v>
      </c>
      <c r="C7" s="618" t="s">
        <v>173</v>
      </c>
      <c r="D7" s="619">
        <v>0</v>
      </c>
      <c r="E7" s="619">
        <v>-1800</v>
      </c>
      <c r="F7" s="620">
        <f t="shared" si="0"/>
        <v>-2149.3819453292354</v>
      </c>
      <c r="G7" s="620">
        <f t="shared" si="1"/>
        <v>-3949.3819453292354</v>
      </c>
      <c r="H7" s="620">
        <f>IF(F7=0,0,IF(SIGN(F7)=SIGN(G7),IF(SIGN(F7)&gt;0,MIN(F7:G7),MAX(F7:G7)),0))</f>
        <v>-2149.3819453292354</v>
      </c>
      <c r="I7" s="620">
        <f>IF(AND($C9="S",$C7="X"),IF($C9="S",$I9,0),IF(OR($C7="X",$C7="S"),E7,0))</f>
        <v>-1800</v>
      </c>
      <c r="J7" s="620">
        <f>IF(AND($C9="S",$C7="X"),IF($C10="S",$I10,0),0)</f>
        <v>0</v>
      </c>
      <c r="K7" s="620">
        <f>IF(AND($C9="S",$C7="X"),IF($C12="S",$I12,0),0)</f>
        <v>0</v>
      </c>
      <c r="L7" s="620">
        <f>IF(AND($C9="+S",$C7="+X"),IF($C9="+S",$L9,0),IF(OR($C7="+X",$C7="+S"),IF($H7&gt;0,ABS(E7),IF($H7&lt;0,0,IF(E7=0,0,MAX($F7:$G7)))),0))</f>
        <v>0</v>
      </c>
      <c r="M7" s="620">
        <f>IF(AND($C9="+S",$C7="+X"),IF($C10="+S",$L10,0),0)</f>
        <v>0</v>
      </c>
      <c r="N7" s="620">
        <f>IF(AND($C9="+S",$C7="+X"),IF($C12="+S",$L12,0),0)</f>
        <v>0</v>
      </c>
      <c r="O7" s="620">
        <f>IF(AND($C9="+S",$C7="+X"),IF($C9="+S",$O9,0),IF(OR($C7="+X",$C7="+S"),IF($H7&gt;0,0,IF($H7&lt;0,-ABS(E7),IF(E7=0,0,MIN($F7:$G7)))),0))</f>
        <v>0</v>
      </c>
      <c r="P7" s="620">
        <f>IF(AND($C9="+S",$C7="+X"),IF($C10="+S",$O10,0),0)</f>
        <v>0</v>
      </c>
      <c r="Q7" s="620">
        <f>IF(AND($C9="+S",$C7="+X"),IF($C12="+S",$O12,0),0)</f>
        <v>0</v>
      </c>
      <c r="R7" s="620">
        <f>IF($S$2&lt;0,MIN(F7:G7),MAX(F7:G7))</f>
        <v>-3949.3819453292354</v>
      </c>
      <c r="S7" s="620">
        <f>IF($S$2&lt;0,MAX(F7:G7),MIN(F7:G7))</f>
        <v>-2149.3819453292354</v>
      </c>
      <c r="T7" s="620" t="e">
        <f>figintl(E7,1,D7,"X",#REF!)</f>
        <v>#VALUE!</v>
      </c>
      <c r="U7" s="677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660" customFormat="1" ht="12.75" hidden="1" outlineLevel="1" collapsed="1">
      <c r="A8" s="658">
        <f t="shared" ref="A8:A16" si="2">IF(OR(C8=0,C8="S",C8="+S"),0,C8)</f>
        <v>0</v>
      </c>
      <c r="B8" s="604" t="s">
        <v>182</v>
      </c>
      <c r="C8" s="678">
        <v>0</v>
      </c>
      <c r="D8" s="606">
        <v>0</v>
      </c>
      <c r="E8" s="606">
        <v>694.68000000000006</v>
      </c>
      <c r="F8" s="607">
        <f t="shared" si="0"/>
        <v>-3949.3819453292354</v>
      </c>
      <c r="G8" s="607">
        <f t="shared" si="1"/>
        <v>-3949.3819453292354</v>
      </c>
      <c r="H8" s="607">
        <f t="shared" ref="H8:H16" si="3">IF(F8=0,0,IF(SIGN(F8)=SIGN(G8),IF(SIGN(F8)&gt;0,MIN(F8:G8),MAX(F8:G8)),0))</f>
        <v>-3949.3819453292354</v>
      </c>
      <c r="I8" s="607">
        <f t="shared" ref="I8:I9" si="4">IF(AND($C10="S",$C8="X"),IF($C10="S",$I10,0),IF(OR($C8="X",$C8="S"),E8,0))</f>
        <v>0</v>
      </c>
      <c r="J8" s="607">
        <f t="shared" ref="J8:J9" si="5">IF(AND($C10="S",$C8="X"),IF($C11="S",$I11,0),0)</f>
        <v>0</v>
      </c>
      <c r="K8" s="607">
        <f t="shared" ref="K8:K9" si="6">IF(AND($C10="S",$C8="X"),IF($C12="S",$I12,0),0)</f>
        <v>0</v>
      </c>
      <c r="L8" s="607">
        <f>IF(AND($C9="+S",$C8="+X"),IF($C9="+S",$L9,0),IF(OR($C8="+X",$C8="+S"),IF($H8&gt;0,ABS(E8),IF($H8&lt;0,0,IF(E8=0,0,MAX($F8:$G8)))),0))</f>
        <v>0</v>
      </c>
      <c r="M8" s="607">
        <f>IF(AND($C9="+S",$C8="+X"),IF($C10="+S",$L10,0),0)</f>
        <v>0</v>
      </c>
      <c r="N8" s="607">
        <f>IF(AND($C9="+S",$C8="+X"),IF($C11="+S",$L11,0),0)</f>
        <v>0</v>
      </c>
      <c r="O8" s="607">
        <f t="shared" ref="O8" si="7">IF(AND($C9="+S",$C8="+X"),IF($C9="+S",$O9,0),IF(OR($C8="+X",$C8="+S"),IF($H8&gt;0,0,IF($H8&lt;0,-ABS(E8),IF(E8=0,0,MIN($F8:$G8)))),0))</f>
        <v>0</v>
      </c>
      <c r="P8" s="607">
        <f t="shared" ref="P8:P15" si="8">IF(AND($C9="+S",$C8="+X"),IF($C10="+S",$O10,0),0)</f>
        <v>0</v>
      </c>
      <c r="Q8" s="607">
        <f t="shared" ref="Q8:Q15" si="9">IF(AND($C9="+S",$C8="+X"),IF($C11="+S",$O11,0),0)</f>
        <v>0</v>
      </c>
      <c r="R8" s="607">
        <f t="shared" ref="R8:R16" si="10">IF($S$2&lt;0,MIN(F8:G8),MAX(F8:G8))</f>
        <v>-3949.3819453292354</v>
      </c>
      <c r="S8" s="607">
        <f t="shared" ref="S8:S16" si="11">IF($S$2&lt;0,MAX(F8:G8),MIN(F8:G8))</f>
        <v>-3949.3819453292354</v>
      </c>
      <c r="T8" s="607" t="e">
        <f>figintl(E8,1,D8,"X",#REF!)</f>
        <v>#VALUE!</v>
      </c>
      <c r="U8" s="664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661" customFormat="1" ht="12.75" collapsed="1">
      <c r="A9" s="658" t="str">
        <f t="shared" si="2"/>
        <v>+X</v>
      </c>
      <c r="B9" s="662" t="s">
        <v>175</v>
      </c>
      <c r="C9" s="679" t="s">
        <v>14</v>
      </c>
      <c r="D9" s="663">
        <v>0</v>
      </c>
      <c r="E9" s="663">
        <v>1093.94</v>
      </c>
      <c r="F9" s="674">
        <f t="shared" si="0"/>
        <v>-3949.3819453292354</v>
      </c>
      <c r="G9" s="674">
        <f t="shared" si="1"/>
        <v>-2855.4419453292353</v>
      </c>
      <c r="H9" s="674">
        <f t="shared" si="3"/>
        <v>-2855.4419453292353</v>
      </c>
      <c r="I9" s="674">
        <f t="shared" si="4"/>
        <v>0</v>
      </c>
      <c r="J9" s="674">
        <f t="shared" si="5"/>
        <v>0</v>
      </c>
      <c r="K9" s="674">
        <f t="shared" si="6"/>
        <v>0</v>
      </c>
      <c r="L9" s="674">
        <f t="shared" ref="L9:L15" si="12">IF(AND($C10="+S",$C9="+X"),IF($C10="+S",$L10,0),IF(OR($C9="+X",$C9="+S"),IF($H9&gt;0,ABS(E9),IF($H9&lt;0,0,IF(E9=0,0,MAX($F9:$G9)))),0))</f>
        <v>0</v>
      </c>
      <c r="M9" s="674">
        <f t="shared" ref="M9:M15" si="13">IF(AND($C10="+S",$C9="+X"),IF($C11="+S",$L11,0),0)</f>
        <v>0</v>
      </c>
      <c r="N9" s="674">
        <f t="shared" ref="N9:N15" si="14">IF(AND($C10="+S",$C9="+X"),IF($C12="+S",$L12,0),0)</f>
        <v>0</v>
      </c>
      <c r="O9" s="674">
        <f t="shared" ref="O9:O15" si="15">IF(AND($C10="+S",$C9="+X"),IF($C10="+S",$O10,0),IF(OR($C9="+X",$C9="+S"),IF($H9&gt;0,0,IF($H9&lt;0,-ABS(E9),IF(E9=0,0,MIN($F9:$G9)))),0))</f>
        <v>-1093.94</v>
      </c>
      <c r="P9" s="674">
        <f t="shared" si="8"/>
        <v>0</v>
      </c>
      <c r="Q9" s="674">
        <f t="shared" si="9"/>
        <v>0</v>
      </c>
      <c r="R9" s="674">
        <f t="shared" si="10"/>
        <v>-3949.3819453292354</v>
      </c>
      <c r="S9" s="674">
        <f t="shared" si="11"/>
        <v>-2855.4419453292353</v>
      </c>
      <c r="T9" s="674" t="e">
        <f>figintl(E9,1,D9,"X",#REF!)</f>
        <v>#VALUE!</v>
      </c>
      <c r="U9" s="675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75">
      <c r="A10" s="594" t="str">
        <f t="shared" si="2"/>
        <v>+X</v>
      </c>
      <c r="B10" s="670" t="s">
        <v>176</v>
      </c>
      <c r="C10" s="680" t="s">
        <v>14</v>
      </c>
      <c r="D10" s="671">
        <v>0</v>
      </c>
      <c r="E10" s="671">
        <v>-399.26</v>
      </c>
      <c r="F10" s="672">
        <f t="shared" si="0"/>
        <v>-2855.4419453292353</v>
      </c>
      <c r="G10" s="672">
        <f t="shared" si="1"/>
        <v>-3254.7019453292351</v>
      </c>
      <c r="H10" s="672">
        <f t="shared" si="3"/>
        <v>-2855.4419453292353</v>
      </c>
      <c r="I10" s="672">
        <f>IF(AND($C12="S",$C10="X"),IF($C12="S",$I12,0),IF(OR($C10="X",$C10="S"),E10,0))</f>
        <v>0</v>
      </c>
      <c r="J10" s="672">
        <f>IF(AND($C12="S",$C10="X"),IF($C13="S",$I13,0),0)</f>
        <v>0</v>
      </c>
      <c r="K10" s="672">
        <f>IF(AND($C12="S",$C10="X"),IF($C15="S",$I15,0),0)</f>
        <v>0</v>
      </c>
      <c r="L10" s="672">
        <f t="shared" si="12"/>
        <v>0</v>
      </c>
      <c r="M10" s="672">
        <f t="shared" si="13"/>
        <v>0</v>
      </c>
      <c r="N10" s="672">
        <f t="shared" si="14"/>
        <v>0</v>
      </c>
      <c r="O10" s="672">
        <f t="shared" si="15"/>
        <v>-399.26</v>
      </c>
      <c r="P10" s="672">
        <f t="shared" si="8"/>
        <v>0</v>
      </c>
      <c r="Q10" s="672">
        <f t="shared" si="9"/>
        <v>0</v>
      </c>
      <c r="R10" s="672">
        <f t="shared" si="10"/>
        <v>-3254.7019453292351</v>
      </c>
      <c r="S10" s="672">
        <f t="shared" si="11"/>
        <v>-2855.4419453292353</v>
      </c>
      <c r="T10" s="672" t="e">
        <f>figintl(E10,1,D10,"X",#REF!)</f>
        <v>#VALUE!</v>
      </c>
      <c r="U10" s="673" t="str">
        <f t="shared" si="16"/>
        <v>Dividends
to Solvay
share-
holders</v>
      </c>
    </row>
    <row r="11" spans="1:21" s="616" customFormat="1" ht="12.75">
      <c r="A11" s="594" t="str">
        <f>IF(OR(C11=0,C11="S",C11="+S"),0,C11)</f>
        <v>+X</v>
      </c>
      <c r="B11" s="613" t="s">
        <v>187</v>
      </c>
      <c r="C11" s="614" t="s">
        <v>14</v>
      </c>
      <c r="D11" s="614">
        <v>0</v>
      </c>
      <c r="E11" s="614">
        <v>-155</v>
      </c>
      <c r="F11" s="615">
        <f>IF($C11="X",0,IF(AND(OR($C11="S",$C11="+S"),OR($C10="X",$C10="+X")),F10,G10))</f>
        <v>-3254.7019453292351</v>
      </c>
      <c r="G11" s="615">
        <f>F11+IF($C11=0,0,$E11)</f>
        <v>-3409.7019453292351</v>
      </c>
      <c r="H11" s="615">
        <f>IF(F11=0,0,IF(SIGN(F11)=SIGN(G11),IF(SIGN(F11)&gt;0,MIN(F11:G11),MAX(F11:G11)),0))</f>
        <v>-3254.7019453292351</v>
      </c>
      <c r="I11" s="615">
        <f>IF(AND($C13="S",$C11="X"),IF($C13="S",$I13,0),IF(OR($C11="X",$C11="S"),E11,0))</f>
        <v>0</v>
      </c>
      <c r="J11" s="615">
        <f>IF(AND($C13="S",$C11="X"),IF($C15="S",$I15,0),0)</f>
        <v>0</v>
      </c>
      <c r="K11" s="615">
        <f>IF(AND($C13="S",$C11="X"),IF($C16="S",$I16,0),0)</f>
        <v>0</v>
      </c>
      <c r="L11" s="615">
        <f t="shared" si="12"/>
        <v>0</v>
      </c>
      <c r="M11" s="615">
        <f t="shared" si="13"/>
        <v>0</v>
      </c>
      <c r="N11" s="615">
        <f t="shared" si="14"/>
        <v>0</v>
      </c>
      <c r="O11" s="615">
        <f t="shared" si="15"/>
        <v>-155</v>
      </c>
      <c r="P11" s="615">
        <f t="shared" si="8"/>
        <v>0</v>
      </c>
      <c r="Q11" s="615">
        <f t="shared" si="9"/>
        <v>0</v>
      </c>
      <c r="R11" s="615">
        <f>IF($S$2&lt;0,MIN(F11:G11),MAX(F11:G11))</f>
        <v>-3409.7019453292351</v>
      </c>
      <c r="S11" s="615">
        <f>IF($S$2&lt;0,MAX(F11:G11),MIN(F11:G11))</f>
        <v>-3254.7019453292351</v>
      </c>
      <c r="T11" s="615" t="e">
        <f>figintl(E11,1,D11,"X",#REF!)</f>
        <v>#VALUE!</v>
      </c>
      <c r="U11" s="664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16" customFormat="1" ht="12.75">
      <c r="A12" s="594" t="str">
        <f>IF(OR(C12=0,C12="S",C12="+S"),0,C12)</f>
        <v>+X</v>
      </c>
      <c r="B12" s="613" t="s">
        <v>179</v>
      </c>
      <c r="C12" s="614" t="s">
        <v>14</v>
      </c>
      <c r="D12" s="614">
        <v>0</v>
      </c>
      <c r="E12" s="614">
        <v>82</v>
      </c>
      <c r="F12" s="615">
        <f>IF($C12="X",0,IF(AND(OR($C12="S",$C12="+S"),OR($C11="X",$C11="+X")),F11,G11))</f>
        <v>-3409.7019453292351</v>
      </c>
      <c r="G12" s="615">
        <f>F12+IF($C12=0,0,$E12)</f>
        <v>-3327.7019453292351</v>
      </c>
      <c r="H12" s="615">
        <f>IF(F12=0,0,IF(SIGN(F12)=SIGN(G12),IF(SIGN(F12)&gt;0,MIN(F12:G12),MAX(F12:G12)),0))</f>
        <v>-3327.7019453292351</v>
      </c>
      <c r="I12" s="615">
        <f>IF(AND($C15="S",$C12="X"),IF($C15="S",$I15,0),IF(OR($C12="X",$C12="S"),E12,0))</f>
        <v>0</v>
      </c>
      <c r="J12" s="615">
        <f>IF(AND($C15="S",$C12="X"),IF($C16="S",$I16,0),0)</f>
        <v>0</v>
      </c>
      <c r="K12" s="615">
        <f>IF(AND($C15="S",$C12="X"),IF($C17="S",$I17,0),0)</f>
        <v>0</v>
      </c>
      <c r="L12" s="615">
        <f t="shared" si="12"/>
        <v>0</v>
      </c>
      <c r="M12" s="615">
        <f t="shared" si="13"/>
        <v>0</v>
      </c>
      <c r="N12" s="615">
        <f t="shared" si="14"/>
        <v>0</v>
      </c>
      <c r="O12" s="615">
        <f t="shared" si="15"/>
        <v>-82</v>
      </c>
      <c r="P12" s="615">
        <f t="shared" si="8"/>
        <v>0</v>
      </c>
      <c r="Q12" s="615">
        <f t="shared" si="9"/>
        <v>0</v>
      </c>
      <c r="R12" s="615">
        <f>IF($S$2&lt;0,MIN(F12:G12),MAX(F12:G12))</f>
        <v>-3409.7019453292351</v>
      </c>
      <c r="S12" s="615">
        <f>IF($S$2&lt;0,MAX(F12:G12),MIN(F12:G12))</f>
        <v>-3327.7019453292351</v>
      </c>
      <c r="T12" s="615" t="e">
        <f>figintl(E12,1,D12,"X",#REF!)</f>
        <v>#VALUE!</v>
      </c>
      <c r="U12" s="664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660" customFormat="1" ht="14.25" customHeight="1">
      <c r="A13" s="658" t="str">
        <f t="shared" ref="A13:A15" si="17">IF(OR(C13=0,C13="S",C13="+S"),0,C13)</f>
        <v>+X</v>
      </c>
      <c r="B13" s="621" t="s">
        <v>188</v>
      </c>
      <c r="C13" s="623" t="s">
        <v>14</v>
      </c>
      <c r="D13" s="623">
        <v>0</v>
      </c>
      <c r="E13" s="623">
        <v>-264</v>
      </c>
      <c r="F13" s="659">
        <f t="shared" ref="F13:F15" si="18">IF($C13="X",0,IF(AND(OR($C13="S",$C13="+S"),OR($C12="X",$C12="+X")),F12,G12))</f>
        <v>-3327.7019453292351</v>
      </c>
      <c r="G13" s="659">
        <f t="shared" ref="G13:G15" si="19">F13+IF($C13=0,0,$E13)</f>
        <v>-3591.7019453292351</v>
      </c>
      <c r="H13" s="659">
        <f t="shared" ref="H13:H15" si="20">IF(F13=0,0,IF(SIGN(F13)=SIGN(G13),IF(SIGN(F13)&gt;0,MIN(F13:G13),MAX(F13:G13)),0))</f>
        <v>-3327.7019453292351</v>
      </c>
      <c r="I13" s="659">
        <f t="shared" ref="I13:I15" si="21">IF(AND($C16="S",$C13="X"),IF($C16="S",$I16,0),IF(OR($C13="X",$C13="S"),E13,0))</f>
        <v>0</v>
      </c>
      <c r="J13" s="659">
        <f t="shared" ref="J13:J15" si="22">IF(AND($C16="S",$C13="X"),IF($C17="S",$I17,0),0)</f>
        <v>0</v>
      </c>
      <c r="K13" s="659">
        <f t="shared" ref="K13:K15" si="23">IF(AND($C16="S",$C13="X"),IF($C18="S",$I18,0),0)</f>
        <v>0</v>
      </c>
      <c r="L13" s="659">
        <f t="shared" si="12"/>
        <v>0</v>
      </c>
      <c r="M13" s="659">
        <f t="shared" si="13"/>
        <v>0</v>
      </c>
      <c r="N13" s="659">
        <f t="shared" si="14"/>
        <v>0</v>
      </c>
      <c r="O13" s="608">
        <f>-ABS(E13)</f>
        <v>-264</v>
      </c>
      <c r="P13" s="608">
        <v>0</v>
      </c>
      <c r="Q13" s="608">
        <v>0</v>
      </c>
      <c r="R13" s="659">
        <f t="shared" ref="R13:R15" si="24">IF($S$2&lt;0,MIN(F13:G13),MAX(F13:G13))</f>
        <v>-3591.7019453292351</v>
      </c>
      <c r="S13" s="659">
        <f t="shared" ref="S13:S15" si="25">IF($S$2&lt;0,MAX(F13:G13),MIN(F13:G13))</f>
        <v>-3327.7019453292351</v>
      </c>
      <c r="T13" s="659" t="e">
        <f>figintl(E13,1,D13,"X",#REF!)</f>
        <v>#VALUE!</v>
      </c>
      <c r="U13" s="665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661" customFormat="1" ht="12.75" hidden="1" outlineLevel="1">
      <c r="A14" s="658">
        <f t="shared" si="17"/>
        <v>0</v>
      </c>
      <c r="B14" s="609" t="s">
        <v>178</v>
      </c>
      <c r="C14" s="610" t="s">
        <v>158</v>
      </c>
      <c r="D14" s="611">
        <v>0</v>
      </c>
      <c r="E14" s="611">
        <v>-72</v>
      </c>
      <c r="F14" s="612">
        <f t="shared" si="18"/>
        <v>-3327.7019453292351</v>
      </c>
      <c r="G14" s="612">
        <f t="shared" si="19"/>
        <v>-3399.7019453292351</v>
      </c>
      <c r="H14" s="612">
        <f t="shared" si="20"/>
        <v>-3327.7019453292351</v>
      </c>
      <c r="I14" s="612">
        <f t="shared" si="21"/>
        <v>0</v>
      </c>
      <c r="J14" s="612">
        <f t="shared" si="22"/>
        <v>0</v>
      </c>
      <c r="K14" s="612">
        <f t="shared" si="23"/>
        <v>0</v>
      </c>
      <c r="L14" s="612">
        <f t="shared" si="12"/>
        <v>0</v>
      </c>
      <c r="M14" s="612">
        <f t="shared" si="13"/>
        <v>0</v>
      </c>
      <c r="N14" s="612">
        <f t="shared" si="14"/>
        <v>0</v>
      </c>
      <c r="O14" s="612">
        <f t="shared" si="15"/>
        <v>-72</v>
      </c>
      <c r="P14" s="612">
        <f t="shared" si="8"/>
        <v>0</v>
      </c>
      <c r="Q14" s="612">
        <f t="shared" si="9"/>
        <v>0</v>
      </c>
      <c r="R14" s="612">
        <f t="shared" si="24"/>
        <v>-3399.7019453292351</v>
      </c>
      <c r="S14" s="612">
        <f t="shared" si="25"/>
        <v>-3327.7019453292351</v>
      </c>
      <c r="T14" s="612" t="e">
        <f>figintl(E14,1,D14,"X",#REF!)</f>
        <v>#VALUE!</v>
      </c>
      <c r="U14" s="666" t="e">
        <f t="shared" ref="U14:U15" si="26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2.75" hidden="1" outlineLevel="1">
      <c r="A15" s="594">
        <f t="shared" si="17"/>
        <v>0</v>
      </c>
      <c r="B15" s="617" t="s">
        <v>180</v>
      </c>
      <c r="C15" s="618" t="s">
        <v>158</v>
      </c>
      <c r="D15" s="619">
        <v>0</v>
      </c>
      <c r="E15" s="619">
        <v>-192</v>
      </c>
      <c r="F15" s="620">
        <f t="shared" si="18"/>
        <v>-3399.7019453292351</v>
      </c>
      <c r="G15" s="620">
        <f t="shared" si="19"/>
        <v>-3591.7019453292351</v>
      </c>
      <c r="H15" s="620">
        <f t="shared" si="20"/>
        <v>-3399.7019453292351</v>
      </c>
      <c r="I15" s="620">
        <f t="shared" si="21"/>
        <v>0</v>
      </c>
      <c r="J15" s="620">
        <f t="shared" si="22"/>
        <v>0</v>
      </c>
      <c r="K15" s="620">
        <f t="shared" si="23"/>
        <v>0</v>
      </c>
      <c r="L15" s="620">
        <f t="shared" si="12"/>
        <v>0</v>
      </c>
      <c r="M15" s="620">
        <f t="shared" si="13"/>
        <v>0</v>
      </c>
      <c r="N15" s="620">
        <f t="shared" si="14"/>
        <v>0</v>
      </c>
      <c r="O15" s="620">
        <f t="shared" si="15"/>
        <v>-192</v>
      </c>
      <c r="P15" s="620">
        <f t="shared" si="8"/>
        <v>0</v>
      </c>
      <c r="Q15" s="620">
        <f t="shared" si="9"/>
        <v>0</v>
      </c>
      <c r="R15" s="620">
        <f t="shared" si="24"/>
        <v>-3591.7019453292351</v>
      </c>
      <c r="S15" s="620">
        <f t="shared" si="25"/>
        <v>-3399.7019453292351</v>
      </c>
      <c r="T15" s="620" t="e">
        <f>figintl(E15,1,D15,"X",#REF!)</f>
        <v>#VALUE!</v>
      </c>
      <c r="U15" s="667" t="e">
        <f t="shared" si="26"/>
        <v>#VALUE!</v>
      </c>
    </row>
    <row r="16" spans="1:21" ht="12.75" collapsed="1">
      <c r="A16" s="594" t="str">
        <f t="shared" si="2"/>
        <v>X</v>
      </c>
      <c r="B16" s="604" t="s">
        <v>181</v>
      </c>
      <c r="C16" s="605" t="s">
        <v>7</v>
      </c>
      <c r="D16" s="606">
        <v>0</v>
      </c>
      <c r="E16" s="606">
        <v>-3591.3877883735854</v>
      </c>
      <c r="F16" s="607">
        <f>IF($C16="X",0,IF(AND(OR($C16="S",$C16="+S"),OR($C15="X",$C15="+X")),F15,G15))</f>
        <v>0</v>
      </c>
      <c r="G16" s="607">
        <f t="shared" si="1"/>
        <v>-3591.3877883735854</v>
      </c>
      <c r="H16" s="607">
        <f t="shared" si="3"/>
        <v>0</v>
      </c>
      <c r="I16" s="607">
        <f>IF(AND($C17="S",$C16="X"),IF($C17="S",$I17,0),IF(OR($C16="X",$C16="S"),E16,0))</f>
        <v>-1791.3877883735854</v>
      </c>
      <c r="J16" s="607">
        <f>IF(AND($C17="S",$C16="X"),IF($C18="S",$I18,0),0)</f>
        <v>-1800</v>
      </c>
      <c r="K16" s="607">
        <f>IF(AND($C17="S",$C16="X"),IF($C19="S",$I19,0),0)</f>
        <v>0</v>
      </c>
      <c r="L16" s="607">
        <f>IF(AND($C17="+S",$C16="+X"),IF($C17="+S",$L17,0),IF(OR($C16="+X",$C16="+S"),IF($H16&gt;0,ABS(E16),IF($H16&lt;0,0,IF(E16=0,0,MAX($F16:$G16)))),0))</f>
        <v>0</v>
      </c>
      <c r="M16" s="607">
        <f>IF(AND($C17="+S",$C16="+X"),IF($C18="+S",$L18,0),0)</f>
        <v>0</v>
      </c>
      <c r="N16" s="607">
        <f>IF(AND($C17="+S",$C16="+X"),IF($C19="+S",$L19,0),0)</f>
        <v>0</v>
      </c>
      <c r="O16" s="607">
        <f>IF(AND($C17="+S",$C16="+X"),IF($C17="+S",$O17,0),IF(OR($C16="+X",$C16="+S"),IF($H16&gt;0,0,IF($H16&lt;0,-ABS(E16),IF(E16=0,0,MIN($F16:$G16)))),0))</f>
        <v>0</v>
      </c>
      <c r="P16" s="607">
        <f>IF(AND($C17="+S",$C16="+X"),IF($C18="+S",$O18,0),0)</f>
        <v>0</v>
      </c>
      <c r="Q16" s="607">
        <f>IF(AND($C17="+S",$C16="+X"),IF($C19="+S",$O19,0),0)</f>
        <v>0</v>
      </c>
      <c r="R16" s="607">
        <f t="shared" si="10"/>
        <v>-3591.3877883735854</v>
      </c>
      <c r="S16" s="607">
        <f t="shared" si="11"/>
        <v>0</v>
      </c>
      <c r="T16" s="607" t="e">
        <f>figintl(E16,1,D16,"X",#REF!)</f>
        <v>#VALUE!</v>
      </c>
      <c r="U16" s="665" t="str">
        <f>$B16</f>
        <v>December 31, 2022</v>
      </c>
    </row>
    <row r="17" spans="1:21" ht="12.75" hidden="1" outlineLevel="1">
      <c r="A17" s="594">
        <f>IF(OR(C17=0,C17="S",C17="+S"),0,C17)</f>
        <v>0</v>
      </c>
      <c r="B17" s="609" t="s">
        <v>172</v>
      </c>
      <c r="C17" s="610" t="s">
        <v>173</v>
      </c>
      <c r="D17" s="611">
        <v>0</v>
      </c>
      <c r="E17" s="611">
        <v>-1791.3877883735854</v>
      </c>
      <c r="F17" s="612">
        <f>IF($C17="X",0,IF(AND(OR($C17="S",$C17="+S"),OR($C16="X",$C16="+X")),F16,G16))</f>
        <v>0</v>
      </c>
      <c r="G17" s="612">
        <f t="shared" si="1"/>
        <v>-1791.3877883735854</v>
      </c>
      <c r="H17" s="612">
        <f>IF(F17=0,0,IF(SIGN(F17)=SIGN(G17),IF(SIGN(F17)&gt;0,MIN(F17:G17),MAX(F17:G17)),0))</f>
        <v>0</v>
      </c>
      <c r="I17" s="612">
        <f>IF(AND($C18="S",$C17="X"),IF($C18="S",$I18,0),IF(OR($C17="X",$C17="S"),E17,0))</f>
        <v>-1791.3877883735854</v>
      </c>
      <c r="J17" s="612">
        <f>IF(AND($C18="S",$C17="X"),IF($C19="S",$I19,0),0)</f>
        <v>0</v>
      </c>
      <c r="K17" s="612">
        <f>IF(AND($C18="S",$C17="X"),IF($C20="S",$I20,0),0)</f>
        <v>0</v>
      </c>
      <c r="L17" s="612">
        <f>IF(AND($C18="+S",$C17="+X"),IF($C18="+S",$L18,0),IF(OR($C17="+X",$C17="+S"),IF($H17&gt;0,ABS(E17),IF($H17&lt;0,0,IF(E17=0,0,MAX($F17:$G17)))),0))</f>
        <v>0</v>
      </c>
      <c r="M17" s="612">
        <f>IF(AND($C18="+S",$C17="+X"),IF($C19="+S",$L19,0),0)</f>
        <v>0</v>
      </c>
      <c r="N17" s="612">
        <f>IF(AND($C18="+S",$C17="+X"),IF($C20="+S",$L20,0),0)</f>
        <v>0</v>
      </c>
      <c r="O17" s="612">
        <f>IF(AND($C18="+S",$C17="+X"),IF($C18="+S",$O18,0),IF(OR($C17="+X",$C17="+S"),IF($H17&gt;0,0,IF($H17&lt;0,-ABS(E17),IF(E17=0,0,MIN($F17:$G17)))),0))</f>
        <v>0</v>
      </c>
      <c r="P17" s="612">
        <f>IF(AND($C18="+S",$C17="+X"),IF($C19="+S",$O19,0),0)</f>
        <v>0</v>
      </c>
      <c r="Q17" s="612">
        <f>IF(AND($C18="+S",$C17="+X"),IF($C20="+S",$O20,0),0)</f>
        <v>0</v>
      </c>
      <c r="R17" s="612">
        <f>IF($S$2&lt;0,MIN(F17:G17),MAX(F17:G17))</f>
        <v>-1791.3877883735854</v>
      </c>
      <c r="S17" s="612">
        <f>IF($S$2&lt;0,MAX(F17:G17),MIN(F17:G17))</f>
        <v>0</v>
      </c>
      <c r="T17" s="612" t="e">
        <f>figintl(E17,1,D17,"X",#REF!)</f>
        <v>#VALUE!</v>
      </c>
      <c r="U17" s="666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2.75" hidden="1" outlineLevel="1">
      <c r="A18" s="594">
        <f>IF(OR(C18=0,C18="S",C18="+S"),0,C18)</f>
        <v>0</v>
      </c>
      <c r="B18" s="617" t="s">
        <v>174</v>
      </c>
      <c r="C18" s="618" t="s">
        <v>173</v>
      </c>
      <c r="D18" s="619">
        <v>0</v>
      </c>
      <c r="E18" s="619">
        <v>-1800</v>
      </c>
      <c r="F18" s="620">
        <f>IF($C18="X",0,IF(AND(OR($C18="S",$C18="+S"),OR($C17="X",$C17="+X")),F17,G17))</f>
        <v>-1791.3877883735854</v>
      </c>
      <c r="G18" s="620">
        <f t="shared" si="1"/>
        <v>-3591.3877883735854</v>
      </c>
      <c r="H18" s="620">
        <f>IF(F18=0,0,IF(SIGN(F18)=SIGN(G18),IF(SIGN(F18)&gt;0,MIN(F18:G18),MAX(F18:G18)),0))</f>
        <v>-1791.3877883735854</v>
      </c>
      <c r="I18" s="620">
        <f>IF(AND($C19="S",$C18="X"),IF($C19="S",$I19,0),IF(OR($C18="X",$C18="S"),E18,0))</f>
        <v>-1800</v>
      </c>
      <c r="J18" s="620">
        <f>IF(AND($C19="S",$C18="X"),IF($C20="S",$I20,0),0)</f>
        <v>0</v>
      </c>
      <c r="K18" s="620">
        <f>IF(AND($C19="S",$C18="X"),IF($C21="S",$I21,0),0)</f>
        <v>0</v>
      </c>
      <c r="L18" s="620">
        <f>IF(AND($C19="+S",$C18="+X"),IF($C19="+S",$L19,0),IF(OR($C18="+X",$C18="+S"),IF($H18&gt;0,ABS(E18),IF($H18&lt;0,0,IF(E18=0,0,MAX($F18:$G18)))),0))</f>
        <v>0</v>
      </c>
      <c r="M18" s="620">
        <f>IF(AND($C19="+S",$C18="+X"),IF($C20="+S",$L20,0),0)</f>
        <v>0</v>
      </c>
      <c r="N18" s="620">
        <f>IF(AND($C19="+S",$C18="+X"),IF($C21="+S",$L21,0),0)</f>
        <v>0</v>
      </c>
      <c r="O18" s="620">
        <f>IF(AND($C19="+S",$C18="+X"),IF($C19="+S",$O19,0),IF(OR($C18="+X",$C18="+S"),IF($H18&gt;0,0,IF($H18&lt;0,-ABS(E18),IF(E18=0,0,MIN($F18:$G18)))),0))</f>
        <v>0</v>
      </c>
      <c r="P18" s="620">
        <f>IF(AND($C19="+S",$C18="+X"),IF($C20="+S",$O20,0),0)</f>
        <v>0</v>
      </c>
      <c r="Q18" s="620">
        <f>IF(AND($C19="+S",$C18="+X"),IF($C21="+S",$O21,0),0)</f>
        <v>0</v>
      </c>
      <c r="R18" s="620">
        <f>IF($S$2&lt;0,MIN(F18:G18),MAX(F18:G18))</f>
        <v>-3591.3877883735854</v>
      </c>
      <c r="S18" s="620">
        <f>IF($S$2&lt;0,MAX(F18:G18),MIN(F18:G18))</f>
        <v>-1791.3877883735854</v>
      </c>
      <c r="T18" s="620" t="e">
        <f>figintl(E18,1,D18,"X",#REF!)</f>
        <v>#VALUE!</v>
      </c>
      <c r="U18" s="667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2.75" collapsed="1">
      <c r="B19" s="621" t="s">
        <v>182</v>
      </c>
      <c r="C19" s="622" t="s">
        <v>14</v>
      </c>
      <c r="D19" s="623">
        <v>0</v>
      </c>
      <c r="E19" s="623">
        <v>694.68000000000006</v>
      </c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5" t="e">
        <f>figintl(E19,1,D19,"X",#REF!)</f>
        <v>#VALUE!</v>
      </c>
      <c r="U19" s="668" t="e">
        <f>IF(E19=0,"",B19&amp;"
"&amp;T19)&amp;IF(E20=0,"",B20&amp;"
"&amp;T20)</f>
        <v>#VALUE!</v>
      </c>
    </row>
    <row r="20" spans="1:21" ht="12.75" collapsed="1">
      <c r="B20" s="621" t="s">
        <v>183</v>
      </c>
      <c r="C20" s="622" t="s">
        <v>14</v>
      </c>
      <c r="D20" s="623">
        <v>0</v>
      </c>
      <c r="E20" s="623">
        <v>0</v>
      </c>
      <c r="F20" s="624"/>
      <c r="G20" s="624"/>
      <c r="H20" s="624"/>
      <c r="I20" s="624"/>
      <c r="J20" s="624"/>
      <c r="K20" s="624"/>
      <c r="L20" s="624"/>
      <c r="M20" s="624"/>
      <c r="N20" s="624"/>
      <c r="O20" s="624"/>
      <c r="P20" s="624"/>
      <c r="Q20" s="624"/>
      <c r="R20" s="624"/>
      <c r="S20" s="624"/>
      <c r="T20" s="625" t="e">
        <f>figintl(E20,1,D20,"X",#REF!)</f>
        <v>#VALUE!</v>
      </c>
      <c r="U20" s="669"/>
    </row>
    <row r="21" spans="1:21" ht="12.75" hidden="1" outlineLevel="1">
      <c r="B21" s="625"/>
      <c r="C21" s="627"/>
      <c r="D21" s="627"/>
      <c r="E21" s="627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8"/>
    </row>
    <row r="22" spans="1:21" ht="25.5" customHeight="1" collapsed="1">
      <c r="B22" s="629"/>
      <c r="C22" s="629"/>
      <c r="D22" s="629"/>
      <c r="E22" s="629"/>
      <c r="F22" s="629"/>
      <c r="G22" s="629"/>
      <c r="H22" s="629"/>
      <c r="I22" s="629"/>
      <c r="J22" s="629"/>
      <c r="K22" s="629"/>
      <c r="L22" s="629"/>
      <c r="M22" s="629"/>
      <c r="N22" s="629"/>
      <c r="O22" s="629"/>
      <c r="P22" s="629"/>
      <c r="Q22" s="629"/>
      <c r="R22" s="629"/>
      <c r="S22" s="629"/>
      <c r="T22" s="629"/>
      <c r="U22" s="63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K69"/>
  <sheetViews>
    <sheetView showGridLines="0" tabSelected="1" zoomScaleNormal="100" workbookViewId="0">
      <selection activeCell="A25" sqref="A25"/>
    </sheetView>
  </sheetViews>
  <sheetFormatPr defaultColWidth="9.140625" defaultRowHeight="11.25"/>
  <cols>
    <col min="1" max="1" width="41.42578125" style="360" customWidth="1"/>
    <col min="2" max="3" width="9.28515625" style="376" customWidth="1"/>
    <col min="4" max="4" width="9.28515625" style="377" customWidth="1"/>
    <col min="5" max="5" width="9.28515625" style="360" customWidth="1"/>
    <col min="6" max="11" width="9.140625" style="360" customWidth="1"/>
    <col min="12" max="16384" width="9.140625" style="361"/>
  </cols>
  <sheetData>
    <row r="1" spans="1:11" s="358" customFormat="1" ht="14.25" customHeight="1">
      <c r="A1" s="378" t="s">
        <v>189</v>
      </c>
      <c r="B1" s="807"/>
      <c r="C1" s="807"/>
      <c r="D1" s="807"/>
    </row>
    <row r="2" spans="1:11" s="359" customFormat="1" ht="14.25" customHeight="1" thickBot="1">
      <c r="A2" s="381" t="s">
        <v>20</v>
      </c>
      <c r="B2" s="383" t="s">
        <v>1306</v>
      </c>
      <c r="C2" s="384" t="s">
        <v>1307</v>
      </c>
      <c r="D2" s="385" t="s">
        <v>71</v>
      </c>
      <c r="E2" s="383" t="s">
        <v>1308</v>
      </c>
      <c r="F2" s="384" t="s">
        <v>1309</v>
      </c>
      <c r="G2" s="385" t="s">
        <v>71</v>
      </c>
    </row>
    <row r="3" spans="1:11" s="359" customFormat="1" ht="13.5" thickTop="1">
      <c r="A3" s="390" t="s">
        <v>95</v>
      </c>
      <c r="B3" s="391" t="s">
        <v>1310</v>
      </c>
      <c r="C3" s="392" t="s">
        <v>1311</v>
      </c>
      <c r="D3" s="394" t="s">
        <v>1312</v>
      </c>
      <c r="E3" s="391" t="s">
        <v>1313</v>
      </c>
      <c r="F3" s="392" t="s">
        <v>1314</v>
      </c>
      <c r="G3" s="394" t="s">
        <v>1315</v>
      </c>
    </row>
    <row r="4" spans="1:11" s="359" customFormat="1" ht="12.75">
      <c r="A4" s="400" t="s">
        <v>97</v>
      </c>
      <c r="B4" s="704" t="s">
        <v>1316</v>
      </c>
      <c r="C4" s="403" t="s">
        <v>1317</v>
      </c>
      <c r="D4" s="405" t="s">
        <v>1263</v>
      </c>
      <c r="E4" s="704" t="s">
        <v>1321</v>
      </c>
      <c r="F4" s="403" t="s">
        <v>1322</v>
      </c>
      <c r="G4" s="405" t="s">
        <v>1323</v>
      </c>
    </row>
    <row r="5" spans="1:11" s="359" customFormat="1" ht="12.75">
      <c r="A5" s="406" t="s">
        <v>112</v>
      </c>
      <c r="B5" s="407" t="s">
        <v>1318</v>
      </c>
      <c r="C5" s="399" t="s">
        <v>1319</v>
      </c>
      <c r="D5" s="399" t="s">
        <v>1320</v>
      </c>
      <c r="E5" s="407" t="s">
        <v>1324</v>
      </c>
      <c r="F5" s="399" t="s">
        <v>1325</v>
      </c>
      <c r="G5" s="399" t="s">
        <v>1326</v>
      </c>
    </row>
    <row r="6" spans="1:11">
      <c r="A6" s="400" t="s">
        <v>98</v>
      </c>
      <c r="B6" s="402" t="s">
        <v>1327</v>
      </c>
      <c r="C6" s="403" t="s">
        <v>1328</v>
      </c>
      <c r="D6" s="405" t="s">
        <v>1312</v>
      </c>
      <c r="E6" s="402" t="s">
        <v>1329</v>
      </c>
      <c r="F6" s="403" t="s">
        <v>1330</v>
      </c>
      <c r="G6" s="405" t="s">
        <v>1323</v>
      </c>
    </row>
    <row r="7" spans="1:11" s="363" customFormat="1">
      <c r="A7" s="401" t="s">
        <v>198</v>
      </c>
      <c r="B7" s="396" t="s">
        <v>392</v>
      </c>
      <c r="C7" s="397" t="s">
        <v>1331</v>
      </c>
      <c r="D7" s="399" t="s">
        <v>1332</v>
      </c>
      <c r="E7" s="396" t="s">
        <v>1333</v>
      </c>
      <c r="F7" s="397" t="s">
        <v>1334</v>
      </c>
      <c r="G7" s="399" t="s">
        <v>1335</v>
      </c>
      <c r="H7" s="362"/>
      <c r="I7" s="362"/>
      <c r="J7" s="362"/>
      <c r="K7" s="362"/>
    </row>
    <row r="8" spans="1:11">
      <c r="A8" s="401" t="s">
        <v>206</v>
      </c>
      <c r="B8" s="396" t="s">
        <v>1336</v>
      </c>
      <c r="C8" s="397" t="s">
        <v>1337</v>
      </c>
      <c r="D8" s="399" t="s">
        <v>1338</v>
      </c>
      <c r="E8" s="396" t="s">
        <v>1339</v>
      </c>
      <c r="F8" s="397" t="s">
        <v>1340</v>
      </c>
      <c r="G8" s="399" t="s">
        <v>1341</v>
      </c>
    </row>
    <row r="9" spans="1:11" s="363" customFormat="1">
      <c r="A9" s="406" t="s">
        <v>209</v>
      </c>
      <c r="B9" s="407" t="s">
        <v>68</v>
      </c>
      <c r="C9" s="399" t="s">
        <v>68</v>
      </c>
      <c r="D9" s="399" t="s">
        <v>68</v>
      </c>
      <c r="E9" s="407">
        <v>0.22480401875840059</v>
      </c>
      <c r="F9" s="399">
        <v>0.23681733584918241</v>
      </c>
      <c r="G9" s="399" t="s">
        <v>1342</v>
      </c>
      <c r="H9" s="362"/>
      <c r="I9" s="362"/>
      <c r="J9" s="362"/>
      <c r="K9" s="362"/>
    </row>
    <row r="10" spans="1:11" ht="12.75" customHeight="1">
      <c r="A10" s="401" t="s">
        <v>1343</v>
      </c>
      <c r="B10" s="396" t="s">
        <v>86</v>
      </c>
      <c r="C10" s="397" t="s">
        <v>124</v>
      </c>
      <c r="D10" s="399" t="s">
        <v>120</v>
      </c>
      <c r="E10" s="396" t="s">
        <v>207</v>
      </c>
      <c r="F10" s="397" t="s">
        <v>123</v>
      </c>
      <c r="G10" s="399" t="s">
        <v>120</v>
      </c>
    </row>
    <row r="11" spans="1:11" s="363" customFormat="1" ht="12.75" customHeight="1">
      <c r="A11" s="401" t="s">
        <v>216</v>
      </c>
      <c r="B11" s="396" t="s">
        <v>210</v>
      </c>
      <c r="C11" s="397" t="s">
        <v>380</v>
      </c>
      <c r="D11" s="399" t="s">
        <v>1344</v>
      </c>
      <c r="E11" s="396" t="s">
        <v>1266</v>
      </c>
      <c r="F11" s="397" t="s">
        <v>1350</v>
      </c>
      <c r="G11" s="399" t="s">
        <v>1351</v>
      </c>
      <c r="H11" s="362"/>
      <c r="I11" s="362"/>
      <c r="J11" s="362"/>
      <c r="K11" s="362"/>
    </row>
    <row r="12" spans="1:11" ht="13.5" customHeight="1" thickBot="1">
      <c r="A12" s="408" t="s">
        <v>218</v>
      </c>
      <c r="B12" s="409" t="s">
        <v>1345</v>
      </c>
      <c r="C12" s="410" t="s">
        <v>1346</v>
      </c>
      <c r="D12" s="411" t="s">
        <v>1135</v>
      </c>
      <c r="E12" s="409" t="s">
        <v>1352</v>
      </c>
      <c r="F12" s="410" t="s">
        <v>1246</v>
      </c>
      <c r="G12" s="411" t="s">
        <v>1353</v>
      </c>
    </row>
    <row r="13" spans="1:11" ht="13.5" customHeight="1" thickTop="1">
      <c r="A13" s="412" t="s">
        <v>220</v>
      </c>
      <c r="B13" s="413" t="s">
        <v>1347</v>
      </c>
      <c r="C13" s="414" t="s">
        <v>1348</v>
      </c>
      <c r="D13" s="416" t="s">
        <v>1250</v>
      </c>
      <c r="E13" s="413" t="s">
        <v>1354</v>
      </c>
      <c r="F13" s="414" t="s">
        <v>1355</v>
      </c>
      <c r="G13" s="416" t="s">
        <v>1356</v>
      </c>
    </row>
    <row r="14" spans="1:11" ht="12.75" customHeight="1" thickBot="1">
      <c r="A14" s="417" t="s">
        <v>222</v>
      </c>
      <c r="B14" s="418" t="s">
        <v>1347</v>
      </c>
      <c r="C14" s="419" t="s">
        <v>1349</v>
      </c>
      <c r="D14" s="421" t="s">
        <v>1806</v>
      </c>
      <c r="E14" s="418" t="s">
        <v>1354</v>
      </c>
      <c r="F14" s="419" t="s">
        <v>1357</v>
      </c>
      <c r="G14" s="421" t="s">
        <v>1807</v>
      </c>
    </row>
    <row r="15" spans="1:11" s="365" customFormat="1" ht="13.5" customHeight="1" thickTop="1">
      <c r="A15" s="412" t="s">
        <v>78</v>
      </c>
      <c r="B15" s="413">
        <v>239</v>
      </c>
      <c r="C15" s="414">
        <v>180</v>
      </c>
      <c r="D15" s="715">
        <v>0.32777777777777772</v>
      </c>
      <c r="E15" s="413" t="s">
        <v>1800</v>
      </c>
      <c r="F15" s="414" t="s">
        <v>1358</v>
      </c>
      <c r="G15" s="715" t="s">
        <v>1801</v>
      </c>
      <c r="H15" s="364"/>
      <c r="I15" s="364"/>
      <c r="J15" s="364"/>
      <c r="K15" s="364"/>
    </row>
    <row r="16" spans="1:11" s="365" customFormat="1" ht="18" customHeight="1">
      <c r="A16" s="400" t="s">
        <v>227</v>
      </c>
      <c r="B16" s="402" t="s">
        <v>1359</v>
      </c>
      <c r="C16" s="403" t="s">
        <v>383</v>
      </c>
      <c r="D16" s="405" t="s">
        <v>120</v>
      </c>
      <c r="E16" s="402" t="s">
        <v>1360</v>
      </c>
      <c r="F16" s="403" t="s">
        <v>1361</v>
      </c>
      <c r="G16" s="405" t="s">
        <v>1362</v>
      </c>
      <c r="H16" s="364"/>
      <c r="I16" s="364"/>
      <c r="J16" s="364"/>
      <c r="K16" s="364"/>
    </row>
    <row r="17" spans="1:11" s="363" customFormat="1" ht="13.5" customHeight="1">
      <c r="A17" s="401" t="s">
        <v>229</v>
      </c>
      <c r="B17" s="396" t="s">
        <v>1359</v>
      </c>
      <c r="C17" s="397" t="s">
        <v>383</v>
      </c>
      <c r="D17" s="399" t="s">
        <v>120</v>
      </c>
      <c r="E17" s="396" t="s">
        <v>1360</v>
      </c>
      <c r="F17" s="397" t="s">
        <v>1361</v>
      </c>
      <c r="G17" s="399" t="s">
        <v>1362</v>
      </c>
      <c r="H17" s="362"/>
      <c r="I17" s="362"/>
      <c r="J17" s="362"/>
      <c r="K17" s="362"/>
    </row>
    <row r="18" spans="1:11" s="363" customFormat="1" ht="13.5" customHeight="1" thickBot="1">
      <c r="A18" s="401" t="s">
        <v>232</v>
      </c>
      <c r="B18" s="683" t="s">
        <v>68</v>
      </c>
      <c r="C18" s="682" t="s">
        <v>68</v>
      </c>
      <c r="D18" s="399" t="s">
        <v>68</v>
      </c>
      <c r="E18" s="683" t="s">
        <v>1363</v>
      </c>
      <c r="F18" s="682" t="s">
        <v>1364</v>
      </c>
      <c r="G18" s="399" t="s">
        <v>1365</v>
      </c>
      <c r="H18" s="362"/>
      <c r="I18" s="362"/>
      <c r="J18" s="362"/>
      <c r="K18" s="362"/>
    </row>
    <row r="19" spans="1:11" ht="12" thickTop="1">
      <c r="A19" s="412" t="s">
        <v>235</v>
      </c>
      <c r="B19" s="413"/>
      <c r="C19" s="414"/>
      <c r="D19" s="415"/>
      <c r="E19" s="413" t="s">
        <v>1366</v>
      </c>
      <c r="F19" s="414" t="s">
        <v>1808</v>
      </c>
      <c r="G19" s="415" t="s">
        <v>1810</v>
      </c>
    </row>
    <row r="20" spans="1:11" ht="13.5" customHeight="1" thickBot="1">
      <c r="A20" s="423" t="s">
        <v>239</v>
      </c>
      <c r="B20" s="424"/>
      <c r="C20" s="421"/>
      <c r="D20" s="420"/>
      <c r="E20" s="424" t="s">
        <v>464</v>
      </c>
      <c r="F20" s="421" t="s">
        <v>1809</v>
      </c>
      <c r="G20" s="420" t="s">
        <v>1811</v>
      </c>
    </row>
    <row r="21" spans="1:11" s="368" customFormat="1" ht="9.75" thickTop="1">
      <c r="A21" s="367" t="s">
        <v>68</v>
      </c>
      <c r="B21" s="806"/>
      <c r="C21" s="806"/>
      <c r="D21" s="806"/>
    </row>
    <row r="22" spans="1:11" s="369" customFormat="1">
      <c r="D22" s="370"/>
    </row>
    <row r="23" spans="1:11" s="369" customFormat="1">
      <c r="D23" s="370"/>
    </row>
    <row r="24" spans="1:11" s="369" customFormat="1">
      <c r="D24" s="370"/>
    </row>
    <row r="25" spans="1:11" s="369" customFormat="1">
      <c r="D25" s="370"/>
    </row>
    <row r="26" spans="1:11" s="369" customFormat="1">
      <c r="D26" s="370"/>
    </row>
    <row r="27" spans="1:11" s="369" customFormat="1">
      <c r="D27" s="370"/>
    </row>
    <row r="28" spans="1:11" s="369" customFormat="1">
      <c r="D28" s="370"/>
    </row>
    <row r="29" spans="1:11" s="369" customFormat="1">
      <c r="D29" s="370"/>
    </row>
    <row r="30" spans="1:11" s="369" customFormat="1">
      <c r="D30" s="370"/>
    </row>
    <row r="31" spans="1:11" s="369" customFormat="1">
      <c r="D31" s="370"/>
    </row>
    <row r="32" spans="1:11" s="369" customFormat="1">
      <c r="D32" s="370"/>
    </row>
    <row r="33" spans="4:4" s="369" customFormat="1">
      <c r="D33" s="370"/>
    </row>
    <row r="34" spans="4:4" s="369" customFormat="1">
      <c r="D34" s="370"/>
    </row>
    <row r="35" spans="4:4" s="369" customFormat="1">
      <c r="D35" s="370"/>
    </row>
    <row r="36" spans="4:4" s="369" customFormat="1">
      <c r="D36" s="370"/>
    </row>
    <row r="37" spans="4:4" s="369" customFormat="1">
      <c r="D37" s="370"/>
    </row>
    <row r="38" spans="4:4" s="369" customFormat="1">
      <c r="D38" s="370"/>
    </row>
    <row r="39" spans="4:4" s="369" customFormat="1">
      <c r="D39" s="370"/>
    </row>
    <row r="40" spans="4:4" s="369" customFormat="1">
      <c r="D40" s="370"/>
    </row>
    <row r="41" spans="4:4" s="369" customFormat="1">
      <c r="D41" s="370"/>
    </row>
    <row r="42" spans="4:4" s="369" customFormat="1">
      <c r="D42" s="370"/>
    </row>
    <row r="43" spans="4:4" s="369" customFormat="1">
      <c r="D43" s="370"/>
    </row>
    <row r="44" spans="4:4" s="369" customFormat="1">
      <c r="D44" s="370"/>
    </row>
    <row r="45" spans="4:4" s="369" customFormat="1">
      <c r="D45" s="370"/>
    </row>
    <row r="46" spans="4:4" s="369" customFormat="1">
      <c r="D46" s="370"/>
    </row>
    <row r="47" spans="4:4" s="369" customFormat="1">
      <c r="D47" s="370"/>
    </row>
    <row r="48" spans="4:4" s="369" customFormat="1">
      <c r="D48" s="370"/>
    </row>
    <row r="49" spans="4:4" s="369" customFormat="1">
      <c r="D49" s="370"/>
    </row>
    <row r="50" spans="4:4" s="369" customFormat="1">
      <c r="D50" s="370"/>
    </row>
    <row r="51" spans="4:4" s="369" customFormat="1">
      <c r="D51" s="370"/>
    </row>
    <row r="52" spans="4:4" s="369" customFormat="1">
      <c r="D52" s="370"/>
    </row>
    <row r="53" spans="4:4" s="369" customFormat="1">
      <c r="D53" s="370"/>
    </row>
    <row r="54" spans="4:4" s="369" customFormat="1">
      <c r="D54" s="370"/>
    </row>
    <row r="55" spans="4:4" s="369" customFormat="1">
      <c r="D55" s="370"/>
    </row>
    <row r="56" spans="4:4" s="369" customFormat="1">
      <c r="D56" s="370"/>
    </row>
    <row r="57" spans="4:4" s="369" customFormat="1">
      <c r="D57" s="370"/>
    </row>
    <row r="58" spans="4:4" s="369" customFormat="1">
      <c r="D58" s="370"/>
    </row>
    <row r="59" spans="4:4" s="369" customFormat="1">
      <c r="D59" s="370"/>
    </row>
    <row r="60" spans="4:4" s="369" customFormat="1">
      <c r="D60" s="370"/>
    </row>
    <row r="61" spans="4:4" s="369" customFormat="1">
      <c r="D61" s="370"/>
    </row>
    <row r="62" spans="4:4" s="369" customFormat="1">
      <c r="D62" s="370"/>
    </row>
    <row r="63" spans="4:4" s="369" customFormat="1">
      <c r="D63" s="370"/>
    </row>
    <row r="64" spans="4:4" s="369" customFormat="1">
      <c r="D64" s="370"/>
    </row>
    <row r="65" spans="1:4" s="369" customFormat="1">
      <c r="D65" s="370"/>
    </row>
    <row r="66" spans="1:4" s="369" customFormat="1">
      <c r="B66" s="371"/>
      <c r="C66" s="371"/>
      <c r="D66" s="372"/>
    </row>
    <row r="67" spans="1:4" s="369" customFormat="1">
      <c r="B67" s="371"/>
      <c r="C67" s="371"/>
      <c r="D67" s="372"/>
    </row>
    <row r="68" spans="1:4" s="366" customFormat="1" ht="5.25">
      <c r="A68" s="373"/>
      <c r="B68" s="374"/>
      <c r="C68" s="374"/>
      <c r="D68" s="375"/>
    </row>
    <row r="69" spans="1:4" s="369" customFormat="1">
      <c r="B69" s="371"/>
      <c r="C69" s="371"/>
      <c r="D69" s="372"/>
    </row>
  </sheetData>
  <dataConsolidate/>
  <mergeCells count="2">
    <mergeCell ref="B21:D21"/>
    <mergeCell ref="B1:D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30"/>
  <sheetViews>
    <sheetView showGridLines="0" topLeftCell="A5" zoomScaleNormal="100" workbookViewId="0">
      <selection activeCell="J41" sqref="J41"/>
    </sheetView>
  </sheetViews>
  <sheetFormatPr defaultColWidth="9.140625" defaultRowHeight="12"/>
  <cols>
    <col min="1" max="1" width="41.42578125" style="36" customWidth="1"/>
    <col min="2" max="3" width="9.28515625" style="37" customWidth="1"/>
    <col min="4" max="4" width="9.28515625" style="38" customWidth="1"/>
    <col min="5" max="6" width="9.28515625" style="37" customWidth="1"/>
    <col min="7" max="7" width="9.28515625" style="38" customWidth="1"/>
    <col min="8" max="8" width="9.28515625" style="36" customWidth="1"/>
    <col min="9" max="20" width="9.140625" style="36" customWidth="1"/>
    <col min="21" max="16384" width="9.140625" style="47"/>
  </cols>
  <sheetData>
    <row r="1" spans="1:20" s="118" customFormat="1">
      <c r="A1" s="722"/>
      <c r="B1" s="722"/>
      <c r="C1" s="722"/>
      <c r="D1" s="722"/>
      <c r="E1" s="722"/>
      <c r="F1" s="722"/>
      <c r="G1" s="722"/>
      <c r="H1" s="722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s="129" customFormat="1" ht="9">
      <c r="A2" s="126" t="s">
        <v>68</v>
      </c>
      <c r="B2" s="808"/>
      <c r="C2" s="808"/>
      <c r="D2" s="808"/>
      <c r="E2" s="808"/>
      <c r="F2" s="808"/>
      <c r="G2" s="80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</row>
    <row r="3" spans="1:20" s="129" customFormat="1" ht="9">
      <c r="A3" s="126" t="s">
        <v>68</v>
      </c>
      <c r="B3" s="808"/>
      <c r="C3" s="808"/>
      <c r="D3" s="808"/>
      <c r="E3" s="808"/>
      <c r="F3" s="808"/>
      <c r="G3" s="80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0" s="129" customFormat="1">
      <c r="A4" s="378" t="s">
        <v>1253</v>
      </c>
      <c r="B4" s="807" t="s">
        <v>190</v>
      </c>
      <c r="C4" s="807"/>
      <c r="D4" s="807"/>
      <c r="E4" s="807" t="s">
        <v>116</v>
      </c>
      <c r="F4" s="807"/>
      <c r="G4" s="807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</row>
    <row r="5" spans="1:20" s="129" customFormat="1" thickBot="1">
      <c r="A5" s="381" t="s">
        <v>20</v>
      </c>
      <c r="B5" s="383" t="s">
        <v>1306</v>
      </c>
      <c r="C5" s="384" t="s">
        <v>1307</v>
      </c>
      <c r="D5" s="385" t="s">
        <v>71</v>
      </c>
      <c r="E5" s="383" t="s">
        <v>1306</v>
      </c>
      <c r="F5" s="384" t="s">
        <v>1307</v>
      </c>
      <c r="G5" s="385" t="s">
        <v>71</v>
      </c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</row>
    <row r="6" spans="1:20" s="129" customFormat="1" thickTop="1">
      <c r="A6" s="390" t="s">
        <v>95</v>
      </c>
      <c r="B6" s="391" t="s">
        <v>1310</v>
      </c>
      <c r="C6" s="392" t="s">
        <v>1311</v>
      </c>
      <c r="D6" s="393" t="s">
        <v>1312</v>
      </c>
      <c r="E6" s="391" t="s">
        <v>1310</v>
      </c>
      <c r="F6" s="392" t="s">
        <v>1311</v>
      </c>
      <c r="G6" s="394" t="s">
        <v>1312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</row>
    <row r="7" spans="1:20">
      <c r="A7" s="400" t="s">
        <v>97</v>
      </c>
      <c r="B7" s="402" t="s">
        <v>1367</v>
      </c>
      <c r="C7" s="403" t="s">
        <v>1368</v>
      </c>
      <c r="D7" s="404" t="s">
        <v>1369</v>
      </c>
      <c r="E7" s="402" t="s">
        <v>1316</v>
      </c>
      <c r="F7" s="403" t="s">
        <v>1317</v>
      </c>
      <c r="G7" s="405" t="s">
        <v>1263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406" t="s">
        <v>112</v>
      </c>
      <c r="B8" s="407" t="s">
        <v>68</v>
      </c>
      <c r="C8" s="399" t="s">
        <v>68</v>
      </c>
      <c r="D8" s="399" t="s">
        <v>68</v>
      </c>
      <c r="E8" s="407" t="s">
        <v>1318</v>
      </c>
      <c r="F8" s="399" t="s">
        <v>1319</v>
      </c>
      <c r="G8" s="399" t="s">
        <v>1320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400" t="s">
        <v>98</v>
      </c>
      <c r="B9" s="402" t="s">
        <v>1252</v>
      </c>
      <c r="C9" s="403" t="s">
        <v>1370</v>
      </c>
      <c r="D9" s="404" t="s">
        <v>1371</v>
      </c>
      <c r="E9" s="402" t="s">
        <v>1327</v>
      </c>
      <c r="F9" s="403" t="s">
        <v>1328</v>
      </c>
      <c r="G9" s="405" t="s">
        <v>1312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401" t="s">
        <v>198</v>
      </c>
      <c r="B10" s="396" t="s">
        <v>217</v>
      </c>
      <c r="C10" s="397" t="s">
        <v>1372</v>
      </c>
      <c r="D10" s="398" t="s">
        <v>1373</v>
      </c>
      <c r="E10" s="396" t="s">
        <v>392</v>
      </c>
      <c r="F10" s="397" t="s">
        <v>1331</v>
      </c>
      <c r="G10" s="399" t="s">
        <v>1332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401" t="s">
        <v>206</v>
      </c>
      <c r="B11" s="396" t="s">
        <v>210</v>
      </c>
      <c r="C11" s="397" t="s">
        <v>1304</v>
      </c>
      <c r="D11" s="398" t="s">
        <v>120</v>
      </c>
      <c r="E11" s="396" t="s">
        <v>1336</v>
      </c>
      <c r="F11" s="397" t="s">
        <v>1337</v>
      </c>
      <c r="G11" s="399" t="s">
        <v>1338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406" t="s">
        <v>1343</v>
      </c>
      <c r="B12" s="407" t="s">
        <v>86</v>
      </c>
      <c r="C12" s="399" t="s">
        <v>86</v>
      </c>
      <c r="D12" s="399" t="s">
        <v>120</v>
      </c>
      <c r="E12" s="407" t="s">
        <v>86</v>
      </c>
      <c r="F12" s="399" t="s">
        <v>124</v>
      </c>
      <c r="G12" s="399" t="s">
        <v>120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401" t="s">
        <v>216</v>
      </c>
      <c r="B13" s="396" t="s">
        <v>210</v>
      </c>
      <c r="C13" s="397" t="s">
        <v>380</v>
      </c>
      <c r="D13" s="398" t="s">
        <v>1374</v>
      </c>
      <c r="E13" s="396" t="s">
        <v>210</v>
      </c>
      <c r="F13" s="397" t="s">
        <v>380</v>
      </c>
      <c r="G13" s="399" t="s">
        <v>1344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ht="12.75" thickBot="1">
      <c r="A14" s="746" t="s">
        <v>218</v>
      </c>
      <c r="B14" s="747" t="s">
        <v>1375</v>
      </c>
      <c r="C14" s="748" t="s">
        <v>1376</v>
      </c>
      <c r="D14" s="749" t="s">
        <v>1377</v>
      </c>
      <c r="E14" s="747" t="s">
        <v>1345</v>
      </c>
      <c r="F14" s="748" t="s">
        <v>1346</v>
      </c>
      <c r="G14" s="750" t="s">
        <v>1135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ht="12.75" thickTop="1">
      <c r="A15" s="751" t="s">
        <v>220</v>
      </c>
      <c r="B15" s="752" t="s">
        <v>1378</v>
      </c>
      <c r="C15" s="753" t="s">
        <v>1379</v>
      </c>
      <c r="D15" s="754" t="s">
        <v>1380</v>
      </c>
      <c r="E15" s="752" t="s">
        <v>1347</v>
      </c>
      <c r="F15" s="753" t="s">
        <v>1348</v>
      </c>
      <c r="G15" s="755" t="s">
        <v>1250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.75" thickBot="1">
      <c r="A16" s="756" t="s">
        <v>222</v>
      </c>
      <c r="B16" s="757" t="s">
        <v>1378</v>
      </c>
      <c r="C16" s="758" t="s">
        <v>1379</v>
      </c>
      <c r="D16" s="759" t="s">
        <v>1377</v>
      </c>
      <c r="E16" s="757" t="s">
        <v>1347</v>
      </c>
      <c r="F16" s="758" t="s">
        <v>1349</v>
      </c>
      <c r="G16" s="760" t="s">
        <v>1806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ht="13.5" thickTop="1" thickBot="1">
      <c r="A17" s="417" t="s">
        <v>78</v>
      </c>
      <c r="B17" s="734" t="s">
        <v>68</v>
      </c>
      <c r="C17" s="735" t="s">
        <v>68</v>
      </c>
      <c r="D17" s="736" t="s">
        <v>68</v>
      </c>
      <c r="E17" s="734" t="s">
        <v>1802</v>
      </c>
      <c r="F17" s="735" t="s">
        <v>1382</v>
      </c>
      <c r="G17" s="761">
        <v>0.32777777777777772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ht="12.75" customHeight="1" thickTop="1">
      <c r="A18" s="412" t="s">
        <v>227</v>
      </c>
      <c r="B18" s="413" t="s">
        <v>68</v>
      </c>
      <c r="C18" s="414" t="s">
        <v>68</v>
      </c>
      <c r="D18" s="415" t="s">
        <v>68</v>
      </c>
      <c r="E18" s="413" t="s">
        <v>1359</v>
      </c>
      <c r="F18" s="414" t="s">
        <v>383</v>
      </c>
      <c r="G18" s="715" t="s">
        <v>120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ht="12.75" thickBot="1">
      <c r="A19" s="764" t="s">
        <v>229</v>
      </c>
      <c r="B19" s="757" t="s">
        <v>68</v>
      </c>
      <c r="C19" s="758" t="s">
        <v>68</v>
      </c>
      <c r="D19" s="759" t="s">
        <v>68</v>
      </c>
      <c r="E19" s="757" t="s">
        <v>1359</v>
      </c>
      <c r="F19" s="758" t="s">
        <v>383</v>
      </c>
      <c r="G19" s="760" t="s">
        <v>120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ht="12.75" thickTop="1">
      <c r="A20" s="400" t="s">
        <v>235</v>
      </c>
      <c r="B20" s="396"/>
      <c r="C20" s="397"/>
      <c r="D20" s="398"/>
      <c r="E20" s="396" t="s">
        <v>1366</v>
      </c>
      <c r="F20" s="397" t="s">
        <v>1808</v>
      </c>
      <c r="G20" s="399" t="s">
        <v>1810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.75" thickBot="1">
      <c r="A21" s="423" t="s">
        <v>239</v>
      </c>
      <c r="B21" s="424"/>
      <c r="C21" s="421"/>
      <c r="D21" s="420"/>
      <c r="E21" s="424" t="s">
        <v>464</v>
      </c>
      <c r="F21" s="421" t="s">
        <v>1809</v>
      </c>
      <c r="G21" s="420" t="s">
        <v>1811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2.75" thickTop="1">
      <c r="B22" s="36"/>
      <c r="C22" s="36"/>
      <c r="D22" s="40"/>
      <c r="E22" s="36"/>
      <c r="F22" s="36"/>
      <c r="G22" s="40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B23" s="36"/>
      <c r="C23" s="36"/>
      <c r="D23" s="40"/>
      <c r="E23" s="36"/>
      <c r="F23" s="36"/>
      <c r="G23" s="40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765" t="s">
        <v>1401</v>
      </c>
      <c r="B24" s="807" t="s">
        <v>190</v>
      </c>
      <c r="C24" s="807"/>
      <c r="D24" s="807"/>
      <c r="E24" s="807" t="s">
        <v>116</v>
      </c>
      <c r="F24" s="807"/>
      <c r="G24" s="80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ht="12.75" thickBot="1">
      <c r="A25" s="766" t="s">
        <v>20</v>
      </c>
      <c r="B25" s="767" t="s">
        <v>1308</v>
      </c>
      <c r="C25" s="768" t="s">
        <v>1309</v>
      </c>
      <c r="D25" s="769" t="s">
        <v>71</v>
      </c>
      <c r="E25" s="767" t="s">
        <v>1308</v>
      </c>
      <c r="F25" s="768" t="s">
        <v>1309</v>
      </c>
      <c r="G25" s="769" t="s">
        <v>71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ht="12.75" thickTop="1">
      <c r="A26" s="729" t="s">
        <v>95</v>
      </c>
      <c r="B26" s="730" t="s">
        <v>1313</v>
      </c>
      <c r="C26" s="731" t="s">
        <v>1314</v>
      </c>
      <c r="D26" s="732" t="s">
        <v>1315</v>
      </c>
      <c r="E26" s="730" t="s">
        <v>1313</v>
      </c>
      <c r="F26" s="731" t="s">
        <v>1314</v>
      </c>
      <c r="G26" s="733" t="s">
        <v>1315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738" t="s">
        <v>97</v>
      </c>
      <c r="B27" s="740" t="s">
        <v>1383</v>
      </c>
      <c r="C27" s="741" t="s">
        <v>1384</v>
      </c>
      <c r="D27" s="742" t="s">
        <v>1385</v>
      </c>
      <c r="E27" s="740" t="s">
        <v>1321</v>
      </c>
      <c r="F27" s="741" t="s">
        <v>1322</v>
      </c>
      <c r="G27" s="743" t="s">
        <v>1323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744" t="s">
        <v>112</v>
      </c>
      <c r="B28" s="745" t="s">
        <v>68</v>
      </c>
      <c r="C28" s="737" t="s">
        <v>68</v>
      </c>
      <c r="D28" s="737" t="s">
        <v>68</v>
      </c>
      <c r="E28" s="745" t="s">
        <v>1324</v>
      </c>
      <c r="F28" s="737" t="s">
        <v>1325</v>
      </c>
      <c r="G28" s="737" t="s">
        <v>1326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738" t="s">
        <v>98</v>
      </c>
      <c r="B29" s="740" t="s">
        <v>1386</v>
      </c>
      <c r="C29" s="741" t="s">
        <v>1387</v>
      </c>
      <c r="D29" s="742" t="s">
        <v>1388</v>
      </c>
      <c r="E29" s="740" t="s">
        <v>1329</v>
      </c>
      <c r="F29" s="741" t="s">
        <v>1330</v>
      </c>
      <c r="G29" s="743" t="s">
        <v>1323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s="48" customFormat="1" ht="11.25">
      <c r="A30" s="739" t="s">
        <v>198</v>
      </c>
      <c r="B30" s="734" t="s">
        <v>1389</v>
      </c>
      <c r="C30" s="735" t="s">
        <v>1390</v>
      </c>
      <c r="D30" s="736" t="s">
        <v>1167</v>
      </c>
      <c r="E30" s="734" t="s">
        <v>1333</v>
      </c>
      <c r="F30" s="735" t="s">
        <v>1334</v>
      </c>
      <c r="G30" s="737" t="s">
        <v>1335</v>
      </c>
    </row>
    <row r="31" spans="1:20">
      <c r="A31" s="739" t="s">
        <v>206</v>
      </c>
      <c r="B31" s="734" t="s">
        <v>1391</v>
      </c>
      <c r="C31" s="735" t="s">
        <v>1392</v>
      </c>
      <c r="D31" s="736" t="s">
        <v>1393</v>
      </c>
      <c r="E31" s="734" t="s">
        <v>1339</v>
      </c>
      <c r="F31" s="735" t="s">
        <v>1340</v>
      </c>
      <c r="G31" s="737" t="s">
        <v>1341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744" t="s">
        <v>209</v>
      </c>
      <c r="B32" s="745" t="s">
        <v>68</v>
      </c>
      <c r="C32" s="737" t="s">
        <v>68</v>
      </c>
      <c r="D32" s="737" t="s">
        <v>68</v>
      </c>
      <c r="E32" s="770">
        <v>0.22480401875840059</v>
      </c>
      <c r="F32" s="771">
        <v>0.23681733584918241</v>
      </c>
      <c r="G32" s="737" t="s">
        <v>1342</v>
      </c>
    </row>
    <row r="33" spans="1:7">
      <c r="A33" s="739" t="s">
        <v>1343</v>
      </c>
      <c r="B33" s="734" t="s">
        <v>86</v>
      </c>
      <c r="C33" s="735" t="s">
        <v>211</v>
      </c>
      <c r="D33" s="736" t="s">
        <v>120</v>
      </c>
      <c r="E33" s="734" t="s">
        <v>207</v>
      </c>
      <c r="F33" s="735" t="s">
        <v>123</v>
      </c>
      <c r="G33" s="737" t="s">
        <v>120</v>
      </c>
    </row>
    <row r="34" spans="1:7">
      <c r="A34" s="739" t="s">
        <v>216</v>
      </c>
      <c r="B34" s="734" t="s">
        <v>1266</v>
      </c>
      <c r="C34" s="735" t="s">
        <v>1350</v>
      </c>
      <c r="D34" s="736" t="s">
        <v>1394</v>
      </c>
      <c r="E34" s="734" t="s">
        <v>1266</v>
      </c>
      <c r="F34" s="735" t="s">
        <v>1350</v>
      </c>
      <c r="G34" s="737" t="s">
        <v>1351</v>
      </c>
    </row>
    <row r="35" spans="1:7" ht="12.75" thickBot="1">
      <c r="A35" s="746" t="s">
        <v>218</v>
      </c>
      <c r="B35" s="747" t="s">
        <v>1395</v>
      </c>
      <c r="C35" s="748" t="s">
        <v>1396</v>
      </c>
      <c r="D35" s="742" t="s">
        <v>1397</v>
      </c>
      <c r="E35" s="747" t="s">
        <v>1352</v>
      </c>
      <c r="F35" s="748" t="s">
        <v>1246</v>
      </c>
      <c r="G35" s="750" t="s">
        <v>1353</v>
      </c>
    </row>
    <row r="36" spans="1:7" ht="12.75" thickTop="1">
      <c r="A36" s="751" t="s">
        <v>220</v>
      </c>
      <c r="B36" s="752" t="s">
        <v>1398</v>
      </c>
      <c r="C36" s="753" t="s">
        <v>1399</v>
      </c>
      <c r="D36" s="754" t="s">
        <v>1400</v>
      </c>
      <c r="E36" s="752" t="s">
        <v>1354</v>
      </c>
      <c r="F36" s="753" t="s">
        <v>1355</v>
      </c>
      <c r="G36" s="755" t="s">
        <v>1356</v>
      </c>
    </row>
    <row r="37" spans="1:7" ht="12.75" thickBot="1">
      <c r="A37" s="756" t="s">
        <v>222</v>
      </c>
      <c r="B37" s="757" t="s">
        <v>1398</v>
      </c>
      <c r="C37" s="758" t="s">
        <v>1399</v>
      </c>
      <c r="D37" s="759" t="s">
        <v>1397</v>
      </c>
      <c r="E37" s="757" t="s">
        <v>1354</v>
      </c>
      <c r="F37" s="758" t="s">
        <v>1357</v>
      </c>
      <c r="G37" s="760" t="s">
        <v>1807</v>
      </c>
    </row>
    <row r="38" spans="1:7" ht="12.75" thickTop="1">
      <c r="A38" s="739" t="s">
        <v>78</v>
      </c>
      <c r="B38" s="734" t="s">
        <v>68</v>
      </c>
      <c r="C38" s="735" t="s">
        <v>68</v>
      </c>
      <c r="D38" s="736" t="s">
        <v>68</v>
      </c>
      <c r="E38" s="734" t="s">
        <v>1800</v>
      </c>
      <c r="F38" s="735" t="s">
        <v>1358</v>
      </c>
      <c r="G38" s="761">
        <v>0.36253776435045326</v>
      </c>
    </row>
    <row r="39" spans="1:7" ht="12.75" customHeight="1">
      <c r="A39" s="738" t="s">
        <v>227</v>
      </c>
      <c r="B39" s="740" t="s">
        <v>68</v>
      </c>
      <c r="C39" s="741" t="s">
        <v>68</v>
      </c>
      <c r="D39" s="742" t="s">
        <v>68</v>
      </c>
      <c r="E39" s="740" t="s">
        <v>1360</v>
      </c>
      <c r="F39" s="741" t="s">
        <v>1361</v>
      </c>
      <c r="G39" s="743" t="s">
        <v>1362</v>
      </c>
    </row>
    <row r="40" spans="1:7">
      <c r="A40" s="739" t="s">
        <v>229</v>
      </c>
      <c r="B40" s="734" t="s">
        <v>68</v>
      </c>
      <c r="C40" s="735" t="s">
        <v>68</v>
      </c>
      <c r="D40" s="736" t="s">
        <v>68</v>
      </c>
      <c r="E40" s="734" t="s">
        <v>1360</v>
      </c>
      <c r="F40" s="735" t="s">
        <v>1361</v>
      </c>
      <c r="G40" s="737" t="s">
        <v>1362</v>
      </c>
    </row>
    <row r="41" spans="1:7" ht="12.75" thickBot="1">
      <c r="A41" s="739" t="s">
        <v>232</v>
      </c>
      <c r="B41" s="734" t="s">
        <v>68</v>
      </c>
      <c r="C41" s="735" t="s">
        <v>68</v>
      </c>
      <c r="D41" s="736" t="s">
        <v>68</v>
      </c>
      <c r="E41" s="734" t="s">
        <v>1363</v>
      </c>
      <c r="F41" s="735" t="s">
        <v>1364</v>
      </c>
      <c r="G41" s="737" t="s">
        <v>1365</v>
      </c>
    </row>
    <row r="42" spans="1:7" ht="12.75" thickTop="1">
      <c r="A42" s="751" t="s">
        <v>235</v>
      </c>
      <c r="B42" s="752"/>
      <c r="C42" s="753"/>
      <c r="D42" s="754"/>
      <c r="E42" s="752" t="s">
        <v>1366</v>
      </c>
      <c r="F42" s="753" t="s">
        <v>1808</v>
      </c>
      <c r="G42" s="755" t="s">
        <v>1810</v>
      </c>
    </row>
    <row r="43" spans="1:7" ht="12.75" thickBot="1">
      <c r="A43" s="762" t="s">
        <v>239</v>
      </c>
      <c r="B43" s="763"/>
      <c r="C43" s="760"/>
      <c r="D43" s="759"/>
      <c r="E43" s="763" t="s">
        <v>464</v>
      </c>
      <c r="F43" s="760" t="s">
        <v>1809</v>
      </c>
      <c r="G43" s="760" t="s">
        <v>1811</v>
      </c>
    </row>
    <row r="44" spans="1:7" ht="12.75" thickTop="1"/>
    <row r="129" hidden="1"/>
    <row r="130" hidden="1"/>
  </sheetData>
  <dataConsolidate/>
  <mergeCells count="6">
    <mergeCell ref="B3:G3"/>
    <mergeCell ref="B4:D4"/>
    <mergeCell ref="E4:G4"/>
    <mergeCell ref="B2:G2"/>
    <mergeCell ref="B24:D24"/>
    <mergeCell ref="E24:G24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J19"/>
  <sheetViews>
    <sheetView showGridLines="0" zoomScaleNormal="100" workbookViewId="0">
      <selection activeCell="J41" sqref="J41"/>
    </sheetView>
  </sheetViews>
  <sheetFormatPr defaultColWidth="9.140625" defaultRowHeight="12"/>
  <cols>
    <col min="1" max="1" width="18.5703125" style="47" customWidth="1"/>
    <col min="2" max="3" width="9.28515625" style="103" customWidth="1"/>
    <col min="4" max="4" width="9.28515625" style="104" customWidth="1"/>
    <col min="5" max="5" width="9.42578125" style="103" customWidth="1"/>
    <col min="6" max="7" width="9.28515625" style="103" customWidth="1"/>
    <col min="8" max="8" width="9.28515625" style="47" customWidth="1"/>
    <col min="9" max="24" width="9.140625" style="47" customWidth="1"/>
    <col min="25" max="16384" width="9.140625" style="47"/>
  </cols>
  <sheetData>
    <row r="1" spans="1:10" s="124" customFormat="1">
      <c r="A1" s="591"/>
      <c r="B1" s="808"/>
      <c r="C1" s="808"/>
      <c r="D1" s="808"/>
      <c r="E1" s="808"/>
      <c r="F1" s="808"/>
      <c r="G1" s="808"/>
      <c r="J1" s="47"/>
    </row>
    <row r="2" spans="1:10" s="124" customFormat="1">
      <c r="A2" s="378" t="s">
        <v>1416</v>
      </c>
      <c r="B2" s="809" t="s">
        <v>116</v>
      </c>
      <c r="C2" s="809"/>
      <c r="D2" s="809"/>
      <c r="E2" s="809"/>
      <c r="F2" s="809"/>
      <c r="G2" s="809"/>
      <c r="J2" s="47"/>
    </row>
    <row r="3" spans="1:10" ht="34.5" thickBot="1">
      <c r="A3" s="381" t="s">
        <v>20</v>
      </c>
      <c r="B3" s="383" t="s">
        <v>1307</v>
      </c>
      <c r="C3" s="384" t="s">
        <v>143</v>
      </c>
      <c r="D3" s="384" t="s">
        <v>144</v>
      </c>
      <c r="E3" s="384" t="s">
        <v>145</v>
      </c>
      <c r="F3" s="384" t="s">
        <v>146</v>
      </c>
      <c r="G3" s="383" t="s">
        <v>1306</v>
      </c>
      <c r="H3" s="47" t="s">
        <v>68</v>
      </c>
      <c r="I3" s="47" t="s">
        <v>68</v>
      </c>
    </row>
    <row r="4" spans="1:10" ht="12.75" thickTop="1">
      <c r="A4" s="427" t="s">
        <v>248</v>
      </c>
      <c r="B4" s="413" t="s">
        <v>1311</v>
      </c>
      <c r="C4" s="414" t="s">
        <v>207</v>
      </c>
      <c r="D4" s="414" t="s">
        <v>1402</v>
      </c>
      <c r="E4" s="414" t="s">
        <v>1403</v>
      </c>
      <c r="F4" s="414" t="s">
        <v>1404</v>
      </c>
      <c r="G4" s="413" t="s">
        <v>1310</v>
      </c>
    </row>
    <row r="5" spans="1:10">
      <c r="A5" s="428" t="s">
        <v>82</v>
      </c>
      <c r="B5" s="430" t="s">
        <v>1405</v>
      </c>
      <c r="C5" s="431" t="s">
        <v>86</v>
      </c>
      <c r="D5" s="431" t="s">
        <v>266</v>
      </c>
      <c r="E5" s="431" t="s">
        <v>382</v>
      </c>
      <c r="F5" s="431" t="s">
        <v>1406</v>
      </c>
      <c r="G5" s="430" t="s">
        <v>1413</v>
      </c>
    </row>
    <row r="6" spans="1:10">
      <c r="A6" s="428" t="s">
        <v>83</v>
      </c>
      <c r="B6" s="430" t="s">
        <v>1407</v>
      </c>
      <c r="C6" s="431" t="s">
        <v>126</v>
      </c>
      <c r="D6" s="431" t="s">
        <v>1408</v>
      </c>
      <c r="E6" s="431" t="s">
        <v>1301</v>
      </c>
      <c r="F6" s="431" t="s">
        <v>1409</v>
      </c>
      <c r="G6" s="430" t="s">
        <v>1414</v>
      </c>
    </row>
    <row r="7" spans="1:10">
      <c r="A7" s="428" t="s">
        <v>84</v>
      </c>
      <c r="B7" s="430" t="s">
        <v>1410</v>
      </c>
      <c r="C7" s="431" t="s">
        <v>200</v>
      </c>
      <c r="D7" s="431" t="s">
        <v>1411</v>
      </c>
      <c r="E7" s="431" t="s">
        <v>1278</v>
      </c>
      <c r="F7" s="431" t="s">
        <v>1412</v>
      </c>
      <c r="G7" s="430" t="s">
        <v>1415</v>
      </c>
    </row>
    <row r="8" spans="1:10" ht="12.75" thickBot="1">
      <c r="A8" s="428" t="s">
        <v>148</v>
      </c>
      <c r="B8" s="430" t="s">
        <v>124</v>
      </c>
      <c r="C8" s="431" t="s">
        <v>86</v>
      </c>
      <c r="D8" s="431" t="s">
        <v>86</v>
      </c>
      <c r="E8" s="431" t="s">
        <v>212</v>
      </c>
      <c r="F8" s="431" t="s">
        <v>86</v>
      </c>
      <c r="G8" s="430" t="s">
        <v>127</v>
      </c>
    </row>
    <row r="9" spans="1:10" ht="12.75" thickTop="1">
      <c r="A9" s="585"/>
      <c r="B9" s="426"/>
      <c r="C9" s="426"/>
      <c r="D9" s="426"/>
      <c r="E9" s="426"/>
      <c r="F9" s="426"/>
      <c r="G9" s="426"/>
    </row>
    <row r="12" spans="1:10">
      <c r="A12" s="378" t="s">
        <v>1417</v>
      </c>
      <c r="B12" s="809" t="s">
        <v>116</v>
      </c>
      <c r="C12" s="809"/>
      <c r="D12" s="809"/>
      <c r="E12" s="809"/>
      <c r="F12" s="809"/>
      <c r="G12" s="809"/>
    </row>
    <row r="13" spans="1:10" ht="34.5" thickBot="1">
      <c r="A13" s="381" t="s">
        <v>20</v>
      </c>
      <c r="B13" s="383" t="s">
        <v>1309</v>
      </c>
      <c r="C13" s="384" t="s">
        <v>143</v>
      </c>
      <c r="D13" s="384" t="s">
        <v>144</v>
      </c>
      <c r="E13" s="384" t="s">
        <v>145</v>
      </c>
      <c r="F13" s="384" t="s">
        <v>146</v>
      </c>
      <c r="G13" s="383" t="s">
        <v>1308</v>
      </c>
    </row>
    <row r="14" spans="1:10" ht="12.75" thickTop="1">
      <c r="A14" s="427" t="s">
        <v>248</v>
      </c>
      <c r="B14" s="413" t="s">
        <v>1314</v>
      </c>
      <c r="C14" s="414" t="s">
        <v>196</v>
      </c>
      <c r="D14" s="414" t="s">
        <v>1277</v>
      </c>
      <c r="E14" s="414" t="s">
        <v>1418</v>
      </c>
      <c r="F14" s="414" t="s">
        <v>1419</v>
      </c>
      <c r="G14" s="413" t="s">
        <v>1313</v>
      </c>
    </row>
    <row r="15" spans="1:10">
      <c r="A15" s="428" t="s">
        <v>82</v>
      </c>
      <c r="B15" s="430" t="s">
        <v>1420</v>
      </c>
      <c r="C15" s="431" t="s">
        <v>86</v>
      </c>
      <c r="D15" s="431" t="s">
        <v>197</v>
      </c>
      <c r="E15" s="431" t="s">
        <v>1372</v>
      </c>
      <c r="F15" s="431" t="s">
        <v>1421</v>
      </c>
      <c r="G15" s="430" t="s">
        <v>1428</v>
      </c>
    </row>
    <row r="16" spans="1:10">
      <c r="A16" s="428" t="s">
        <v>83</v>
      </c>
      <c r="B16" s="430" t="s">
        <v>1422</v>
      </c>
      <c r="C16" s="431" t="s">
        <v>1295</v>
      </c>
      <c r="D16" s="431" t="s">
        <v>127</v>
      </c>
      <c r="E16" s="431" t="s">
        <v>1423</v>
      </c>
      <c r="F16" s="431" t="s">
        <v>1424</v>
      </c>
      <c r="G16" s="430" t="s">
        <v>1429</v>
      </c>
    </row>
    <row r="17" spans="1:7">
      <c r="A17" s="428" t="s">
        <v>84</v>
      </c>
      <c r="B17" s="430" t="s">
        <v>1425</v>
      </c>
      <c r="C17" s="431" t="s">
        <v>251</v>
      </c>
      <c r="D17" s="431" t="s">
        <v>214</v>
      </c>
      <c r="E17" s="431" t="s">
        <v>1426</v>
      </c>
      <c r="F17" s="431" t="s">
        <v>1427</v>
      </c>
      <c r="G17" s="430" t="s">
        <v>1430</v>
      </c>
    </row>
    <row r="18" spans="1:7" ht="12.75" thickBot="1">
      <c r="A18" s="428" t="s">
        <v>148</v>
      </c>
      <c r="B18" s="430" t="s">
        <v>300</v>
      </c>
      <c r="C18" s="431" t="s">
        <v>86</v>
      </c>
      <c r="D18" s="431" t="s">
        <v>86</v>
      </c>
      <c r="E18" s="431" t="s">
        <v>196</v>
      </c>
      <c r="F18" s="431" t="s">
        <v>86</v>
      </c>
      <c r="G18" s="430" t="s">
        <v>192</v>
      </c>
    </row>
    <row r="19" spans="1:7" ht="12.75" thickTop="1">
      <c r="A19" s="585"/>
      <c r="B19" s="426"/>
      <c r="C19" s="426"/>
      <c r="D19" s="426"/>
      <c r="E19" s="426"/>
      <c r="F19" s="426"/>
      <c r="G19" s="426"/>
    </row>
  </sheetData>
  <mergeCells count="3">
    <mergeCell ref="B1:G1"/>
    <mergeCell ref="B2:G2"/>
    <mergeCell ref="B12:G1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I29"/>
  <sheetViews>
    <sheetView showGridLines="0" zoomScaleNormal="100" zoomScaleSheetLayoutView="100" workbookViewId="0">
      <selection activeCell="J41" sqref="J41"/>
    </sheetView>
  </sheetViews>
  <sheetFormatPr defaultColWidth="9.140625" defaultRowHeight="12"/>
  <cols>
    <col min="1" max="1" width="30.28515625" style="47" customWidth="1"/>
    <col min="2" max="3" width="9.28515625" style="103" customWidth="1"/>
    <col min="4" max="5" width="9.28515625" style="104" customWidth="1"/>
    <col min="6" max="7" width="9.28515625" style="47" customWidth="1"/>
    <col min="8" max="21" width="9.140625" style="47" customWidth="1"/>
    <col min="22" max="16384" width="9.140625" style="47"/>
  </cols>
  <sheetData>
    <row r="1" spans="1:9" s="78" customFormat="1" ht="14.25" customHeight="1">
      <c r="A1" s="378" t="s">
        <v>103</v>
      </c>
      <c r="B1" s="809" t="s">
        <v>116</v>
      </c>
      <c r="C1" s="809"/>
      <c r="D1" s="809"/>
      <c r="E1" s="809"/>
    </row>
    <row r="2" spans="1:9" s="80" customFormat="1" ht="14.25" customHeight="1" thickBot="1">
      <c r="A2" s="381" t="s">
        <v>20</v>
      </c>
      <c r="B2" s="586" t="s">
        <v>1306</v>
      </c>
      <c r="C2" s="587" t="s">
        <v>1307</v>
      </c>
      <c r="D2" s="589" t="s">
        <v>71</v>
      </c>
      <c r="E2" s="589" t="s">
        <v>117</v>
      </c>
      <c r="F2" s="586" t="s">
        <v>1308</v>
      </c>
      <c r="G2" s="587" t="s">
        <v>1309</v>
      </c>
      <c r="H2" s="589" t="s">
        <v>71</v>
      </c>
      <c r="I2" s="589" t="s">
        <v>117</v>
      </c>
    </row>
    <row r="3" spans="1:9" ht="12.75" thickTop="1">
      <c r="A3" s="427" t="s">
        <v>95</v>
      </c>
      <c r="B3" s="413" t="s">
        <v>1310</v>
      </c>
      <c r="C3" s="414" t="s">
        <v>1311</v>
      </c>
      <c r="D3" s="415" t="s">
        <v>1312</v>
      </c>
      <c r="E3" s="415" t="s">
        <v>1135</v>
      </c>
      <c r="F3" s="413" t="s">
        <v>1313</v>
      </c>
      <c r="G3" s="414" t="s">
        <v>1314</v>
      </c>
      <c r="H3" s="415" t="s">
        <v>1315</v>
      </c>
      <c r="I3" s="415" t="s">
        <v>1431</v>
      </c>
    </row>
    <row r="4" spans="1:9">
      <c r="A4" s="428" t="s">
        <v>82</v>
      </c>
      <c r="B4" s="430" t="s">
        <v>1413</v>
      </c>
      <c r="C4" s="431" t="s">
        <v>1405</v>
      </c>
      <c r="D4" s="398" t="s">
        <v>1165</v>
      </c>
      <c r="E4" s="398" t="s">
        <v>1432</v>
      </c>
      <c r="F4" s="430" t="s">
        <v>1428</v>
      </c>
      <c r="G4" s="431" t="s">
        <v>1420</v>
      </c>
      <c r="H4" s="398" t="s">
        <v>599</v>
      </c>
      <c r="I4" s="398" t="s">
        <v>1433</v>
      </c>
    </row>
    <row r="5" spans="1:9">
      <c r="A5" s="432" t="s">
        <v>104</v>
      </c>
      <c r="B5" s="430" t="s">
        <v>1434</v>
      </c>
      <c r="C5" s="431" t="s">
        <v>1435</v>
      </c>
      <c r="D5" s="398" t="s">
        <v>1126</v>
      </c>
      <c r="E5" s="398" t="s">
        <v>1436</v>
      </c>
      <c r="F5" s="430" t="s">
        <v>1437</v>
      </c>
      <c r="G5" s="431" t="s">
        <v>1438</v>
      </c>
      <c r="H5" s="398" t="s">
        <v>1439</v>
      </c>
      <c r="I5" s="398" t="s">
        <v>1440</v>
      </c>
    </row>
    <row r="6" spans="1:9">
      <c r="A6" s="432" t="s">
        <v>105</v>
      </c>
      <c r="B6" s="430" t="s">
        <v>1441</v>
      </c>
      <c r="C6" s="431" t="s">
        <v>1262</v>
      </c>
      <c r="D6" s="398" t="s">
        <v>1442</v>
      </c>
      <c r="E6" s="398" t="s">
        <v>1443</v>
      </c>
      <c r="F6" s="430" t="s">
        <v>1444</v>
      </c>
      <c r="G6" s="431" t="s">
        <v>1445</v>
      </c>
      <c r="H6" s="398" t="s">
        <v>1446</v>
      </c>
      <c r="I6" s="398" t="s">
        <v>1447</v>
      </c>
    </row>
    <row r="7" spans="1:9">
      <c r="A7" s="428" t="s">
        <v>83</v>
      </c>
      <c r="B7" s="430" t="s">
        <v>1414</v>
      </c>
      <c r="C7" s="431" t="s">
        <v>1407</v>
      </c>
      <c r="D7" s="398" t="s">
        <v>1448</v>
      </c>
      <c r="E7" s="398" t="s">
        <v>1449</v>
      </c>
      <c r="F7" s="430" t="s">
        <v>1429</v>
      </c>
      <c r="G7" s="431" t="s">
        <v>1422</v>
      </c>
      <c r="H7" s="398" t="s">
        <v>1450</v>
      </c>
      <c r="I7" s="398" t="s">
        <v>1451</v>
      </c>
    </row>
    <row r="8" spans="1:9">
      <c r="A8" s="432" t="s">
        <v>106</v>
      </c>
      <c r="B8" s="430" t="s">
        <v>1452</v>
      </c>
      <c r="C8" s="431" t="s">
        <v>1453</v>
      </c>
      <c r="D8" s="398" t="s">
        <v>1454</v>
      </c>
      <c r="E8" s="398" t="s">
        <v>1455</v>
      </c>
      <c r="F8" s="430" t="s">
        <v>1456</v>
      </c>
      <c r="G8" s="431" t="s">
        <v>1457</v>
      </c>
      <c r="H8" s="398" t="s">
        <v>1440</v>
      </c>
      <c r="I8" s="398" t="s">
        <v>1458</v>
      </c>
    </row>
    <row r="9" spans="1:9">
      <c r="A9" s="432" t="s">
        <v>107</v>
      </c>
      <c r="B9" s="430" t="s">
        <v>1459</v>
      </c>
      <c r="C9" s="431" t="s">
        <v>1257</v>
      </c>
      <c r="D9" s="398" t="s">
        <v>1460</v>
      </c>
      <c r="E9" s="398" t="s">
        <v>1461</v>
      </c>
      <c r="F9" s="430" t="s">
        <v>1462</v>
      </c>
      <c r="G9" s="431" t="s">
        <v>1463</v>
      </c>
      <c r="H9" s="398" t="s">
        <v>1464</v>
      </c>
      <c r="I9" s="398" t="s">
        <v>1465</v>
      </c>
    </row>
    <row r="10" spans="1:9">
      <c r="A10" s="432" t="s">
        <v>108</v>
      </c>
      <c r="B10" s="430" t="s">
        <v>1259</v>
      </c>
      <c r="C10" s="431" t="s">
        <v>1424</v>
      </c>
      <c r="D10" s="398" t="s">
        <v>1258</v>
      </c>
      <c r="E10" s="398" t="s">
        <v>1466</v>
      </c>
      <c r="F10" s="430" t="s">
        <v>1467</v>
      </c>
      <c r="G10" s="431" t="s">
        <v>1247</v>
      </c>
      <c r="H10" s="398" t="s">
        <v>1258</v>
      </c>
      <c r="I10" s="398" t="s">
        <v>1468</v>
      </c>
    </row>
    <row r="11" spans="1:9">
      <c r="A11" s="432" t="s">
        <v>109</v>
      </c>
      <c r="B11" s="430" t="s">
        <v>249</v>
      </c>
      <c r="C11" s="431" t="s">
        <v>1469</v>
      </c>
      <c r="D11" s="398" t="s">
        <v>1263</v>
      </c>
      <c r="E11" s="398" t="s">
        <v>1470</v>
      </c>
      <c r="F11" s="430" t="s">
        <v>1471</v>
      </c>
      <c r="G11" s="431" t="s">
        <v>1472</v>
      </c>
      <c r="H11" s="398" t="s">
        <v>1473</v>
      </c>
      <c r="I11" s="398" t="s">
        <v>1474</v>
      </c>
    </row>
    <row r="12" spans="1:9">
      <c r="A12" s="428" t="s">
        <v>84</v>
      </c>
      <c r="B12" s="430" t="s">
        <v>1415</v>
      </c>
      <c r="C12" s="431" t="s">
        <v>1410</v>
      </c>
      <c r="D12" s="398" t="s">
        <v>1475</v>
      </c>
      <c r="E12" s="398" t="s">
        <v>1258</v>
      </c>
      <c r="F12" s="430" t="s">
        <v>1430</v>
      </c>
      <c r="G12" s="431" t="s">
        <v>1425</v>
      </c>
      <c r="H12" s="398" t="s">
        <v>1476</v>
      </c>
      <c r="I12" s="398" t="s">
        <v>1477</v>
      </c>
    </row>
    <row r="13" spans="1:9">
      <c r="A13" s="432" t="s">
        <v>591</v>
      </c>
      <c r="B13" s="430" t="s">
        <v>1478</v>
      </c>
      <c r="C13" s="431" t="s">
        <v>1479</v>
      </c>
      <c r="D13" s="398" t="s">
        <v>1480</v>
      </c>
      <c r="E13" s="398" t="s">
        <v>1260</v>
      </c>
      <c r="F13" s="430" t="s">
        <v>250</v>
      </c>
      <c r="G13" s="431" t="s">
        <v>1481</v>
      </c>
      <c r="H13" s="398" t="s">
        <v>1482</v>
      </c>
      <c r="I13" s="398" t="s">
        <v>1483</v>
      </c>
    </row>
    <row r="14" spans="1:9">
      <c r="A14" s="432" t="s">
        <v>110</v>
      </c>
      <c r="B14" s="430" t="s">
        <v>1484</v>
      </c>
      <c r="C14" s="431" t="s">
        <v>1485</v>
      </c>
      <c r="D14" s="398" t="s">
        <v>1486</v>
      </c>
      <c r="E14" s="398" t="s">
        <v>1263</v>
      </c>
      <c r="F14" s="430" t="s">
        <v>1289</v>
      </c>
      <c r="G14" s="431" t="s">
        <v>1487</v>
      </c>
      <c r="H14" s="398" t="s">
        <v>1488</v>
      </c>
      <c r="I14" s="398" t="s">
        <v>1455</v>
      </c>
    </row>
    <row r="15" spans="1:9">
      <c r="A15" s="432" t="s">
        <v>593</v>
      </c>
      <c r="B15" s="430" t="s">
        <v>1293</v>
      </c>
      <c r="C15" s="431" t="s">
        <v>1489</v>
      </c>
      <c r="D15" s="398" t="s">
        <v>1490</v>
      </c>
      <c r="E15" s="398" t="s">
        <v>1491</v>
      </c>
      <c r="F15" s="430" t="s">
        <v>1492</v>
      </c>
      <c r="G15" s="431" t="s">
        <v>1261</v>
      </c>
      <c r="H15" s="398" t="s">
        <v>1493</v>
      </c>
      <c r="I15" s="398" t="s">
        <v>1494</v>
      </c>
    </row>
    <row r="16" spans="1:9">
      <c r="A16" s="432" t="s">
        <v>111</v>
      </c>
      <c r="B16" s="430" t="s">
        <v>406</v>
      </c>
      <c r="C16" s="431" t="s">
        <v>1495</v>
      </c>
      <c r="D16" s="398" t="s">
        <v>1496</v>
      </c>
      <c r="E16" s="398" t="s">
        <v>1497</v>
      </c>
      <c r="F16" s="430" t="s">
        <v>1498</v>
      </c>
      <c r="G16" s="431" t="s">
        <v>1499</v>
      </c>
      <c r="H16" s="398" t="s">
        <v>1500</v>
      </c>
      <c r="I16" s="398" t="s">
        <v>1501</v>
      </c>
    </row>
    <row r="17" spans="1:9">
      <c r="A17" s="432" t="s">
        <v>986</v>
      </c>
      <c r="B17" s="430" t="s">
        <v>1502</v>
      </c>
      <c r="C17" s="431" t="s">
        <v>1503</v>
      </c>
      <c r="D17" s="398" t="s">
        <v>1504</v>
      </c>
      <c r="E17" s="398" t="s">
        <v>1491</v>
      </c>
      <c r="F17" s="430" t="s">
        <v>1262</v>
      </c>
      <c r="G17" s="431" t="s">
        <v>1381</v>
      </c>
      <c r="H17" s="398" t="s">
        <v>1505</v>
      </c>
      <c r="I17" s="398" t="s">
        <v>1506</v>
      </c>
    </row>
    <row r="18" spans="1:9" ht="12.75" thickBot="1">
      <c r="A18" s="428" t="s">
        <v>87</v>
      </c>
      <c r="B18" s="430" t="s">
        <v>127</v>
      </c>
      <c r="C18" s="431" t="s">
        <v>124</v>
      </c>
      <c r="D18" s="398" t="s">
        <v>120</v>
      </c>
      <c r="E18" s="398" t="s">
        <v>120</v>
      </c>
      <c r="F18" s="430" t="s">
        <v>192</v>
      </c>
      <c r="G18" s="431" t="s">
        <v>300</v>
      </c>
      <c r="H18" s="398" t="s">
        <v>120</v>
      </c>
      <c r="I18" s="398" t="s">
        <v>120</v>
      </c>
    </row>
    <row r="19" spans="1:9" ht="12.75" thickTop="1">
      <c r="A19" s="433" t="s">
        <v>97</v>
      </c>
      <c r="B19" s="434" t="s">
        <v>1316</v>
      </c>
      <c r="C19" s="435" t="s">
        <v>1317</v>
      </c>
      <c r="D19" s="415" t="s">
        <v>1263</v>
      </c>
      <c r="E19" s="415" t="s">
        <v>1455</v>
      </c>
      <c r="F19" s="434" t="s">
        <v>1321</v>
      </c>
      <c r="G19" s="435" t="s">
        <v>1322</v>
      </c>
      <c r="H19" s="415" t="s">
        <v>1323</v>
      </c>
      <c r="I19" s="415" t="s">
        <v>1507</v>
      </c>
    </row>
    <row r="20" spans="1:9">
      <c r="A20" s="428" t="s">
        <v>82</v>
      </c>
      <c r="B20" s="430" t="s">
        <v>1508</v>
      </c>
      <c r="C20" s="431" t="s">
        <v>1509</v>
      </c>
      <c r="D20" s="398" t="s">
        <v>1510</v>
      </c>
      <c r="E20" s="398" t="s">
        <v>1511</v>
      </c>
      <c r="F20" s="430" t="s">
        <v>1512</v>
      </c>
      <c r="G20" s="431" t="s">
        <v>1327</v>
      </c>
      <c r="H20" s="398" t="s">
        <v>1513</v>
      </c>
      <c r="I20" s="398" t="s">
        <v>1514</v>
      </c>
    </row>
    <row r="21" spans="1:9">
      <c r="A21" s="428" t="s">
        <v>83</v>
      </c>
      <c r="B21" s="430" t="s">
        <v>1499</v>
      </c>
      <c r="C21" s="431" t="s">
        <v>1471</v>
      </c>
      <c r="D21" s="398" t="s">
        <v>1515</v>
      </c>
      <c r="E21" s="398" t="s">
        <v>1516</v>
      </c>
      <c r="F21" s="430" t="s">
        <v>1517</v>
      </c>
      <c r="G21" s="431" t="s">
        <v>1518</v>
      </c>
      <c r="H21" s="398" t="s">
        <v>1519</v>
      </c>
      <c r="I21" s="398" t="s">
        <v>1520</v>
      </c>
    </row>
    <row r="22" spans="1:9">
      <c r="A22" s="428" t="s">
        <v>84</v>
      </c>
      <c r="B22" s="430" t="s">
        <v>1521</v>
      </c>
      <c r="C22" s="431" t="s">
        <v>1522</v>
      </c>
      <c r="D22" s="398" t="s">
        <v>1523</v>
      </c>
      <c r="E22" s="398" t="s">
        <v>1524</v>
      </c>
      <c r="F22" s="430" t="s">
        <v>1525</v>
      </c>
      <c r="G22" s="431" t="s">
        <v>1526</v>
      </c>
      <c r="H22" s="398" t="s">
        <v>1527</v>
      </c>
      <c r="I22" s="398" t="s">
        <v>1475</v>
      </c>
    </row>
    <row r="23" spans="1:9" ht="12.75" thickBot="1">
      <c r="A23" s="428" t="s">
        <v>87</v>
      </c>
      <c r="B23" s="430" t="s">
        <v>1528</v>
      </c>
      <c r="C23" s="431" t="s">
        <v>1529</v>
      </c>
      <c r="D23" s="398" t="s">
        <v>1530</v>
      </c>
      <c r="E23" s="398" t="s">
        <v>86</v>
      </c>
      <c r="F23" s="430" t="s">
        <v>1531</v>
      </c>
      <c r="G23" s="431" t="s">
        <v>1304</v>
      </c>
      <c r="H23" s="398" t="s">
        <v>1532</v>
      </c>
      <c r="I23" s="398" t="s">
        <v>86</v>
      </c>
    </row>
    <row r="24" spans="1:9" ht="12.75" thickTop="1">
      <c r="A24" s="436" t="s">
        <v>112</v>
      </c>
      <c r="B24" s="437" t="s">
        <v>1318</v>
      </c>
      <c r="C24" s="438" t="s">
        <v>1319</v>
      </c>
      <c r="D24" s="415" t="s">
        <v>1320</v>
      </c>
      <c r="E24" s="415" t="s">
        <v>86</v>
      </c>
      <c r="F24" s="437" t="s">
        <v>1324</v>
      </c>
      <c r="G24" s="438" t="s">
        <v>1325</v>
      </c>
      <c r="H24" s="415" t="s">
        <v>1326</v>
      </c>
      <c r="I24" s="415" t="s">
        <v>86</v>
      </c>
    </row>
    <row r="25" spans="1:9">
      <c r="A25" s="439" t="s">
        <v>82</v>
      </c>
      <c r="B25" s="440" t="s">
        <v>1533</v>
      </c>
      <c r="C25" s="441" t="s">
        <v>1534</v>
      </c>
      <c r="D25" s="398" t="s">
        <v>1535</v>
      </c>
      <c r="E25" s="398" t="s">
        <v>86</v>
      </c>
      <c r="F25" s="440" t="s">
        <v>1536</v>
      </c>
      <c r="G25" s="441" t="s">
        <v>1537</v>
      </c>
      <c r="H25" s="398" t="s">
        <v>1538</v>
      </c>
      <c r="I25" s="398" t="s">
        <v>86</v>
      </c>
    </row>
    <row r="26" spans="1:9">
      <c r="A26" s="439" t="s">
        <v>83</v>
      </c>
      <c r="B26" s="440" t="s">
        <v>1249</v>
      </c>
      <c r="C26" s="441" t="s">
        <v>1539</v>
      </c>
      <c r="D26" s="398" t="s">
        <v>1540</v>
      </c>
      <c r="E26" s="398" t="s">
        <v>86</v>
      </c>
      <c r="F26" s="440" t="s">
        <v>1541</v>
      </c>
      <c r="G26" s="441" t="s">
        <v>1542</v>
      </c>
      <c r="H26" s="398" t="s">
        <v>1543</v>
      </c>
      <c r="I26" s="398" t="s">
        <v>86</v>
      </c>
    </row>
    <row r="27" spans="1:9" ht="12.75" thickBot="1">
      <c r="A27" s="792" t="s">
        <v>84</v>
      </c>
      <c r="B27" s="793" t="s">
        <v>1544</v>
      </c>
      <c r="C27" s="794" t="s">
        <v>1545</v>
      </c>
      <c r="D27" s="795" t="s">
        <v>1546</v>
      </c>
      <c r="E27" s="795" t="s">
        <v>86</v>
      </c>
      <c r="F27" s="793" t="s">
        <v>1547</v>
      </c>
      <c r="G27" s="794" t="s">
        <v>601</v>
      </c>
      <c r="H27" s="795" t="s">
        <v>1548</v>
      </c>
      <c r="I27" s="795" t="s">
        <v>86</v>
      </c>
    </row>
    <row r="28" spans="1:9" s="124" customFormat="1" ht="9.75" thickTop="1">
      <c r="A28" s="726" t="s">
        <v>68</v>
      </c>
      <c r="B28" s="808"/>
      <c r="C28" s="808"/>
      <c r="D28" s="808"/>
      <c r="E28" s="808"/>
    </row>
    <row r="29" spans="1:9" s="48" customFormat="1" ht="5.25">
      <c r="A29" s="76"/>
      <c r="B29" s="93"/>
      <c r="C29" s="93"/>
      <c r="D29" s="94"/>
      <c r="E29" s="94"/>
    </row>
  </sheetData>
  <mergeCells count="2">
    <mergeCell ref="B28:E28"/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5"/>
  <sheetViews>
    <sheetView showGridLines="0" topLeftCell="A3" zoomScaleNormal="100" workbookViewId="0">
      <selection activeCell="J41" sqref="J41"/>
    </sheetView>
  </sheetViews>
  <sheetFormatPr defaultColWidth="9.140625" defaultRowHeight="12"/>
  <cols>
    <col min="1" max="1" width="67.140625" style="47" customWidth="1"/>
    <col min="2" max="2" width="11.42578125" style="47" customWidth="1"/>
    <col min="3" max="4" width="9.28515625" style="103" customWidth="1"/>
    <col min="5" max="5" width="9.28515625" style="47" customWidth="1"/>
    <col min="6" max="16384" width="9.140625" style="47"/>
  </cols>
  <sheetData>
    <row r="1" spans="1:5" s="13" customFormat="1" ht="14.25" customHeight="1">
      <c r="A1" s="378" t="s">
        <v>252</v>
      </c>
      <c r="B1" s="380" t="s">
        <v>68</v>
      </c>
      <c r="C1" s="811"/>
      <c r="D1" s="811"/>
    </row>
    <row r="2" spans="1:5" s="80" customFormat="1" ht="26.25" customHeight="1" thickBot="1">
      <c r="A2" s="381" t="s">
        <v>20</v>
      </c>
      <c r="B2" s="382" t="s">
        <v>68</v>
      </c>
      <c r="C2" s="383" t="s">
        <v>1308</v>
      </c>
      <c r="D2" s="384" t="s">
        <v>1309</v>
      </c>
    </row>
    <row r="3" spans="1:5" ht="12.75" thickTop="1">
      <c r="A3" s="448" t="s">
        <v>204</v>
      </c>
      <c r="B3" s="449" t="s">
        <v>253</v>
      </c>
      <c r="C3" s="450" t="s">
        <v>1549</v>
      </c>
      <c r="D3" s="451" t="s">
        <v>1550</v>
      </c>
    </row>
    <row r="4" spans="1:5" s="105" customFormat="1" ht="12.75" customHeight="1">
      <c r="A4" s="448" t="s">
        <v>254</v>
      </c>
      <c r="B4" s="449" t="s">
        <v>255</v>
      </c>
      <c r="C4" s="450" t="s">
        <v>1295</v>
      </c>
      <c r="D4" s="451" t="s">
        <v>1551</v>
      </c>
    </row>
    <row r="5" spans="1:5" s="105" customFormat="1" ht="12.75" customHeight="1">
      <c r="A5" s="448" t="s">
        <v>256</v>
      </c>
      <c r="B5" s="449" t="s">
        <v>257</v>
      </c>
      <c r="C5" s="450" t="s">
        <v>86</v>
      </c>
      <c r="D5" s="451" t="s">
        <v>1266</v>
      </c>
    </row>
    <row r="6" spans="1:5" s="105" customFormat="1">
      <c r="A6" s="448" t="s">
        <v>259</v>
      </c>
      <c r="B6" s="449" t="s">
        <v>260</v>
      </c>
      <c r="C6" s="450" t="s">
        <v>1339</v>
      </c>
      <c r="D6" s="451" t="s">
        <v>1340</v>
      </c>
    </row>
    <row r="7" spans="1:5" s="105" customFormat="1" ht="12.75" thickBot="1">
      <c r="A7" s="452" t="s">
        <v>252</v>
      </c>
      <c r="B7" s="449" t="s">
        <v>261</v>
      </c>
      <c r="C7" s="718">
        <v>0.22480401875840059</v>
      </c>
      <c r="D7" s="719">
        <v>0.23681733584918241</v>
      </c>
    </row>
    <row r="8" spans="1:5" s="46" customFormat="1" ht="6" thickTop="1">
      <c r="A8" s="425"/>
      <c r="B8" s="425"/>
      <c r="C8" s="426"/>
      <c r="D8" s="426"/>
      <c r="E8" s="48"/>
    </row>
    <row r="9" spans="1:5" s="114" customFormat="1" ht="9">
      <c r="A9" s="810"/>
      <c r="B9" s="810"/>
      <c r="C9" s="810"/>
      <c r="D9" s="810"/>
    </row>
    <row r="10" spans="1:5" s="114" customFormat="1" ht="9">
      <c r="B10" s="810"/>
      <c r="C10" s="810"/>
      <c r="D10" s="810"/>
    </row>
    <row r="11" spans="1:5" s="114" customFormat="1" ht="9">
      <c r="B11" s="810"/>
      <c r="C11" s="810"/>
      <c r="D11" s="810"/>
    </row>
    <row r="95" spans="1:5" s="46" customFormat="1" ht="5.25">
      <c r="A95" s="76"/>
      <c r="B95" s="76"/>
      <c r="C95" s="93"/>
      <c r="D95" s="93"/>
      <c r="E95" s="48"/>
    </row>
  </sheetData>
  <mergeCells count="4">
    <mergeCell ref="B11:D11"/>
    <mergeCell ref="C1:D1"/>
    <mergeCell ref="A9:D9"/>
    <mergeCell ref="B10:D10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G163"/>
  <sheetViews>
    <sheetView showGridLines="0" topLeftCell="A4" zoomScaleNormal="100" workbookViewId="0">
      <selection activeCell="J41" sqref="J41"/>
    </sheetView>
  </sheetViews>
  <sheetFormatPr defaultColWidth="9.140625" defaultRowHeight="12"/>
  <cols>
    <col min="1" max="1" width="39.140625" style="47" customWidth="1"/>
    <col min="2" max="2" width="11.42578125" style="47" customWidth="1"/>
    <col min="3" max="4" width="9.28515625" style="103" customWidth="1"/>
    <col min="5" max="5" width="9.28515625" style="47" customWidth="1"/>
    <col min="6" max="7" width="9.140625" style="47" customWidth="1"/>
    <col min="8" max="16384" width="9.140625" style="47"/>
  </cols>
  <sheetData>
    <row r="1" spans="1:7" s="78" customFormat="1">
      <c r="A1" s="711" t="s">
        <v>384</v>
      </c>
      <c r="B1" s="380"/>
      <c r="C1" s="486" t="s">
        <v>68</v>
      </c>
      <c r="D1" s="486" t="s">
        <v>68</v>
      </c>
    </row>
    <row r="2" spans="1:7" s="80" customFormat="1" ht="14.25" customHeight="1" thickBot="1">
      <c r="A2" s="381" t="s">
        <v>20</v>
      </c>
      <c r="B2" s="710"/>
      <c r="C2" s="586" t="s">
        <v>1306</v>
      </c>
      <c r="D2" s="587" t="s">
        <v>1307</v>
      </c>
      <c r="E2" s="586" t="s">
        <v>1308</v>
      </c>
      <c r="F2" s="587" t="s">
        <v>1309</v>
      </c>
    </row>
    <row r="3" spans="1:7" s="105" customFormat="1" ht="12.75" thickTop="1">
      <c r="A3" s="471" t="s">
        <v>385</v>
      </c>
      <c r="B3" s="429" t="s">
        <v>253</v>
      </c>
      <c r="C3" s="473" t="s">
        <v>1340</v>
      </c>
      <c r="D3" s="474" t="s">
        <v>1589</v>
      </c>
      <c r="E3" s="473" t="s">
        <v>1592</v>
      </c>
      <c r="F3" s="474" t="s">
        <v>1593</v>
      </c>
    </row>
    <row r="4" spans="1:7" ht="33.75">
      <c r="A4" s="471" t="s">
        <v>1552</v>
      </c>
      <c r="B4" s="429" t="s">
        <v>255</v>
      </c>
      <c r="C4" s="473" t="s">
        <v>1804</v>
      </c>
      <c r="D4" s="474" t="s">
        <v>86</v>
      </c>
      <c r="E4" s="473" t="s">
        <v>1804</v>
      </c>
      <c r="F4" s="474" t="s">
        <v>86</v>
      </c>
    </row>
    <row r="5" spans="1:7">
      <c r="A5" s="471" t="s">
        <v>386</v>
      </c>
      <c r="B5" s="429" t="s">
        <v>257</v>
      </c>
      <c r="C5" s="473" t="s">
        <v>197</v>
      </c>
      <c r="D5" s="474" t="s">
        <v>266</v>
      </c>
      <c r="E5" s="473" t="s">
        <v>1594</v>
      </c>
      <c r="F5" s="474" t="s">
        <v>275</v>
      </c>
    </row>
    <row r="6" spans="1:7" s="105" customFormat="1">
      <c r="A6" s="800" t="s">
        <v>366</v>
      </c>
      <c r="B6" s="801" t="s">
        <v>260</v>
      </c>
      <c r="C6" s="482" t="s">
        <v>267</v>
      </c>
      <c r="D6" s="483" t="s">
        <v>1562</v>
      </c>
      <c r="E6" s="482" t="s">
        <v>1563</v>
      </c>
      <c r="F6" s="483" t="s">
        <v>1528</v>
      </c>
      <c r="G6" s="47"/>
    </row>
    <row r="7" spans="1:7" ht="12.75" thickBot="1">
      <c r="A7" s="802" t="s">
        <v>78</v>
      </c>
      <c r="B7" s="803" t="s">
        <v>1803</v>
      </c>
      <c r="C7" s="804" t="s">
        <v>1591</v>
      </c>
      <c r="D7" s="805" t="s">
        <v>1590</v>
      </c>
      <c r="E7" s="804" t="s">
        <v>1596</v>
      </c>
      <c r="F7" s="805" t="s">
        <v>1595</v>
      </c>
      <c r="G7" s="36"/>
    </row>
    <row r="8" spans="1:7" s="105" customFormat="1" ht="13.5" thickTop="1" thickBot="1">
      <c r="A8" s="796" t="s">
        <v>88</v>
      </c>
      <c r="B8" s="797" t="s">
        <v>80</v>
      </c>
      <c r="C8" s="798" t="s">
        <v>1316</v>
      </c>
      <c r="D8" s="799" t="s">
        <v>1317</v>
      </c>
      <c r="E8" s="798" t="s">
        <v>1321</v>
      </c>
      <c r="F8" s="799" t="s">
        <v>1322</v>
      </c>
      <c r="G8" s="47"/>
    </row>
    <row r="9" spans="1:7" s="105" customFormat="1" ht="13.5" thickTop="1" thickBot="1">
      <c r="A9" s="796" t="s">
        <v>69</v>
      </c>
      <c r="B9" s="797" t="s">
        <v>1805</v>
      </c>
      <c r="C9" s="798" t="s">
        <v>1597</v>
      </c>
      <c r="D9" s="799" t="s">
        <v>1598</v>
      </c>
      <c r="E9" s="798" t="s">
        <v>1599</v>
      </c>
      <c r="F9" s="799" t="s">
        <v>1600</v>
      </c>
      <c r="G9" s="36"/>
    </row>
    <row r="10" spans="1:7" ht="12.75" thickTop="1"/>
    <row r="64" spans="1:7" s="46" customFormat="1">
      <c r="A64" s="47"/>
      <c r="B64" s="47"/>
      <c r="C64" s="103"/>
      <c r="D64" s="103"/>
      <c r="E64" s="47"/>
      <c r="F64" s="47"/>
      <c r="G64" s="47"/>
    </row>
    <row r="76" spans="1:7" s="74" customFormat="1">
      <c r="A76" s="47"/>
      <c r="B76" s="47"/>
      <c r="C76" s="103"/>
      <c r="D76" s="103"/>
      <c r="E76" s="47"/>
      <c r="F76" s="47"/>
      <c r="G76" s="47"/>
    </row>
    <row r="77" spans="1:7" s="74" customFormat="1">
      <c r="A77" s="47"/>
      <c r="B77" s="47"/>
      <c r="C77" s="103"/>
      <c r="D77" s="103"/>
      <c r="E77" s="47"/>
      <c r="F77" s="47"/>
      <c r="G77" s="47"/>
    </row>
    <row r="78" spans="1:7" s="74" customFormat="1">
      <c r="A78" s="47"/>
      <c r="B78" s="47"/>
      <c r="C78" s="103"/>
      <c r="D78" s="103"/>
      <c r="E78" s="47"/>
      <c r="F78" s="47"/>
      <c r="G78" s="47"/>
    </row>
    <row r="79" spans="1:7" s="74" customFormat="1">
      <c r="A79" s="47"/>
      <c r="B79" s="47"/>
      <c r="C79" s="103"/>
      <c r="D79" s="103"/>
      <c r="E79" s="47"/>
      <c r="F79" s="47"/>
      <c r="G79" s="47"/>
    </row>
    <row r="80" spans="1:7" s="74" customFormat="1">
      <c r="A80" s="47"/>
      <c r="B80" s="47"/>
      <c r="C80" s="103"/>
      <c r="D80" s="103"/>
      <c r="E80" s="47"/>
      <c r="F80" s="47"/>
      <c r="G80" s="47"/>
    </row>
    <row r="81" spans="1:7" s="74" customFormat="1">
      <c r="A81" s="47"/>
      <c r="B81" s="47"/>
      <c r="C81" s="103"/>
      <c r="D81" s="103"/>
      <c r="E81" s="47"/>
      <c r="F81" s="47"/>
      <c r="G81" s="47"/>
    </row>
    <row r="82" spans="1:7" s="74" customFormat="1">
      <c r="A82" s="47"/>
      <c r="B82" s="47"/>
      <c r="C82" s="103"/>
      <c r="D82" s="103"/>
      <c r="E82" s="47"/>
      <c r="F82" s="47"/>
      <c r="G82" s="47"/>
    </row>
    <row r="83" spans="1:7" s="74" customFormat="1">
      <c r="A83" s="47"/>
      <c r="B83" s="47"/>
      <c r="C83" s="103"/>
      <c r="D83" s="103"/>
      <c r="E83" s="47"/>
      <c r="F83" s="47"/>
      <c r="G83" s="47"/>
    </row>
    <row r="84" spans="1:7" s="74" customFormat="1">
      <c r="A84" s="47"/>
      <c r="B84" s="47"/>
      <c r="C84" s="103"/>
      <c r="D84" s="103"/>
      <c r="E84" s="47"/>
      <c r="F84" s="47"/>
      <c r="G84" s="47"/>
    </row>
    <row r="85" spans="1:7" s="74" customFormat="1">
      <c r="A85" s="47"/>
      <c r="B85" s="47"/>
      <c r="C85" s="103"/>
      <c r="D85" s="103"/>
      <c r="E85" s="47"/>
      <c r="F85" s="47"/>
      <c r="G85" s="47"/>
    </row>
    <row r="86" spans="1:7" s="74" customFormat="1">
      <c r="A86" s="47"/>
      <c r="B86" s="47"/>
      <c r="C86" s="103"/>
      <c r="D86" s="103"/>
      <c r="E86" s="47"/>
      <c r="F86" s="47"/>
      <c r="G86" s="47"/>
    </row>
    <row r="87" spans="1:7" s="74" customFormat="1">
      <c r="A87" s="47"/>
      <c r="B87" s="47"/>
      <c r="C87" s="103"/>
      <c r="D87" s="103"/>
      <c r="E87" s="47"/>
      <c r="F87" s="47"/>
      <c r="G87" s="47"/>
    </row>
    <row r="88" spans="1:7" s="74" customFormat="1">
      <c r="A88" s="47"/>
      <c r="B88" s="47"/>
      <c r="C88" s="103"/>
      <c r="D88" s="103"/>
      <c r="E88" s="47"/>
      <c r="F88" s="47"/>
      <c r="G88" s="47"/>
    </row>
    <row r="89" spans="1:7" s="74" customFormat="1">
      <c r="A89" s="47"/>
      <c r="B89" s="47"/>
      <c r="C89" s="103"/>
      <c r="D89" s="103"/>
      <c r="E89" s="47"/>
      <c r="F89" s="47"/>
      <c r="G89" s="47"/>
    </row>
    <row r="90" spans="1:7" s="74" customFormat="1">
      <c r="A90" s="47"/>
      <c r="B90" s="47"/>
      <c r="C90" s="103"/>
      <c r="D90" s="103"/>
      <c r="E90" s="47"/>
      <c r="F90" s="47"/>
      <c r="G90" s="47"/>
    </row>
    <row r="91" spans="1:7" s="74" customFormat="1">
      <c r="A91" s="47"/>
      <c r="B91" s="47"/>
      <c r="C91" s="103"/>
      <c r="D91" s="103"/>
      <c r="E91" s="47"/>
      <c r="F91" s="47"/>
      <c r="G91" s="47"/>
    </row>
    <row r="92" spans="1:7" s="74" customFormat="1">
      <c r="A92" s="47"/>
      <c r="B92" s="47"/>
      <c r="C92" s="103"/>
      <c r="D92" s="103"/>
      <c r="E92" s="47"/>
      <c r="F92" s="47"/>
      <c r="G92" s="47"/>
    </row>
    <row r="93" spans="1:7" s="74" customFormat="1">
      <c r="A93" s="47"/>
      <c r="B93" s="47"/>
      <c r="C93" s="103"/>
      <c r="D93" s="103"/>
      <c r="E93" s="47"/>
      <c r="F93" s="47"/>
      <c r="G93" s="47"/>
    </row>
    <row r="94" spans="1:7" s="74" customFormat="1">
      <c r="A94" s="47"/>
      <c r="B94" s="47"/>
      <c r="C94" s="103"/>
      <c r="D94" s="103"/>
      <c r="E94" s="47"/>
      <c r="F94" s="47"/>
      <c r="G94" s="47"/>
    </row>
    <row r="95" spans="1:7" s="74" customFormat="1">
      <c r="A95" s="47"/>
      <c r="B95" s="47"/>
      <c r="C95" s="103"/>
      <c r="D95" s="103"/>
      <c r="E95" s="47"/>
      <c r="F95" s="47"/>
      <c r="G95" s="47"/>
    </row>
    <row r="96" spans="1:7" s="74" customFormat="1">
      <c r="A96" s="47"/>
      <c r="B96" s="47"/>
      <c r="C96" s="103"/>
      <c r="D96" s="103"/>
      <c r="E96" s="47"/>
      <c r="F96" s="47"/>
      <c r="G96" s="47"/>
    </row>
    <row r="97" spans="1:7" s="74" customFormat="1">
      <c r="A97" s="47"/>
      <c r="B97" s="47"/>
      <c r="C97" s="103"/>
      <c r="D97" s="103"/>
      <c r="E97" s="47"/>
      <c r="F97" s="47"/>
      <c r="G97" s="47"/>
    </row>
    <row r="98" spans="1:7" s="74" customFormat="1">
      <c r="A98" s="47"/>
      <c r="B98" s="47"/>
      <c r="C98" s="103"/>
      <c r="D98" s="103"/>
      <c r="E98" s="47"/>
      <c r="F98" s="47"/>
      <c r="G98" s="47"/>
    </row>
    <row r="99" spans="1:7" s="74" customFormat="1">
      <c r="A99" s="47"/>
      <c r="B99" s="47"/>
      <c r="C99" s="103"/>
      <c r="D99" s="103"/>
      <c r="E99" s="47"/>
      <c r="F99" s="47"/>
      <c r="G99" s="47"/>
    </row>
    <row r="100" spans="1:7" s="74" customFormat="1">
      <c r="A100" s="47"/>
      <c r="B100" s="47"/>
      <c r="C100" s="103"/>
      <c r="D100" s="103"/>
      <c r="E100" s="47"/>
      <c r="F100" s="47"/>
      <c r="G100" s="47"/>
    </row>
    <row r="101" spans="1:7" s="74" customFormat="1">
      <c r="A101" s="47"/>
      <c r="B101" s="47"/>
      <c r="C101" s="103"/>
      <c r="D101" s="103"/>
      <c r="E101" s="47"/>
      <c r="F101" s="47"/>
      <c r="G101" s="47"/>
    </row>
    <row r="102" spans="1:7" s="74" customFormat="1">
      <c r="A102" s="47"/>
      <c r="B102" s="47"/>
      <c r="C102" s="103"/>
      <c r="D102" s="103"/>
      <c r="E102" s="47"/>
      <c r="F102" s="47"/>
      <c r="G102" s="47"/>
    </row>
    <row r="103" spans="1:7" s="74" customFormat="1">
      <c r="A103" s="47"/>
      <c r="B103" s="47"/>
      <c r="C103" s="103"/>
      <c r="D103" s="103"/>
      <c r="E103" s="47"/>
      <c r="F103" s="47"/>
      <c r="G103" s="47"/>
    </row>
    <row r="104" spans="1:7" s="74" customFormat="1">
      <c r="A104" s="47"/>
      <c r="B104" s="47"/>
      <c r="C104" s="103"/>
      <c r="D104" s="103"/>
      <c r="E104" s="47"/>
      <c r="F104" s="47"/>
      <c r="G104" s="47"/>
    </row>
    <row r="105" spans="1:7" s="74" customFormat="1">
      <c r="A105" s="47"/>
      <c r="B105" s="47"/>
      <c r="C105" s="103"/>
      <c r="D105" s="103"/>
      <c r="E105" s="47"/>
      <c r="F105" s="47"/>
      <c r="G105" s="47"/>
    </row>
    <row r="106" spans="1:7" s="74" customFormat="1">
      <c r="A106" s="47"/>
      <c r="B106" s="47"/>
      <c r="C106" s="103"/>
      <c r="D106" s="103"/>
      <c r="E106" s="47"/>
      <c r="F106" s="47"/>
      <c r="G106" s="47"/>
    </row>
    <row r="107" spans="1:7" s="74" customFormat="1">
      <c r="A107" s="47"/>
      <c r="B107" s="47"/>
      <c r="C107" s="103"/>
      <c r="D107" s="103"/>
      <c r="E107" s="47"/>
      <c r="F107" s="47"/>
      <c r="G107" s="47"/>
    </row>
    <row r="108" spans="1:7" s="74" customFormat="1">
      <c r="A108" s="47"/>
      <c r="B108" s="47"/>
      <c r="C108" s="103"/>
      <c r="D108" s="103"/>
      <c r="E108" s="47"/>
      <c r="F108" s="47"/>
      <c r="G108" s="47"/>
    </row>
    <row r="109" spans="1:7" s="74" customFormat="1">
      <c r="A109" s="47"/>
      <c r="B109" s="47"/>
      <c r="C109" s="103"/>
      <c r="D109" s="103"/>
      <c r="E109" s="47"/>
      <c r="F109" s="47"/>
      <c r="G109" s="47"/>
    </row>
    <row r="110" spans="1:7" s="74" customFormat="1">
      <c r="A110" s="47"/>
      <c r="B110" s="47"/>
      <c r="C110" s="103"/>
      <c r="D110" s="103"/>
      <c r="E110" s="47"/>
      <c r="F110" s="47"/>
      <c r="G110" s="47"/>
    </row>
    <row r="111" spans="1:7" s="74" customFormat="1">
      <c r="A111" s="47"/>
      <c r="B111" s="47"/>
      <c r="C111" s="103"/>
      <c r="D111" s="103"/>
      <c r="E111" s="47"/>
      <c r="F111" s="47"/>
      <c r="G111" s="47"/>
    </row>
    <row r="112" spans="1:7" s="74" customFormat="1">
      <c r="A112" s="47"/>
      <c r="B112" s="47"/>
      <c r="C112" s="103"/>
      <c r="D112" s="103"/>
      <c r="E112" s="47"/>
      <c r="F112" s="47"/>
      <c r="G112" s="47"/>
    </row>
    <row r="113" spans="1:7" s="74" customFormat="1">
      <c r="A113" s="47"/>
      <c r="B113" s="47"/>
      <c r="C113" s="103"/>
      <c r="D113" s="103"/>
      <c r="E113" s="47"/>
      <c r="F113" s="47"/>
      <c r="G113" s="47"/>
    </row>
    <row r="114" spans="1:7" s="74" customFormat="1">
      <c r="A114" s="47"/>
      <c r="B114" s="47"/>
      <c r="C114" s="103"/>
      <c r="D114" s="103"/>
      <c r="E114" s="47"/>
      <c r="F114" s="47"/>
      <c r="G114" s="47"/>
    </row>
    <row r="115" spans="1:7" s="74" customFormat="1">
      <c r="A115" s="47"/>
      <c r="B115" s="47"/>
      <c r="C115" s="103"/>
      <c r="D115" s="103"/>
      <c r="E115" s="47"/>
      <c r="F115" s="47"/>
      <c r="G115" s="47"/>
    </row>
    <row r="116" spans="1:7" s="74" customFormat="1">
      <c r="A116" s="47"/>
      <c r="B116" s="47"/>
      <c r="C116" s="103"/>
      <c r="D116" s="103"/>
      <c r="E116" s="47"/>
      <c r="F116" s="47"/>
      <c r="G116" s="47"/>
    </row>
    <row r="117" spans="1:7" s="74" customFormat="1">
      <c r="A117" s="47"/>
      <c r="B117" s="47"/>
      <c r="C117" s="103"/>
      <c r="D117" s="103"/>
      <c r="E117" s="47"/>
      <c r="F117" s="47"/>
      <c r="G117" s="47"/>
    </row>
    <row r="118" spans="1:7" s="74" customFormat="1">
      <c r="A118" s="47"/>
      <c r="B118" s="47"/>
      <c r="C118" s="103"/>
      <c r="D118" s="103"/>
      <c r="E118" s="47"/>
      <c r="F118" s="47"/>
      <c r="G118" s="47"/>
    </row>
    <row r="119" spans="1:7" s="74" customFormat="1">
      <c r="A119" s="47"/>
      <c r="B119" s="47"/>
      <c r="C119" s="103"/>
      <c r="D119" s="103"/>
      <c r="E119" s="47"/>
      <c r="F119" s="47"/>
      <c r="G119" s="47"/>
    </row>
    <row r="120" spans="1:7" s="74" customFormat="1">
      <c r="A120" s="47"/>
      <c r="B120" s="47"/>
      <c r="C120" s="103"/>
      <c r="D120" s="103"/>
      <c r="E120" s="47"/>
      <c r="F120" s="47"/>
      <c r="G120" s="47"/>
    </row>
    <row r="121" spans="1:7" s="74" customFormat="1">
      <c r="A121" s="47"/>
      <c r="B121" s="47"/>
      <c r="C121" s="103"/>
      <c r="D121" s="103"/>
      <c r="E121" s="47"/>
      <c r="F121" s="47"/>
      <c r="G121" s="47"/>
    </row>
    <row r="122" spans="1:7" s="74" customFormat="1">
      <c r="A122" s="47"/>
      <c r="B122" s="47"/>
      <c r="C122" s="103"/>
      <c r="D122" s="103"/>
      <c r="E122" s="47"/>
      <c r="F122" s="47"/>
      <c r="G122" s="47"/>
    </row>
    <row r="123" spans="1:7" s="74" customFormat="1">
      <c r="A123" s="47"/>
      <c r="B123" s="47"/>
      <c r="C123" s="103"/>
      <c r="D123" s="103"/>
      <c r="E123" s="47"/>
      <c r="F123" s="47"/>
      <c r="G123" s="47"/>
    </row>
    <row r="124" spans="1:7" s="74" customFormat="1">
      <c r="A124" s="47"/>
      <c r="B124" s="47"/>
      <c r="C124" s="103"/>
      <c r="D124" s="103"/>
      <c r="E124" s="47"/>
      <c r="F124" s="47"/>
      <c r="G124" s="47"/>
    </row>
    <row r="125" spans="1:7" s="74" customFormat="1">
      <c r="A125" s="47"/>
      <c r="B125" s="47"/>
      <c r="C125" s="103"/>
      <c r="D125" s="103"/>
      <c r="E125" s="47"/>
      <c r="F125" s="47"/>
      <c r="G125" s="47"/>
    </row>
    <row r="126" spans="1:7" s="74" customFormat="1">
      <c r="A126" s="47"/>
      <c r="B126" s="47"/>
      <c r="C126" s="103"/>
      <c r="D126" s="103"/>
      <c r="E126" s="47"/>
      <c r="F126" s="47"/>
      <c r="G126" s="47"/>
    </row>
    <row r="127" spans="1:7" s="74" customFormat="1">
      <c r="A127" s="47"/>
      <c r="B127" s="47"/>
      <c r="C127" s="103"/>
      <c r="D127" s="103"/>
      <c r="E127" s="47"/>
      <c r="F127" s="47"/>
      <c r="G127" s="47"/>
    </row>
    <row r="128" spans="1:7" s="74" customFormat="1">
      <c r="A128" s="47"/>
      <c r="B128" s="47"/>
      <c r="C128" s="103"/>
      <c r="D128" s="103"/>
      <c r="E128" s="47"/>
      <c r="F128" s="47"/>
      <c r="G128" s="47"/>
    </row>
    <row r="129" spans="1:7" s="74" customFormat="1">
      <c r="A129" s="47"/>
      <c r="B129" s="47"/>
      <c r="C129" s="103"/>
      <c r="D129" s="103"/>
      <c r="E129" s="47"/>
      <c r="F129" s="47"/>
      <c r="G129" s="47"/>
    </row>
    <row r="130" spans="1:7" s="74" customFormat="1">
      <c r="A130" s="47"/>
      <c r="B130" s="47"/>
      <c r="C130" s="103"/>
      <c r="D130" s="103"/>
      <c r="E130" s="47"/>
      <c r="F130" s="47"/>
      <c r="G130" s="47"/>
    </row>
    <row r="131" spans="1:7" s="74" customFormat="1">
      <c r="A131" s="47"/>
      <c r="B131" s="47"/>
      <c r="C131" s="103"/>
      <c r="D131" s="103"/>
      <c r="E131" s="47"/>
      <c r="F131" s="47"/>
      <c r="G131" s="47"/>
    </row>
    <row r="132" spans="1:7" s="74" customFormat="1">
      <c r="A132" s="47"/>
      <c r="B132" s="47"/>
      <c r="C132" s="103"/>
      <c r="D132" s="103"/>
      <c r="E132" s="47"/>
      <c r="F132" s="47"/>
      <c r="G132" s="47"/>
    </row>
    <row r="133" spans="1:7" s="74" customFormat="1">
      <c r="A133" s="47"/>
      <c r="B133" s="47"/>
      <c r="C133" s="103"/>
      <c r="D133" s="103"/>
      <c r="E133" s="47"/>
      <c r="F133" s="47"/>
      <c r="G133" s="47"/>
    </row>
    <row r="134" spans="1:7" s="74" customFormat="1">
      <c r="A134" s="47"/>
      <c r="B134" s="47"/>
      <c r="C134" s="103"/>
      <c r="D134" s="103"/>
      <c r="E134" s="47"/>
      <c r="F134" s="47"/>
      <c r="G134" s="47"/>
    </row>
    <row r="135" spans="1:7" s="74" customFormat="1">
      <c r="A135" s="47"/>
      <c r="B135" s="47"/>
      <c r="C135" s="103"/>
      <c r="D135" s="103"/>
      <c r="E135" s="47"/>
      <c r="F135" s="47"/>
      <c r="G135" s="47"/>
    </row>
    <row r="136" spans="1:7" s="74" customFormat="1">
      <c r="A136" s="47"/>
      <c r="B136" s="47"/>
      <c r="C136" s="103"/>
      <c r="D136" s="103"/>
      <c r="E136" s="47"/>
      <c r="F136" s="47"/>
      <c r="G136" s="47"/>
    </row>
    <row r="137" spans="1:7" s="74" customFormat="1">
      <c r="A137" s="47"/>
      <c r="B137" s="47"/>
      <c r="C137" s="103"/>
      <c r="D137" s="103"/>
      <c r="E137" s="47"/>
      <c r="F137" s="47"/>
      <c r="G137" s="47"/>
    </row>
    <row r="138" spans="1:7" s="74" customFormat="1">
      <c r="A138" s="47"/>
      <c r="B138" s="47"/>
      <c r="C138" s="103"/>
      <c r="D138" s="103"/>
      <c r="E138" s="47"/>
      <c r="F138" s="47"/>
      <c r="G138" s="47"/>
    </row>
    <row r="139" spans="1:7" s="74" customFormat="1">
      <c r="A139" s="47"/>
      <c r="B139" s="47"/>
      <c r="C139" s="103"/>
      <c r="D139" s="103"/>
      <c r="E139" s="47"/>
      <c r="F139" s="47"/>
      <c r="G139" s="47"/>
    </row>
    <row r="140" spans="1:7" s="74" customFormat="1">
      <c r="A140" s="47"/>
      <c r="B140" s="47"/>
      <c r="C140" s="103"/>
      <c r="D140" s="103"/>
      <c r="E140" s="47"/>
      <c r="F140" s="47"/>
      <c r="G140" s="47"/>
    </row>
    <row r="141" spans="1:7" s="74" customFormat="1">
      <c r="A141" s="47"/>
      <c r="B141" s="47"/>
      <c r="C141" s="103"/>
      <c r="D141" s="103"/>
      <c r="E141" s="47"/>
      <c r="F141" s="47"/>
      <c r="G141" s="47"/>
    </row>
    <row r="142" spans="1:7" s="74" customFormat="1">
      <c r="A142" s="47"/>
      <c r="B142" s="47"/>
      <c r="C142" s="103"/>
      <c r="D142" s="103"/>
      <c r="E142" s="47"/>
      <c r="F142" s="47"/>
      <c r="G142" s="47"/>
    </row>
    <row r="143" spans="1:7" s="74" customFormat="1">
      <c r="A143" s="47"/>
      <c r="B143" s="47"/>
      <c r="C143" s="103"/>
      <c r="D143" s="103"/>
      <c r="E143" s="47"/>
      <c r="F143" s="47"/>
      <c r="G143" s="47"/>
    </row>
    <row r="144" spans="1:7" s="74" customFormat="1">
      <c r="A144" s="47"/>
      <c r="B144" s="47"/>
      <c r="C144" s="103"/>
      <c r="D144" s="103"/>
      <c r="E144" s="47"/>
      <c r="F144" s="47"/>
      <c r="G144" s="47"/>
    </row>
    <row r="145" spans="1:7" s="74" customFormat="1">
      <c r="A145" s="47"/>
      <c r="B145" s="47"/>
      <c r="C145" s="103"/>
      <c r="D145" s="103"/>
      <c r="E145" s="47"/>
      <c r="F145" s="47"/>
      <c r="G145" s="47"/>
    </row>
    <row r="146" spans="1:7" s="74" customFormat="1">
      <c r="A146" s="47"/>
      <c r="B146" s="47"/>
      <c r="C146" s="103"/>
      <c r="D146" s="103"/>
      <c r="E146" s="47"/>
      <c r="F146" s="47"/>
      <c r="G146" s="47"/>
    </row>
    <row r="147" spans="1:7" s="74" customFormat="1">
      <c r="A147" s="47"/>
      <c r="B147" s="47"/>
      <c r="C147" s="103"/>
      <c r="D147" s="103"/>
      <c r="E147" s="47"/>
      <c r="F147" s="47"/>
      <c r="G147" s="47"/>
    </row>
    <row r="148" spans="1:7" s="74" customFormat="1">
      <c r="A148" s="47"/>
      <c r="B148" s="47"/>
      <c r="C148" s="103"/>
      <c r="D148" s="103"/>
      <c r="E148" s="47"/>
      <c r="F148" s="47"/>
      <c r="G148" s="47"/>
    </row>
    <row r="149" spans="1:7" s="74" customFormat="1">
      <c r="A149" s="47"/>
      <c r="B149" s="47"/>
      <c r="C149" s="103"/>
      <c r="D149" s="103"/>
      <c r="E149" s="47"/>
      <c r="F149" s="47"/>
      <c r="G149" s="47"/>
    </row>
    <row r="150" spans="1:7" s="74" customFormat="1">
      <c r="A150" s="47"/>
      <c r="B150" s="47"/>
      <c r="C150" s="103"/>
      <c r="D150" s="103"/>
      <c r="E150" s="47"/>
      <c r="F150" s="47"/>
      <c r="G150" s="47"/>
    </row>
    <row r="151" spans="1:7" s="74" customFormat="1">
      <c r="A151" s="47"/>
      <c r="B151" s="47"/>
      <c r="C151" s="103"/>
      <c r="D151" s="103"/>
      <c r="E151" s="47"/>
      <c r="F151" s="47"/>
      <c r="G151" s="47"/>
    </row>
    <row r="152" spans="1:7" s="74" customFormat="1">
      <c r="A152" s="47"/>
      <c r="B152" s="47"/>
      <c r="C152" s="103"/>
      <c r="D152" s="103"/>
      <c r="E152" s="47"/>
      <c r="F152" s="47"/>
      <c r="G152" s="47"/>
    </row>
    <row r="153" spans="1:7" s="74" customFormat="1">
      <c r="A153" s="47"/>
      <c r="B153" s="47"/>
      <c r="C153" s="103"/>
      <c r="D153" s="103"/>
      <c r="E153" s="47"/>
      <c r="F153" s="47"/>
      <c r="G153" s="47"/>
    </row>
    <row r="154" spans="1:7" s="74" customFormat="1">
      <c r="A154" s="47"/>
      <c r="B154" s="47"/>
      <c r="C154" s="103"/>
      <c r="D154" s="103"/>
      <c r="E154" s="47"/>
      <c r="F154" s="47"/>
      <c r="G154" s="47"/>
    </row>
    <row r="155" spans="1:7" s="74" customFormat="1">
      <c r="A155" s="47"/>
      <c r="B155" s="47"/>
      <c r="C155" s="103"/>
      <c r="D155" s="103"/>
      <c r="E155" s="47"/>
      <c r="F155" s="47"/>
      <c r="G155" s="47"/>
    </row>
    <row r="156" spans="1:7" s="74" customFormat="1">
      <c r="A156" s="47"/>
      <c r="B156" s="47"/>
      <c r="C156" s="103"/>
      <c r="D156" s="103"/>
      <c r="E156" s="47"/>
      <c r="F156" s="47"/>
      <c r="G156" s="47"/>
    </row>
    <row r="157" spans="1:7" s="74" customFormat="1">
      <c r="A157" s="47"/>
      <c r="B157" s="47"/>
      <c r="C157" s="103"/>
      <c r="D157" s="103"/>
      <c r="E157" s="47"/>
      <c r="F157" s="47"/>
      <c r="G157" s="47"/>
    </row>
    <row r="158" spans="1:7" s="74" customFormat="1">
      <c r="A158" s="47"/>
      <c r="B158" s="47"/>
      <c r="C158" s="103"/>
      <c r="D158" s="103"/>
      <c r="E158" s="47"/>
      <c r="F158" s="47"/>
      <c r="G158" s="47"/>
    </row>
    <row r="159" spans="1:7" s="74" customFormat="1">
      <c r="A159" s="47"/>
      <c r="B159" s="47"/>
      <c r="C159" s="103"/>
      <c r="D159" s="103"/>
      <c r="E159" s="47"/>
      <c r="F159" s="47"/>
      <c r="G159" s="47"/>
    </row>
    <row r="160" spans="1:7" s="74" customFormat="1">
      <c r="A160" s="47"/>
      <c r="B160" s="47"/>
      <c r="C160" s="103"/>
      <c r="D160" s="103"/>
      <c r="E160" s="47"/>
      <c r="F160" s="47"/>
      <c r="G160" s="47"/>
    </row>
    <row r="161" spans="1:7" s="74" customFormat="1">
      <c r="A161" s="47"/>
      <c r="B161" s="47"/>
      <c r="C161" s="103"/>
      <c r="D161" s="103"/>
      <c r="E161" s="47"/>
      <c r="F161" s="47"/>
      <c r="G161" s="47"/>
    </row>
    <row r="162" spans="1:7" s="74" customFormat="1">
      <c r="A162" s="47"/>
      <c r="B162" s="47"/>
      <c r="C162" s="103"/>
      <c r="D162" s="103"/>
      <c r="E162" s="47"/>
      <c r="F162" s="47"/>
      <c r="G162" s="47"/>
    </row>
    <row r="163" spans="1:7" s="74" customFormat="1">
      <c r="A163" s="47"/>
      <c r="B163" s="47"/>
      <c r="C163" s="103"/>
      <c r="D163" s="103"/>
      <c r="E163" s="47"/>
      <c r="F163" s="47"/>
      <c r="G163" s="47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F186"/>
  <sheetViews>
    <sheetView showGridLines="0" topLeftCell="A4" zoomScaleNormal="100" workbookViewId="0">
      <selection activeCell="J41" sqref="J41"/>
    </sheetView>
  </sheetViews>
  <sheetFormatPr defaultColWidth="9.140625" defaultRowHeight="12"/>
  <cols>
    <col min="1" max="1" width="72.85546875" style="47" customWidth="1"/>
    <col min="2" max="2" width="17.140625" style="47" customWidth="1"/>
    <col min="3" max="4" width="9.28515625" style="103" customWidth="1"/>
    <col min="5" max="5" width="9.28515625" style="47" customWidth="1"/>
    <col min="6" max="16384" width="9.140625" style="47"/>
  </cols>
  <sheetData>
    <row r="1" spans="1:6" s="80" customFormat="1" ht="14.25" customHeight="1">
      <c r="A1" s="711" t="s">
        <v>356</v>
      </c>
      <c r="B1" s="380" t="s">
        <v>68</v>
      </c>
      <c r="C1" s="712" t="s">
        <v>68</v>
      </c>
      <c r="D1" s="712" t="s">
        <v>68</v>
      </c>
      <c r="E1" s="80" t="s">
        <v>68</v>
      </c>
      <c r="F1" s="80" t="s">
        <v>68</v>
      </c>
    </row>
    <row r="2" spans="1:6" s="78" customFormat="1" ht="14.25" customHeight="1" thickBot="1">
      <c r="A2" s="381" t="s">
        <v>20</v>
      </c>
      <c r="B2" s="709" t="s">
        <v>68</v>
      </c>
      <c r="C2" s="383" t="s">
        <v>1306</v>
      </c>
      <c r="D2" s="384" t="s">
        <v>1307</v>
      </c>
      <c r="E2" s="383" t="s">
        <v>1308</v>
      </c>
      <c r="F2" s="384" t="s">
        <v>1309</v>
      </c>
    </row>
    <row r="3" spans="1:6" ht="12.75" customHeight="1" thickTop="1">
      <c r="A3" s="471" t="s">
        <v>357</v>
      </c>
      <c r="B3" s="472" t="s">
        <v>253</v>
      </c>
      <c r="C3" s="473" t="s">
        <v>1553</v>
      </c>
      <c r="D3" s="474" t="s">
        <v>477</v>
      </c>
      <c r="E3" s="473" t="s">
        <v>121</v>
      </c>
      <c r="F3" s="474" t="s">
        <v>1557</v>
      </c>
    </row>
    <row r="4" spans="1:6">
      <c r="A4" s="695" t="s">
        <v>358</v>
      </c>
      <c r="B4" s="472" t="s">
        <v>255</v>
      </c>
      <c r="C4" s="473" t="s">
        <v>1554</v>
      </c>
      <c r="D4" s="474" t="s">
        <v>86</v>
      </c>
      <c r="E4" s="473" t="s">
        <v>1554</v>
      </c>
      <c r="F4" s="474" t="s">
        <v>86</v>
      </c>
    </row>
    <row r="5" spans="1:6" ht="12.75" customHeight="1">
      <c r="A5" s="695" t="s">
        <v>359</v>
      </c>
      <c r="B5" s="472" t="s">
        <v>257</v>
      </c>
      <c r="C5" s="473" t="s">
        <v>201</v>
      </c>
      <c r="D5" s="474" t="s">
        <v>200</v>
      </c>
      <c r="E5" s="473" t="s">
        <v>1558</v>
      </c>
      <c r="F5" s="474" t="s">
        <v>214</v>
      </c>
    </row>
    <row r="6" spans="1:6" ht="12.75" customHeight="1">
      <c r="A6" s="471" t="s">
        <v>360</v>
      </c>
      <c r="B6" s="472" t="s">
        <v>260</v>
      </c>
      <c r="C6" s="473" t="s">
        <v>572</v>
      </c>
      <c r="D6" s="474" t="s">
        <v>1391</v>
      </c>
      <c r="E6" s="473" t="s">
        <v>86</v>
      </c>
      <c r="F6" s="474" t="s">
        <v>1559</v>
      </c>
    </row>
    <row r="7" spans="1:6">
      <c r="A7" s="471" t="s">
        <v>1552</v>
      </c>
      <c r="B7" s="472" t="s">
        <v>91</v>
      </c>
      <c r="C7" s="473" t="s">
        <v>1555</v>
      </c>
      <c r="D7" s="474" t="s">
        <v>86</v>
      </c>
      <c r="E7" s="473" t="s">
        <v>1555</v>
      </c>
      <c r="F7" s="474" t="s">
        <v>86</v>
      </c>
    </row>
    <row r="8" spans="1:6" ht="12.75" customHeight="1">
      <c r="A8" s="471" t="s">
        <v>361</v>
      </c>
      <c r="B8" s="472" t="s">
        <v>80</v>
      </c>
      <c r="C8" s="473" t="s">
        <v>86</v>
      </c>
      <c r="D8" s="474" t="s">
        <v>86</v>
      </c>
      <c r="E8" s="473" t="s">
        <v>245</v>
      </c>
      <c r="F8" s="474" t="s">
        <v>86</v>
      </c>
    </row>
    <row r="9" spans="1:6" ht="12.75" customHeight="1">
      <c r="A9" s="471" t="s">
        <v>362</v>
      </c>
      <c r="B9" s="472" t="s">
        <v>364</v>
      </c>
      <c r="C9" s="473" t="s">
        <v>1266</v>
      </c>
      <c r="D9" s="474" t="s">
        <v>210</v>
      </c>
      <c r="E9" s="473" t="s">
        <v>1560</v>
      </c>
      <c r="F9" s="474" t="s">
        <v>1266</v>
      </c>
    </row>
    <row r="10" spans="1:6">
      <c r="A10" s="471" t="s">
        <v>363</v>
      </c>
      <c r="B10" s="472" t="s">
        <v>327</v>
      </c>
      <c r="C10" s="473" t="s">
        <v>1556</v>
      </c>
      <c r="D10" s="474" t="s">
        <v>207</v>
      </c>
      <c r="E10" s="473" t="s">
        <v>1254</v>
      </c>
      <c r="F10" s="474" t="s">
        <v>1279</v>
      </c>
    </row>
    <row r="11" spans="1:6">
      <c r="A11" s="471" t="s">
        <v>365</v>
      </c>
      <c r="B11" s="472" t="s">
        <v>331</v>
      </c>
      <c r="C11" s="473" t="s">
        <v>127</v>
      </c>
      <c r="D11" s="474" t="s">
        <v>1300</v>
      </c>
      <c r="E11" s="473" t="s">
        <v>1561</v>
      </c>
      <c r="F11" s="474" t="s">
        <v>407</v>
      </c>
    </row>
    <row r="12" spans="1:6" s="105" customFormat="1" ht="12.75" customHeight="1">
      <c r="A12" s="471" t="s">
        <v>366</v>
      </c>
      <c r="B12" s="472" t="s">
        <v>367</v>
      </c>
      <c r="C12" s="473" t="s">
        <v>267</v>
      </c>
      <c r="D12" s="474" t="s">
        <v>1562</v>
      </c>
      <c r="E12" s="473" t="s">
        <v>1563</v>
      </c>
      <c r="F12" s="474" t="s">
        <v>1528</v>
      </c>
    </row>
    <row r="13" spans="1:6">
      <c r="A13" s="692" t="s">
        <v>225</v>
      </c>
      <c r="B13" s="472" t="s">
        <v>368</v>
      </c>
      <c r="C13" s="693" t="s">
        <v>545</v>
      </c>
      <c r="D13" s="694" t="s">
        <v>1282</v>
      </c>
      <c r="E13" s="693" t="s">
        <v>1564</v>
      </c>
      <c r="F13" s="694" t="s">
        <v>1565</v>
      </c>
    </row>
    <row r="14" spans="1:6" s="105" customFormat="1" ht="12.75" customHeight="1">
      <c r="A14" s="471" t="s">
        <v>370</v>
      </c>
      <c r="B14" s="472" t="s">
        <v>369</v>
      </c>
      <c r="C14" s="473" t="s">
        <v>1266</v>
      </c>
      <c r="D14" s="474" t="s">
        <v>381</v>
      </c>
      <c r="E14" s="473" t="s">
        <v>300</v>
      </c>
      <c r="F14" s="474" t="s">
        <v>380</v>
      </c>
    </row>
    <row r="15" spans="1:6" ht="12.75" customHeight="1">
      <c r="A15" s="479" t="s">
        <v>372</v>
      </c>
      <c r="B15" s="472" t="s">
        <v>532</v>
      </c>
      <c r="C15" s="473" t="s">
        <v>217</v>
      </c>
      <c r="D15" s="474" t="s">
        <v>217</v>
      </c>
      <c r="E15" s="473" t="s">
        <v>1567</v>
      </c>
      <c r="F15" s="474" t="s">
        <v>1567</v>
      </c>
    </row>
    <row r="16" spans="1:6">
      <c r="A16" s="723" t="s">
        <v>1566</v>
      </c>
      <c r="B16" s="472" t="s">
        <v>371</v>
      </c>
      <c r="C16" s="473" t="s">
        <v>245</v>
      </c>
      <c r="D16" s="474" t="s">
        <v>200</v>
      </c>
      <c r="E16" s="473" t="s">
        <v>210</v>
      </c>
      <c r="F16" s="474" t="s">
        <v>1554</v>
      </c>
    </row>
    <row r="17" spans="1:6">
      <c r="A17" s="723" t="s">
        <v>229</v>
      </c>
      <c r="B17" s="472" t="s">
        <v>1568</v>
      </c>
      <c r="C17" s="473" t="s">
        <v>1359</v>
      </c>
      <c r="D17" s="474" t="s">
        <v>383</v>
      </c>
      <c r="E17" s="473" t="s">
        <v>1360</v>
      </c>
      <c r="F17" s="474" t="s">
        <v>1361</v>
      </c>
    </row>
    <row r="18" spans="1:6" s="105" customFormat="1" ht="12.75" customHeight="1" thickBot="1">
      <c r="A18" s="724" t="s">
        <v>227</v>
      </c>
      <c r="B18" s="725" t="s">
        <v>1569</v>
      </c>
      <c r="C18" s="713" t="s">
        <v>1359</v>
      </c>
      <c r="D18" s="714" t="s">
        <v>383</v>
      </c>
      <c r="E18" s="713" t="s">
        <v>1360</v>
      </c>
      <c r="F18" s="714" t="s">
        <v>1361</v>
      </c>
    </row>
    <row r="19" spans="1:6" ht="12.75" thickTop="1">
      <c r="A19" s="723" t="s">
        <v>375</v>
      </c>
      <c r="B19" s="472" t="s">
        <v>374</v>
      </c>
      <c r="C19" s="473" t="s">
        <v>1570</v>
      </c>
      <c r="D19" s="474" t="s">
        <v>1571</v>
      </c>
      <c r="E19" s="473" t="s">
        <v>1570</v>
      </c>
      <c r="F19" s="474" t="s">
        <v>1571</v>
      </c>
    </row>
    <row r="20" spans="1:6" s="105" customFormat="1">
      <c r="A20" s="453" t="s">
        <v>376</v>
      </c>
      <c r="B20" s="429" t="s">
        <v>1269</v>
      </c>
      <c r="C20" s="430" t="s">
        <v>1279</v>
      </c>
      <c r="D20" s="454" t="s">
        <v>275</v>
      </c>
      <c r="E20" s="430" t="s">
        <v>1279</v>
      </c>
      <c r="F20" s="454" t="s">
        <v>275</v>
      </c>
    </row>
    <row r="21" spans="1:6" ht="12.75" customHeight="1">
      <c r="A21" s="479" t="s">
        <v>377</v>
      </c>
      <c r="B21" s="472" t="s">
        <v>1572</v>
      </c>
      <c r="C21" s="473" t="s">
        <v>1573</v>
      </c>
      <c r="D21" s="474" t="s">
        <v>1574</v>
      </c>
      <c r="E21" s="473" t="s">
        <v>1573</v>
      </c>
      <c r="F21" s="474" t="s">
        <v>1574</v>
      </c>
    </row>
    <row r="22" spans="1:6" ht="12.75" customHeight="1" thickBot="1">
      <c r="A22" s="772" t="s">
        <v>232</v>
      </c>
      <c r="B22" s="725" t="s">
        <v>1575</v>
      </c>
      <c r="C22" s="713" t="s">
        <v>1363</v>
      </c>
      <c r="D22" s="714" t="s">
        <v>1364</v>
      </c>
      <c r="E22" s="713" t="s">
        <v>1363</v>
      </c>
      <c r="F22" s="714" t="s">
        <v>1364</v>
      </c>
    </row>
    <row r="23" spans="1:6" ht="12.75" thickTop="1">
      <c r="B23" s="103"/>
    </row>
    <row r="24" spans="1:6">
      <c r="B24" s="103"/>
    </row>
    <row r="25" spans="1:6">
      <c r="B25" s="103"/>
    </row>
    <row r="26" spans="1:6">
      <c r="B26" s="103"/>
    </row>
    <row r="27" spans="1:6">
      <c r="B27" s="103"/>
    </row>
    <row r="28" spans="1:6">
      <c r="B28" s="103"/>
    </row>
    <row r="29" spans="1:6">
      <c r="B29" s="103"/>
    </row>
    <row r="30" spans="1:6">
      <c r="B30" s="103"/>
    </row>
    <row r="31" spans="1:6">
      <c r="B31" s="103"/>
    </row>
    <row r="32" spans="1:6">
      <c r="B32" s="103"/>
    </row>
    <row r="33" spans="2:2">
      <c r="B33" s="103"/>
    </row>
    <row r="34" spans="2:2">
      <c r="B34" s="103"/>
    </row>
    <row r="35" spans="2:2">
      <c r="B35" s="103"/>
    </row>
    <row r="94" spans="1:4" s="46" customFormat="1" ht="5.25">
      <c r="A94" s="116"/>
      <c r="B94" s="116"/>
      <c r="C94" s="117"/>
      <c r="D94" s="117"/>
    </row>
    <row r="99" spans="1:5" s="74" customFormat="1">
      <c r="A99" s="47"/>
      <c r="B99" s="47"/>
      <c r="C99" s="103"/>
      <c r="D99" s="103"/>
      <c r="E99" s="47"/>
    </row>
    <row r="100" spans="1:5" s="74" customFormat="1">
      <c r="A100" s="47"/>
      <c r="B100" s="47"/>
      <c r="C100" s="103"/>
      <c r="D100" s="103"/>
      <c r="E100" s="47"/>
    </row>
    <row r="101" spans="1:5" s="74" customFormat="1">
      <c r="A101" s="47"/>
      <c r="B101" s="47"/>
      <c r="C101" s="103"/>
      <c r="D101" s="103"/>
      <c r="E101" s="47"/>
    </row>
    <row r="102" spans="1:5" s="74" customFormat="1">
      <c r="A102" s="47"/>
      <c r="B102" s="47"/>
      <c r="C102" s="103"/>
      <c r="D102" s="103"/>
      <c r="E102" s="47"/>
    </row>
    <row r="103" spans="1:5" s="74" customFormat="1">
      <c r="A103" s="47"/>
      <c r="B103" s="47"/>
      <c r="C103" s="103"/>
      <c r="D103" s="103"/>
      <c r="E103" s="47"/>
    </row>
    <row r="104" spans="1:5" s="74" customFormat="1">
      <c r="A104" s="47"/>
      <c r="B104" s="47"/>
      <c r="C104" s="103"/>
      <c r="D104" s="103"/>
      <c r="E104" s="47"/>
    </row>
    <row r="105" spans="1:5" s="74" customFormat="1">
      <c r="A105" s="47"/>
      <c r="B105" s="47"/>
      <c r="C105" s="103"/>
      <c r="D105" s="103"/>
      <c r="E105" s="47"/>
    </row>
    <row r="106" spans="1:5" s="74" customFormat="1">
      <c r="A106" s="47"/>
      <c r="B106" s="47"/>
      <c r="C106" s="103"/>
      <c r="D106" s="103"/>
      <c r="E106" s="47"/>
    </row>
    <row r="107" spans="1:5" s="74" customFormat="1">
      <c r="A107" s="47"/>
      <c r="B107" s="47"/>
      <c r="C107" s="103"/>
      <c r="D107" s="103"/>
      <c r="E107" s="47"/>
    </row>
    <row r="108" spans="1:5" s="74" customFormat="1">
      <c r="A108" s="47"/>
      <c r="B108" s="47"/>
      <c r="C108" s="103"/>
      <c r="D108" s="103"/>
      <c r="E108" s="47"/>
    </row>
    <row r="109" spans="1:5" s="74" customFormat="1">
      <c r="A109" s="47"/>
      <c r="B109" s="47"/>
      <c r="C109" s="103"/>
      <c r="D109" s="103"/>
      <c r="E109" s="47"/>
    </row>
    <row r="110" spans="1:5" s="74" customFormat="1">
      <c r="A110" s="47"/>
      <c r="B110" s="47"/>
      <c r="C110" s="103"/>
      <c r="D110" s="103"/>
      <c r="E110" s="47"/>
    </row>
    <row r="111" spans="1:5" s="74" customFormat="1">
      <c r="A111" s="47"/>
      <c r="B111" s="47"/>
      <c r="C111" s="103"/>
      <c r="D111" s="103"/>
      <c r="E111" s="47"/>
    </row>
    <row r="112" spans="1:5" s="74" customFormat="1">
      <c r="A112" s="47"/>
      <c r="B112" s="47"/>
      <c r="C112" s="103"/>
      <c r="D112" s="103"/>
      <c r="E112" s="47"/>
    </row>
    <row r="113" spans="1:5" s="74" customFormat="1">
      <c r="A113" s="47"/>
      <c r="B113" s="47"/>
      <c r="C113" s="103"/>
      <c r="D113" s="103"/>
      <c r="E113" s="47"/>
    </row>
    <row r="114" spans="1:5" s="74" customFormat="1">
      <c r="A114" s="47"/>
      <c r="B114" s="47"/>
      <c r="C114" s="103"/>
      <c r="D114" s="103"/>
      <c r="E114" s="47"/>
    </row>
    <row r="115" spans="1:5" s="74" customFormat="1">
      <c r="A115" s="47"/>
      <c r="B115" s="47"/>
      <c r="C115" s="103"/>
      <c r="D115" s="103"/>
      <c r="E115" s="47"/>
    </row>
    <row r="116" spans="1:5" s="74" customFormat="1">
      <c r="A116" s="47"/>
      <c r="B116" s="47"/>
      <c r="C116" s="103"/>
      <c r="D116" s="103"/>
      <c r="E116" s="47"/>
    </row>
    <row r="117" spans="1:5" s="74" customFormat="1">
      <c r="A117" s="47"/>
      <c r="B117" s="47"/>
      <c r="C117" s="103"/>
      <c r="D117" s="103"/>
      <c r="E117" s="47"/>
    </row>
    <row r="118" spans="1:5" s="74" customFormat="1">
      <c r="A118" s="47"/>
      <c r="B118" s="47"/>
      <c r="C118" s="103"/>
      <c r="D118" s="103"/>
      <c r="E118" s="47"/>
    </row>
    <row r="119" spans="1:5" s="74" customFormat="1">
      <c r="A119" s="47"/>
      <c r="B119" s="47"/>
      <c r="C119" s="103"/>
      <c r="D119" s="103"/>
      <c r="E119" s="47"/>
    </row>
    <row r="120" spans="1:5" s="74" customFormat="1">
      <c r="A120" s="47"/>
      <c r="B120" s="47"/>
      <c r="C120" s="103"/>
      <c r="D120" s="103"/>
      <c r="E120" s="47"/>
    </row>
    <row r="121" spans="1:5" s="74" customFormat="1">
      <c r="A121" s="47"/>
      <c r="B121" s="47"/>
      <c r="C121" s="103"/>
      <c r="D121" s="103"/>
      <c r="E121" s="47"/>
    </row>
    <row r="122" spans="1:5" s="74" customFormat="1">
      <c r="A122" s="47"/>
      <c r="B122" s="47"/>
      <c r="C122" s="103"/>
      <c r="D122" s="103"/>
      <c r="E122" s="47"/>
    </row>
    <row r="123" spans="1:5" s="74" customFormat="1">
      <c r="A123" s="47"/>
      <c r="B123" s="47"/>
      <c r="C123" s="103"/>
      <c r="D123" s="103"/>
      <c r="E123" s="47"/>
    </row>
    <row r="124" spans="1:5" s="74" customFormat="1">
      <c r="A124" s="47"/>
      <c r="B124" s="47"/>
      <c r="C124" s="103"/>
      <c r="D124" s="103"/>
      <c r="E124" s="47"/>
    </row>
    <row r="125" spans="1:5" s="74" customFormat="1">
      <c r="A125" s="47"/>
      <c r="B125" s="47"/>
      <c r="C125" s="103"/>
      <c r="D125" s="103"/>
      <c r="E125" s="47"/>
    </row>
    <row r="126" spans="1:5" s="74" customFormat="1">
      <c r="A126" s="47"/>
      <c r="B126" s="47"/>
      <c r="C126" s="103"/>
      <c r="D126" s="103"/>
      <c r="E126" s="47"/>
    </row>
    <row r="127" spans="1:5" s="74" customFormat="1">
      <c r="A127" s="47"/>
      <c r="B127" s="47"/>
      <c r="C127" s="103"/>
      <c r="D127" s="103"/>
      <c r="E127" s="47"/>
    </row>
    <row r="128" spans="1:5" s="74" customFormat="1">
      <c r="A128" s="47"/>
      <c r="B128" s="47"/>
      <c r="C128" s="103"/>
      <c r="D128" s="103"/>
      <c r="E128" s="47"/>
    </row>
    <row r="129" spans="1:5" s="74" customFormat="1">
      <c r="A129" s="47"/>
      <c r="B129" s="47"/>
      <c r="C129" s="103"/>
      <c r="D129" s="103"/>
      <c r="E129" s="47"/>
    </row>
    <row r="130" spans="1:5" s="74" customFormat="1">
      <c r="A130" s="47"/>
      <c r="B130" s="47"/>
      <c r="C130" s="103"/>
      <c r="D130" s="103"/>
      <c r="E130" s="47"/>
    </row>
    <row r="131" spans="1:5" s="74" customFormat="1">
      <c r="A131" s="47"/>
      <c r="B131" s="47"/>
      <c r="C131" s="103"/>
      <c r="D131" s="103"/>
      <c r="E131" s="47"/>
    </row>
    <row r="132" spans="1:5" s="74" customFormat="1">
      <c r="A132" s="47"/>
      <c r="B132" s="47"/>
      <c r="C132" s="103"/>
      <c r="D132" s="103"/>
      <c r="E132" s="47"/>
    </row>
    <row r="133" spans="1:5" s="74" customFormat="1">
      <c r="A133" s="47"/>
      <c r="B133" s="47"/>
      <c r="C133" s="103"/>
      <c r="D133" s="103"/>
      <c r="E133" s="47"/>
    </row>
    <row r="134" spans="1:5" s="74" customFormat="1">
      <c r="A134" s="47"/>
      <c r="B134" s="47"/>
      <c r="C134" s="103"/>
      <c r="D134" s="103"/>
      <c r="E134" s="47"/>
    </row>
    <row r="135" spans="1:5" s="74" customFormat="1">
      <c r="A135" s="47"/>
      <c r="B135" s="47"/>
      <c r="C135" s="103"/>
      <c r="D135" s="103"/>
      <c r="E135" s="47"/>
    </row>
    <row r="136" spans="1:5" s="74" customFormat="1">
      <c r="A136" s="47"/>
      <c r="B136" s="47"/>
      <c r="C136" s="103"/>
      <c r="D136" s="103"/>
      <c r="E136" s="47"/>
    </row>
    <row r="137" spans="1:5" s="74" customFormat="1">
      <c r="A137" s="47"/>
      <c r="B137" s="47"/>
      <c r="C137" s="103"/>
      <c r="D137" s="103"/>
      <c r="E137" s="47"/>
    </row>
    <row r="138" spans="1:5" s="74" customFormat="1">
      <c r="A138" s="47"/>
      <c r="B138" s="47"/>
      <c r="C138" s="103"/>
      <c r="D138" s="103"/>
      <c r="E138" s="47"/>
    </row>
    <row r="139" spans="1:5" s="74" customFormat="1">
      <c r="A139" s="47"/>
      <c r="B139" s="47"/>
      <c r="C139" s="103"/>
      <c r="D139" s="103"/>
      <c r="E139" s="47"/>
    </row>
    <row r="140" spans="1:5" s="74" customFormat="1">
      <c r="A140" s="47"/>
      <c r="B140" s="47"/>
      <c r="C140" s="103"/>
      <c r="D140" s="103"/>
      <c r="E140" s="47"/>
    </row>
    <row r="141" spans="1:5" s="74" customFormat="1">
      <c r="A141" s="47"/>
      <c r="B141" s="47"/>
      <c r="C141" s="103"/>
      <c r="D141" s="103"/>
      <c r="E141" s="47"/>
    </row>
    <row r="142" spans="1:5" s="74" customFormat="1">
      <c r="A142" s="47"/>
      <c r="B142" s="47"/>
      <c r="C142" s="103"/>
      <c r="D142" s="103"/>
      <c r="E142" s="47"/>
    </row>
    <row r="143" spans="1:5" s="74" customFormat="1">
      <c r="A143" s="47"/>
      <c r="B143" s="47"/>
      <c r="C143" s="103"/>
      <c r="D143" s="103"/>
      <c r="E143" s="47"/>
    </row>
    <row r="144" spans="1:5" s="74" customFormat="1">
      <c r="A144" s="47"/>
      <c r="B144" s="47"/>
      <c r="C144" s="103"/>
      <c r="D144" s="103"/>
      <c r="E144" s="47"/>
    </row>
    <row r="145" spans="1:5" s="74" customFormat="1">
      <c r="A145" s="47"/>
      <c r="B145" s="47"/>
      <c r="C145" s="103"/>
      <c r="D145" s="103"/>
      <c r="E145" s="47"/>
    </row>
    <row r="146" spans="1:5" s="74" customFormat="1">
      <c r="A146" s="47"/>
      <c r="B146" s="47"/>
      <c r="C146" s="103"/>
      <c r="D146" s="103"/>
      <c r="E146" s="47"/>
    </row>
    <row r="147" spans="1:5" s="74" customFormat="1">
      <c r="A147" s="47"/>
      <c r="B147" s="47"/>
      <c r="C147" s="103"/>
      <c r="D147" s="103"/>
      <c r="E147" s="47"/>
    </row>
    <row r="148" spans="1:5" s="74" customFormat="1">
      <c r="A148" s="47"/>
      <c r="B148" s="47"/>
      <c r="C148" s="103"/>
      <c r="D148" s="103"/>
      <c r="E148" s="47"/>
    </row>
    <row r="149" spans="1:5" s="74" customFormat="1">
      <c r="A149" s="47"/>
      <c r="B149" s="47"/>
      <c r="C149" s="103"/>
      <c r="D149" s="103"/>
      <c r="E149" s="47"/>
    </row>
    <row r="150" spans="1:5" s="74" customFormat="1">
      <c r="A150" s="47"/>
      <c r="B150" s="47"/>
      <c r="C150" s="103"/>
      <c r="D150" s="103"/>
      <c r="E150" s="47"/>
    </row>
    <row r="151" spans="1:5" s="74" customFormat="1">
      <c r="A151" s="47"/>
      <c r="B151" s="47"/>
      <c r="C151" s="103"/>
      <c r="D151" s="103"/>
      <c r="E151" s="47"/>
    </row>
    <row r="152" spans="1:5" s="74" customFormat="1">
      <c r="A152" s="47"/>
      <c r="B152" s="47"/>
      <c r="C152" s="103"/>
      <c r="D152" s="103"/>
      <c r="E152" s="47"/>
    </row>
    <row r="153" spans="1:5" s="74" customFormat="1">
      <c r="A153" s="47"/>
      <c r="B153" s="47"/>
      <c r="C153" s="103"/>
      <c r="D153" s="103"/>
      <c r="E153" s="47"/>
    </row>
    <row r="154" spans="1:5" s="74" customFormat="1">
      <c r="A154" s="47"/>
      <c r="B154" s="47"/>
      <c r="C154" s="103"/>
      <c r="D154" s="103"/>
      <c r="E154" s="47"/>
    </row>
    <row r="155" spans="1:5" s="74" customFormat="1">
      <c r="A155" s="47"/>
      <c r="B155" s="47"/>
      <c r="C155" s="103"/>
      <c r="D155" s="103"/>
      <c r="E155" s="47"/>
    </row>
    <row r="156" spans="1:5" s="74" customFormat="1">
      <c r="A156" s="47"/>
      <c r="B156" s="47"/>
      <c r="C156" s="103"/>
      <c r="D156" s="103"/>
      <c r="E156" s="47"/>
    </row>
    <row r="157" spans="1:5" s="74" customFormat="1">
      <c r="A157" s="47"/>
      <c r="B157" s="47"/>
      <c r="C157" s="103"/>
      <c r="D157" s="103"/>
      <c r="E157" s="47"/>
    </row>
    <row r="158" spans="1:5" s="74" customFormat="1">
      <c r="A158" s="47"/>
      <c r="B158" s="47"/>
      <c r="C158" s="103"/>
      <c r="D158" s="103"/>
      <c r="E158" s="47"/>
    </row>
    <row r="159" spans="1:5" s="74" customFormat="1">
      <c r="A159" s="47"/>
      <c r="B159" s="47"/>
      <c r="C159" s="103"/>
      <c r="D159" s="103"/>
      <c r="E159" s="47"/>
    </row>
    <row r="160" spans="1:5" s="74" customFormat="1">
      <c r="A160" s="47"/>
      <c r="B160" s="47"/>
      <c r="C160" s="103"/>
      <c r="D160" s="103"/>
      <c r="E160" s="47"/>
    </row>
    <row r="161" spans="1:5" s="74" customFormat="1">
      <c r="A161" s="47"/>
      <c r="B161" s="47"/>
      <c r="C161" s="103"/>
      <c r="D161" s="103"/>
      <c r="E161" s="47"/>
    </row>
    <row r="162" spans="1:5" s="74" customFormat="1">
      <c r="A162" s="47"/>
      <c r="B162" s="47"/>
      <c r="C162" s="103"/>
      <c r="D162" s="103"/>
      <c r="E162" s="47"/>
    </row>
    <row r="163" spans="1:5" s="74" customFormat="1">
      <c r="A163" s="47"/>
      <c r="B163" s="47"/>
      <c r="C163" s="103"/>
      <c r="D163" s="103"/>
      <c r="E163" s="47"/>
    </row>
    <row r="164" spans="1:5" s="74" customFormat="1">
      <c r="A164" s="47"/>
      <c r="B164" s="47"/>
      <c r="C164" s="103"/>
      <c r="D164" s="103"/>
      <c r="E164" s="47"/>
    </row>
    <row r="165" spans="1:5" s="74" customFormat="1">
      <c r="A165" s="47"/>
      <c r="B165" s="47"/>
      <c r="C165" s="103"/>
      <c r="D165" s="103"/>
      <c r="E165" s="47"/>
    </row>
    <row r="166" spans="1:5" s="74" customFormat="1">
      <c r="A166" s="47"/>
      <c r="B166" s="47"/>
      <c r="C166" s="103"/>
      <c r="D166" s="103"/>
      <c r="E166" s="47"/>
    </row>
    <row r="167" spans="1:5" s="74" customFormat="1">
      <c r="A167" s="47"/>
      <c r="B167" s="47"/>
      <c r="C167" s="103"/>
      <c r="D167" s="103"/>
      <c r="E167" s="47"/>
    </row>
    <row r="168" spans="1:5" s="74" customFormat="1">
      <c r="A168" s="47"/>
      <c r="B168" s="47"/>
      <c r="C168" s="103"/>
      <c r="D168" s="103"/>
      <c r="E168" s="47"/>
    </row>
    <row r="169" spans="1:5" s="74" customFormat="1">
      <c r="A169" s="47"/>
      <c r="B169" s="47"/>
      <c r="C169" s="103"/>
      <c r="D169" s="103"/>
      <c r="E169" s="47"/>
    </row>
    <row r="170" spans="1:5" s="74" customFormat="1">
      <c r="A170" s="47"/>
      <c r="B170" s="47"/>
      <c r="C170" s="103"/>
      <c r="D170" s="103"/>
      <c r="E170" s="47"/>
    </row>
    <row r="171" spans="1:5" s="74" customFormat="1">
      <c r="A171" s="47"/>
      <c r="B171" s="47"/>
      <c r="C171" s="103"/>
      <c r="D171" s="103"/>
      <c r="E171" s="47"/>
    </row>
    <row r="172" spans="1:5" s="74" customFormat="1">
      <c r="A172" s="47"/>
      <c r="B172" s="47"/>
      <c r="C172" s="103"/>
      <c r="D172" s="103"/>
      <c r="E172" s="47"/>
    </row>
    <row r="173" spans="1:5" s="74" customFormat="1">
      <c r="A173" s="47"/>
      <c r="B173" s="47"/>
      <c r="C173" s="103"/>
      <c r="D173" s="103"/>
      <c r="E173" s="47"/>
    </row>
    <row r="174" spans="1:5" s="74" customFormat="1">
      <c r="A174" s="47"/>
      <c r="B174" s="47"/>
      <c r="C174" s="103"/>
      <c r="D174" s="103"/>
      <c r="E174" s="47"/>
    </row>
    <row r="175" spans="1:5" s="74" customFormat="1">
      <c r="A175" s="47"/>
      <c r="B175" s="47"/>
      <c r="C175" s="103"/>
      <c r="D175" s="103"/>
      <c r="E175" s="47"/>
    </row>
    <row r="176" spans="1:5" s="74" customFormat="1">
      <c r="A176" s="47"/>
      <c r="B176" s="47"/>
      <c r="C176" s="103"/>
      <c r="D176" s="103"/>
      <c r="E176" s="47"/>
    </row>
    <row r="177" spans="1:5" s="74" customFormat="1">
      <c r="A177" s="47"/>
      <c r="B177" s="47"/>
      <c r="C177" s="103"/>
      <c r="D177" s="103"/>
      <c r="E177" s="47"/>
    </row>
    <row r="178" spans="1:5" s="74" customFormat="1">
      <c r="A178" s="47"/>
      <c r="B178" s="47"/>
      <c r="C178" s="103"/>
      <c r="D178" s="103"/>
      <c r="E178" s="47"/>
    </row>
    <row r="179" spans="1:5" s="74" customFormat="1">
      <c r="A179" s="47"/>
      <c r="B179" s="47"/>
      <c r="C179" s="103"/>
      <c r="D179" s="103"/>
      <c r="E179" s="47"/>
    </row>
    <row r="180" spans="1:5" s="74" customFormat="1">
      <c r="A180" s="47"/>
      <c r="B180" s="47"/>
      <c r="C180" s="103"/>
      <c r="D180" s="103"/>
      <c r="E180" s="47"/>
    </row>
    <row r="181" spans="1:5" s="74" customFormat="1">
      <c r="A181" s="47"/>
      <c r="B181" s="47"/>
      <c r="C181" s="103"/>
      <c r="D181" s="103"/>
      <c r="E181" s="47"/>
    </row>
    <row r="182" spans="1:5" s="74" customFormat="1">
      <c r="A182" s="47"/>
      <c r="B182" s="47"/>
      <c r="C182" s="103"/>
      <c r="D182" s="103"/>
      <c r="E182" s="47"/>
    </row>
    <row r="183" spans="1:5" s="74" customFormat="1">
      <c r="A183" s="47"/>
      <c r="B183" s="47"/>
      <c r="C183" s="103"/>
      <c r="D183" s="103"/>
      <c r="E183" s="47"/>
    </row>
    <row r="184" spans="1:5" s="74" customFormat="1">
      <c r="A184" s="47"/>
      <c r="B184" s="47"/>
      <c r="C184" s="103"/>
      <c r="D184" s="103"/>
      <c r="E184" s="47"/>
    </row>
    <row r="185" spans="1:5" s="74" customFormat="1">
      <c r="A185" s="47"/>
      <c r="B185" s="47"/>
      <c r="C185" s="103"/>
      <c r="D185" s="103"/>
      <c r="E185" s="47"/>
    </row>
    <row r="186" spans="1:5" s="74" customFormat="1">
      <c r="A186" s="47"/>
      <c r="B186" s="47"/>
      <c r="C186" s="103"/>
      <c r="D186" s="103"/>
      <c r="E186" s="47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S192"/>
  <sheetViews>
    <sheetView showGridLines="0" topLeftCell="A3" zoomScaleNormal="100" workbookViewId="0">
      <selection activeCell="J41" sqref="J41"/>
    </sheetView>
  </sheetViews>
  <sheetFormatPr defaultColWidth="9.140625" defaultRowHeight="12"/>
  <cols>
    <col min="1" max="1" width="33.85546875" style="47" customWidth="1"/>
    <col min="2" max="2" width="18.5703125" style="47" customWidth="1"/>
    <col min="3" max="3" width="10.42578125" style="103" customWidth="1"/>
    <col min="4" max="4" width="10.7109375" style="104" customWidth="1"/>
    <col min="5" max="6" width="9.28515625" style="47" customWidth="1"/>
    <col min="7" max="13" width="9.140625" style="47" customWidth="1"/>
    <col min="14" max="15" width="9.140625" style="47" hidden="1" customWidth="1"/>
    <col min="16" max="19" width="9.140625" style="47" customWidth="1"/>
    <col min="20" max="16384" width="9.140625" style="47"/>
  </cols>
  <sheetData>
    <row r="1" spans="1:4" s="78" customFormat="1" ht="17.25" customHeight="1">
      <c r="A1" s="378" t="s">
        <v>233</v>
      </c>
      <c r="B1" s="379" t="s">
        <v>68</v>
      </c>
      <c r="C1" s="466">
        <v>2023</v>
      </c>
      <c r="D1" s="466">
        <v>2022</v>
      </c>
    </row>
    <row r="2" spans="1:4" s="80" customFormat="1" ht="31.5" customHeight="1" thickBot="1">
      <c r="A2" s="470" t="s">
        <v>20</v>
      </c>
      <c r="B2" s="382" t="s">
        <v>68</v>
      </c>
      <c r="C2" s="586" t="s">
        <v>1588</v>
      </c>
      <c r="D2" s="588" t="s">
        <v>419</v>
      </c>
    </row>
    <row r="3" spans="1:4" ht="13.5" customHeight="1" thickTop="1">
      <c r="A3" s="471" t="s">
        <v>420</v>
      </c>
      <c r="B3" s="472" t="s">
        <v>253</v>
      </c>
      <c r="C3" s="473" t="s">
        <v>1576</v>
      </c>
      <c r="D3" s="474" t="s">
        <v>421</v>
      </c>
    </row>
    <row r="4" spans="1:4">
      <c r="A4" s="471" t="s">
        <v>422</v>
      </c>
      <c r="B4" s="472" t="s">
        <v>255</v>
      </c>
      <c r="C4" s="473" t="s">
        <v>1577</v>
      </c>
      <c r="D4" s="474" t="s">
        <v>423</v>
      </c>
    </row>
    <row r="5" spans="1:4">
      <c r="A5" s="471" t="s">
        <v>424</v>
      </c>
      <c r="B5" s="472" t="s">
        <v>257</v>
      </c>
      <c r="C5" s="473" t="s">
        <v>1578</v>
      </c>
      <c r="D5" s="474" t="s">
        <v>1270</v>
      </c>
    </row>
    <row r="6" spans="1:4">
      <c r="A6" s="471" t="s">
        <v>425</v>
      </c>
      <c r="B6" s="472" t="s">
        <v>260</v>
      </c>
      <c r="C6" s="473" t="s">
        <v>1579</v>
      </c>
      <c r="D6" s="474" t="s">
        <v>426</v>
      </c>
    </row>
    <row r="7" spans="1:4">
      <c r="A7" s="471" t="s">
        <v>427</v>
      </c>
      <c r="B7" s="472" t="s">
        <v>91</v>
      </c>
      <c r="C7" s="473" t="s">
        <v>1580</v>
      </c>
      <c r="D7" s="474" t="s">
        <v>428</v>
      </c>
    </row>
    <row r="8" spans="1:4" s="105" customFormat="1" ht="12.75" customHeight="1" thickBot="1">
      <c r="A8" s="475" t="s">
        <v>233</v>
      </c>
      <c r="B8" s="476" t="s">
        <v>277</v>
      </c>
      <c r="C8" s="477" t="s">
        <v>1097</v>
      </c>
      <c r="D8" s="478" t="s">
        <v>234</v>
      </c>
    </row>
    <row r="9" spans="1:4" ht="12.75" customHeight="1" thickTop="1">
      <c r="A9" s="479" t="s">
        <v>1271</v>
      </c>
      <c r="B9" s="472" t="s">
        <v>364</v>
      </c>
      <c r="C9" s="473" t="s">
        <v>1583</v>
      </c>
      <c r="D9" s="474" t="s">
        <v>295</v>
      </c>
    </row>
    <row r="10" spans="1:4" ht="12.75" thickBot="1">
      <c r="A10" s="480" t="s">
        <v>429</v>
      </c>
      <c r="B10" s="481" t="s">
        <v>430</v>
      </c>
      <c r="C10" s="482" t="s">
        <v>1584</v>
      </c>
      <c r="D10" s="483" t="s">
        <v>431</v>
      </c>
    </row>
    <row r="11" spans="1:4" s="105" customFormat="1" ht="13.5" customHeight="1" thickTop="1" thickBot="1">
      <c r="A11" s="592" t="s">
        <v>1272</v>
      </c>
      <c r="B11" s="593" t="s">
        <v>432</v>
      </c>
      <c r="C11" s="696" t="s">
        <v>1585</v>
      </c>
      <c r="D11" s="697" t="s">
        <v>433</v>
      </c>
    </row>
    <row r="12" spans="1:4" s="48" customFormat="1" ht="12.75" thickTop="1" thickBot="1">
      <c r="A12" s="773" t="s">
        <v>1581</v>
      </c>
      <c r="B12" s="476" t="s">
        <v>1582</v>
      </c>
      <c r="C12" s="774" t="s">
        <v>1586</v>
      </c>
      <c r="D12" s="775" t="s">
        <v>1587</v>
      </c>
    </row>
    <row r="13" spans="1:4" s="100" customFormat="1" ht="11.25" thickTop="1">
      <c r="A13" s="469" t="s">
        <v>68</v>
      </c>
      <c r="B13" s="468" t="s">
        <v>68</v>
      </c>
      <c r="C13" s="468" t="s">
        <v>68</v>
      </c>
      <c r="D13" s="468" t="s">
        <v>68</v>
      </c>
    </row>
    <row r="14" spans="1:4" s="100" customFormat="1" ht="9">
      <c r="B14" s="812"/>
      <c r="C14" s="812"/>
      <c r="D14" s="812"/>
    </row>
    <row r="15" spans="1:4" s="100" customFormat="1" ht="9">
      <c r="B15" s="812"/>
      <c r="C15" s="812"/>
      <c r="D15" s="812"/>
    </row>
    <row r="16" spans="1:4" s="134" customFormat="1" ht="9">
      <c r="B16" s="127"/>
      <c r="C16" s="127"/>
      <c r="D16" s="127"/>
    </row>
    <row r="17" spans="2:4" s="134" customFormat="1" ht="9">
      <c r="B17" s="127"/>
      <c r="C17" s="127"/>
      <c r="D17" s="127"/>
    </row>
    <row r="18" spans="2:4" s="134" customFormat="1" ht="9">
      <c r="B18" s="127"/>
      <c r="C18" s="127"/>
      <c r="D18" s="127"/>
    </row>
    <row r="19" spans="2:4" s="134" customFormat="1" ht="9">
      <c r="B19" s="127"/>
      <c r="C19" s="127"/>
      <c r="D19" s="127"/>
    </row>
    <row r="20" spans="2:4" s="134" customFormat="1" ht="9">
      <c r="B20" s="127"/>
      <c r="C20" s="127"/>
      <c r="D20" s="127"/>
    </row>
    <row r="21" spans="2:4" s="134" customFormat="1" ht="9">
      <c r="B21" s="127"/>
      <c r="C21" s="127"/>
      <c r="D21" s="127"/>
    </row>
    <row r="22" spans="2:4" s="134" customFormat="1" ht="9">
      <c r="B22" s="127"/>
      <c r="C22" s="127"/>
      <c r="D22" s="127"/>
    </row>
    <row r="23" spans="2:4" s="134" customFormat="1" ht="9">
      <c r="B23" s="127"/>
      <c r="C23" s="127"/>
      <c r="D23" s="127"/>
    </row>
    <row r="24" spans="2:4" s="134" customFormat="1" ht="9">
      <c r="B24" s="127"/>
      <c r="C24" s="127"/>
      <c r="D24" s="127"/>
    </row>
    <row r="25" spans="2:4" s="134" customFormat="1" ht="9">
      <c r="B25" s="127"/>
      <c r="C25" s="127"/>
      <c r="D25" s="127"/>
    </row>
    <row r="26" spans="2:4" s="134" customFormat="1" ht="9">
      <c r="B26" s="127"/>
      <c r="C26" s="127"/>
      <c r="D26" s="127"/>
    </row>
    <row r="27" spans="2:4" s="134" customFormat="1" ht="9">
      <c r="B27" s="127"/>
      <c r="C27" s="127"/>
      <c r="D27" s="127"/>
    </row>
    <row r="28" spans="2:4" s="134" customFormat="1" ht="9">
      <c r="B28" s="127"/>
      <c r="C28" s="127"/>
      <c r="D28" s="127"/>
    </row>
    <row r="29" spans="2:4" s="134" customFormat="1" ht="9">
      <c r="B29" s="127"/>
      <c r="C29" s="127"/>
      <c r="D29" s="127"/>
    </row>
    <row r="30" spans="2:4" s="134" customFormat="1" ht="9">
      <c r="B30" s="127"/>
      <c r="C30" s="127"/>
      <c r="D30" s="127"/>
    </row>
    <row r="31" spans="2:4" s="134" customFormat="1" ht="9">
      <c r="B31" s="127"/>
      <c r="C31" s="127"/>
      <c r="D31" s="127"/>
    </row>
    <row r="32" spans="2:4" s="134" customFormat="1" ht="9">
      <c r="C32" s="127"/>
      <c r="D32" s="127"/>
    </row>
    <row r="33" spans="3:4" s="134" customFormat="1" ht="9">
      <c r="C33" s="127"/>
      <c r="D33" s="127"/>
    </row>
    <row r="34" spans="3:4" s="134" customFormat="1" ht="9">
      <c r="C34" s="127"/>
      <c r="D34" s="127"/>
    </row>
    <row r="35" spans="3:4" s="134" customFormat="1" ht="9">
      <c r="C35" s="127"/>
      <c r="D35" s="127"/>
    </row>
    <row r="36" spans="3:4" s="134" customFormat="1" ht="9">
      <c r="C36" s="127"/>
      <c r="D36" s="127"/>
    </row>
    <row r="37" spans="3:4" s="134" customFormat="1" ht="9">
      <c r="C37" s="127"/>
      <c r="D37" s="127"/>
    </row>
    <row r="38" spans="3:4" s="134" customFormat="1" ht="9">
      <c r="C38" s="127"/>
      <c r="D38" s="127"/>
    </row>
    <row r="39" spans="3:4" s="134" customFormat="1" ht="9">
      <c r="C39" s="127"/>
      <c r="D39" s="127"/>
    </row>
    <row r="40" spans="3:4" s="134" customFormat="1" ht="9">
      <c r="C40" s="127"/>
      <c r="D40" s="127"/>
    </row>
    <row r="41" spans="3:4" s="134" customFormat="1" ht="9">
      <c r="C41" s="127"/>
      <c r="D41" s="127"/>
    </row>
    <row r="42" spans="3:4" s="134" customFormat="1" ht="9">
      <c r="C42" s="127"/>
      <c r="D42" s="127"/>
    </row>
    <row r="43" spans="3:4" s="134" customFormat="1" ht="9">
      <c r="C43" s="127"/>
      <c r="D43" s="127"/>
    </row>
    <row r="44" spans="3:4" s="134" customFormat="1" ht="9">
      <c r="C44" s="127"/>
      <c r="D44" s="127"/>
    </row>
    <row r="45" spans="3:4" s="134" customFormat="1" ht="9">
      <c r="C45" s="127"/>
      <c r="D45" s="127"/>
    </row>
    <row r="46" spans="3:4" s="134" customFormat="1" ht="9">
      <c r="C46" s="127"/>
      <c r="D46" s="127"/>
    </row>
    <row r="47" spans="3:4" s="134" customFormat="1" ht="9">
      <c r="C47" s="127"/>
      <c r="D47" s="127"/>
    </row>
    <row r="48" spans="3:4" s="134" customFormat="1" ht="9">
      <c r="C48" s="127"/>
      <c r="D48" s="127"/>
    </row>
    <row r="49" spans="3:4" s="134" customFormat="1" ht="9">
      <c r="C49" s="127"/>
      <c r="D49" s="127"/>
    </row>
    <row r="50" spans="3:4" s="134" customFormat="1" ht="9">
      <c r="C50" s="127"/>
      <c r="D50" s="127"/>
    </row>
    <row r="51" spans="3:4" s="134" customFormat="1" ht="9">
      <c r="C51" s="127"/>
      <c r="D51" s="127"/>
    </row>
    <row r="52" spans="3:4" s="134" customFormat="1" ht="9">
      <c r="C52" s="127"/>
      <c r="D52" s="127"/>
    </row>
    <row r="53" spans="3:4" s="134" customFormat="1" ht="9">
      <c r="C53" s="127"/>
      <c r="D53" s="127"/>
    </row>
    <row r="54" spans="3:4" s="134" customFormat="1" ht="9">
      <c r="C54" s="127"/>
      <c r="D54" s="127"/>
    </row>
    <row r="55" spans="3:4" s="134" customFormat="1" ht="9">
      <c r="C55" s="127"/>
      <c r="D55" s="127"/>
    </row>
    <row r="56" spans="3:4" s="134" customFormat="1" ht="9">
      <c r="C56" s="127"/>
      <c r="D56" s="127"/>
    </row>
    <row r="57" spans="3:4" s="134" customFormat="1" ht="9">
      <c r="C57" s="127"/>
      <c r="D57" s="127"/>
    </row>
    <row r="58" spans="3:4" s="134" customFormat="1" ht="9">
      <c r="C58" s="127"/>
      <c r="D58" s="127"/>
    </row>
    <row r="59" spans="3:4" s="134" customFormat="1" ht="9">
      <c r="C59" s="127"/>
      <c r="D59" s="127"/>
    </row>
    <row r="60" spans="3:4" s="134" customFormat="1" ht="9">
      <c r="C60" s="127"/>
      <c r="D60" s="127"/>
    </row>
    <row r="61" spans="3:4" s="134" customFormat="1" ht="9">
      <c r="C61" s="127"/>
      <c r="D61" s="127"/>
    </row>
    <row r="62" spans="3:4" s="134" customFormat="1" ht="9">
      <c r="C62" s="127"/>
      <c r="D62" s="127"/>
    </row>
    <row r="63" spans="3:4" s="134" customFormat="1" ht="9">
      <c r="C63" s="127"/>
      <c r="D63" s="127"/>
    </row>
    <row r="64" spans="3:4" s="134" customFormat="1" ht="9">
      <c r="C64" s="127"/>
      <c r="D64" s="127"/>
    </row>
    <row r="65" spans="3:4" s="134" customFormat="1" ht="9">
      <c r="C65" s="127"/>
      <c r="D65" s="127"/>
    </row>
    <row r="66" spans="3:4" s="134" customFormat="1" ht="9">
      <c r="C66" s="127"/>
      <c r="D66" s="127"/>
    </row>
    <row r="67" spans="3:4" s="134" customFormat="1" ht="9">
      <c r="C67" s="127"/>
      <c r="D67" s="127"/>
    </row>
    <row r="68" spans="3:4" s="134" customFormat="1" ht="9">
      <c r="C68" s="127"/>
      <c r="D68" s="127"/>
    </row>
    <row r="69" spans="3:4" s="134" customFormat="1" ht="9">
      <c r="C69" s="127"/>
      <c r="D69" s="127"/>
    </row>
    <row r="70" spans="3:4" s="134" customFormat="1" ht="9">
      <c r="C70" s="127"/>
      <c r="D70" s="127"/>
    </row>
    <row r="71" spans="3:4" s="134" customFormat="1" ht="9">
      <c r="C71" s="127"/>
      <c r="D71" s="127"/>
    </row>
    <row r="72" spans="3:4" s="134" customFormat="1" ht="9">
      <c r="C72" s="127"/>
      <c r="D72" s="127"/>
    </row>
    <row r="73" spans="3:4" s="134" customFormat="1" ht="9">
      <c r="C73" s="127"/>
      <c r="D73" s="127"/>
    </row>
    <row r="74" spans="3:4" s="134" customFormat="1" ht="9">
      <c r="C74" s="127"/>
      <c r="D74" s="127"/>
    </row>
    <row r="75" spans="3:4" s="134" customFormat="1" ht="9">
      <c r="C75" s="127"/>
      <c r="D75" s="127"/>
    </row>
    <row r="76" spans="3:4" s="134" customFormat="1" ht="9">
      <c r="C76" s="127"/>
      <c r="D76" s="127"/>
    </row>
    <row r="77" spans="3:4" s="134" customFormat="1" ht="9">
      <c r="C77" s="127"/>
      <c r="D77" s="127"/>
    </row>
    <row r="78" spans="3:4" s="134" customFormat="1" ht="9">
      <c r="C78" s="127"/>
      <c r="D78" s="127"/>
    </row>
    <row r="79" spans="3:4" s="134" customFormat="1" ht="9">
      <c r="C79" s="127"/>
      <c r="D79" s="127"/>
    </row>
    <row r="80" spans="3:4" s="134" customFormat="1" ht="9">
      <c r="C80" s="127"/>
      <c r="D80" s="127"/>
    </row>
    <row r="81" spans="1:18" s="134" customFormat="1" ht="9">
      <c r="C81" s="127"/>
      <c r="D81" s="127"/>
    </row>
    <row r="82" spans="1:18" s="134" customFormat="1" ht="9">
      <c r="C82" s="127"/>
      <c r="D82" s="127"/>
    </row>
    <row r="83" spans="1:18" s="134" customFormat="1" ht="9">
      <c r="C83" s="127"/>
      <c r="D83" s="127"/>
    </row>
    <row r="84" spans="1:18" s="134" customFormat="1" ht="9">
      <c r="C84" s="127"/>
      <c r="D84" s="127"/>
    </row>
    <row r="85" spans="1:18" s="134" customFormat="1" ht="9">
      <c r="C85" s="127"/>
      <c r="D85" s="127"/>
    </row>
    <row r="86" spans="1:18" s="134" customFormat="1" ht="9">
      <c r="C86" s="127"/>
      <c r="D86" s="127"/>
    </row>
    <row r="87" spans="1:18" s="134" customFormat="1" ht="9">
      <c r="C87" s="127"/>
      <c r="D87" s="127"/>
    </row>
    <row r="88" spans="1:18" s="134" customFormat="1" ht="9">
      <c r="C88" s="127"/>
      <c r="D88" s="127"/>
    </row>
    <row r="89" spans="1:18" s="134" customFormat="1" ht="9">
      <c r="C89" s="127"/>
      <c r="D89" s="127"/>
    </row>
    <row r="90" spans="1:18" s="134" customFormat="1" ht="9">
      <c r="C90" s="127"/>
      <c r="D90" s="127"/>
    </row>
    <row r="91" spans="1:18" s="134" customFormat="1" ht="9">
      <c r="C91" s="127"/>
      <c r="D91" s="127"/>
    </row>
    <row r="92" spans="1:18" s="46" customFormat="1" ht="5.25">
      <c r="A92" s="76"/>
      <c r="B92" s="76"/>
      <c r="C92" s="93"/>
      <c r="D92" s="93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</row>
    <row r="105" spans="1:19" s="74" customFormat="1">
      <c r="A105" s="47"/>
      <c r="B105" s="47"/>
      <c r="C105" s="103"/>
      <c r="D105" s="104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</row>
    <row r="106" spans="1:19" s="74" customFormat="1">
      <c r="A106" s="47"/>
      <c r="B106" s="47"/>
      <c r="C106" s="103"/>
      <c r="D106" s="104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19" s="74" customFormat="1">
      <c r="A107" s="47"/>
      <c r="B107" s="47"/>
      <c r="C107" s="103"/>
      <c r="D107" s="104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19" s="74" customFormat="1">
      <c r="A108" s="47"/>
      <c r="B108" s="47"/>
      <c r="C108" s="103"/>
      <c r="D108" s="104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</row>
    <row r="109" spans="1:19" s="74" customFormat="1">
      <c r="A109" s="47"/>
      <c r="B109" s="47"/>
      <c r="C109" s="103"/>
      <c r="D109" s="104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</row>
    <row r="110" spans="1:19" s="74" customFormat="1">
      <c r="A110" s="47"/>
      <c r="B110" s="47"/>
      <c r="C110" s="103"/>
      <c r="D110" s="104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</row>
    <row r="111" spans="1:19" s="74" customFormat="1">
      <c r="A111" s="47"/>
      <c r="B111" s="47"/>
      <c r="C111" s="103"/>
      <c r="D111" s="104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</row>
    <row r="112" spans="1:19" s="74" customFormat="1">
      <c r="A112" s="47"/>
      <c r="B112" s="47"/>
      <c r="C112" s="103"/>
      <c r="D112" s="104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</row>
    <row r="113" spans="1:19" s="74" customFormat="1">
      <c r="A113" s="47"/>
      <c r="B113" s="47"/>
      <c r="C113" s="103"/>
      <c r="D113" s="104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</row>
    <row r="114" spans="1:19" s="74" customFormat="1">
      <c r="A114" s="47"/>
      <c r="B114" s="47"/>
      <c r="C114" s="103"/>
      <c r="D114" s="104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</row>
    <row r="115" spans="1:19" s="74" customFormat="1">
      <c r="A115" s="47"/>
      <c r="B115" s="47"/>
      <c r="C115" s="103"/>
      <c r="D115" s="104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</row>
    <row r="116" spans="1:19" s="74" customFormat="1">
      <c r="A116" s="47"/>
      <c r="B116" s="47"/>
      <c r="C116" s="103"/>
      <c r="D116" s="104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</row>
    <row r="117" spans="1:19" s="74" customFormat="1">
      <c r="A117" s="47"/>
      <c r="B117" s="47"/>
      <c r="C117" s="103"/>
      <c r="D117" s="104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</row>
    <row r="118" spans="1:19" s="74" customFormat="1">
      <c r="A118" s="47"/>
      <c r="B118" s="47"/>
      <c r="C118" s="103"/>
      <c r="D118" s="104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</row>
    <row r="119" spans="1:19" s="74" customFormat="1">
      <c r="A119" s="47"/>
      <c r="B119" s="47"/>
      <c r="C119" s="103"/>
      <c r="D119" s="104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</row>
    <row r="120" spans="1:19" s="74" customFormat="1">
      <c r="A120" s="47"/>
      <c r="B120" s="47"/>
      <c r="C120" s="103"/>
      <c r="D120" s="104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</row>
    <row r="121" spans="1:19" s="74" customFormat="1">
      <c r="A121" s="47"/>
      <c r="B121" s="47"/>
      <c r="C121" s="103"/>
      <c r="D121" s="104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</row>
    <row r="122" spans="1:19" s="74" customFormat="1">
      <c r="A122" s="47"/>
      <c r="B122" s="47"/>
      <c r="C122" s="103"/>
      <c r="D122" s="104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</row>
    <row r="123" spans="1:19" s="74" customFormat="1">
      <c r="A123" s="47"/>
      <c r="B123" s="47"/>
      <c r="C123" s="103"/>
      <c r="D123" s="104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</row>
    <row r="124" spans="1:19" s="74" customFormat="1">
      <c r="A124" s="47"/>
      <c r="B124" s="47"/>
      <c r="C124" s="103"/>
      <c r="D124" s="104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</row>
    <row r="125" spans="1:19" s="74" customFormat="1">
      <c r="A125" s="47"/>
      <c r="B125" s="47"/>
      <c r="C125" s="103"/>
      <c r="D125" s="104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</row>
    <row r="126" spans="1:19" s="74" customFormat="1">
      <c r="A126" s="47"/>
      <c r="B126" s="47"/>
      <c r="C126" s="103"/>
      <c r="D126" s="104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</row>
    <row r="127" spans="1:19" s="74" customFormat="1">
      <c r="A127" s="47"/>
      <c r="B127" s="47"/>
      <c r="C127" s="103"/>
      <c r="D127" s="104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</row>
    <row r="128" spans="1:19" s="74" customFormat="1">
      <c r="A128" s="47"/>
      <c r="B128" s="47"/>
      <c r="C128" s="103"/>
      <c r="D128" s="104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</row>
    <row r="129" spans="1:19" s="74" customFormat="1">
      <c r="A129" s="47"/>
      <c r="B129" s="47"/>
      <c r="C129" s="103"/>
      <c r="D129" s="104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</row>
    <row r="130" spans="1:19" s="74" customFormat="1">
      <c r="A130" s="47"/>
      <c r="B130" s="47"/>
      <c r="C130" s="103"/>
      <c r="D130" s="104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</row>
    <row r="131" spans="1:19" s="74" customFormat="1">
      <c r="A131" s="47"/>
      <c r="B131" s="47"/>
      <c r="C131" s="103"/>
      <c r="D131" s="104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</row>
    <row r="132" spans="1:19" s="74" customFormat="1">
      <c r="A132" s="47"/>
      <c r="B132" s="47"/>
      <c r="C132" s="103"/>
      <c r="D132" s="104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</row>
    <row r="133" spans="1:19" s="74" customFormat="1">
      <c r="A133" s="47"/>
      <c r="B133" s="47"/>
      <c r="C133" s="103"/>
      <c r="D133" s="104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</row>
    <row r="134" spans="1:19" s="74" customFormat="1">
      <c r="A134" s="47"/>
      <c r="B134" s="47"/>
      <c r="C134" s="103"/>
      <c r="D134" s="104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</row>
    <row r="135" spans="1:19" s="74" customFormat="1">
      <c r="A135" s="47"/>
      <c r="B135" s="47"/>
      <c r="C135" s="103"/>
      <c r="D135" s="104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</row>
    <row r="136" spans="1:19" s="74" customFormat="1">
      <c r="A136" s="47"/>
      <c r="B136" s="47"/>
      <c r="C136" s="103"/>
      <c r="D136" s="104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</row>
    <row r="137" spans="1:19" s="74" customFormat="1">
      <c r="A137" s="47"/>
      <c r="B137" s="47"/>
      <c r="C137" s="103"/>
      <c r="D137" s="104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</row>
    <row r="138" spans="1:19" s="74" customFormat="1">
      <c r="A138" s="47"/>
      <c r="B138" s="47"/>
      <c r="C138" s="103"/>
      <c r="D138" s="104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</row>
    <row r="139" spans="1:19" s="74" customFormat="1">
      <c r="A139" s="47"/>
      <c r="B139" s="47"/>
      <c r="C139" s="103"/>
      <c r="D139" s="104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</row>
    <row r="140" spans="1:19" s="74" customFormat="1">
      <c r="A140" s="47"/>
      <c r="B140" s="47"/>
      <c r="C140" s="103"/>
      <c r="D140" s="104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</row>
    <row r="141" spans="1:19" s="74" customFormat="1">
      <c r="A141" s="47"/>
      <c r="B141" s="47"/>
      <c r="C141" s="103"/>
      <c r="D141" s="104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</row>
    <row r="142" spans="1:19" s="74" customFormat="1">
      <c r="A142" s="47"/>
      <c r="B142" s="47"/>
      <c r="C142" s="103"/>
      <c r="D142" s="104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</row>
    <row r="143" spans="1:19" s="74" customFormat="1">
      <c r="A143" s="47"/>
      <c r="B143" s="47"/>
      <c r="C143" s="103"/>
      <c r="D143" s="104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</row>
    <row r="144" spans="1:19" s="74" customFormat="1">
      <c r="A144" s="47"/>
      <c r="B144" s="47"/>
      <c r="C144" s="103"/>
      <c r="D144" s="104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</row>
    <row r="145" spans="1:19" s="74" customFormat="1">
      <c r="A145" s="47"/>
      <c r="B145" s="47"/>
      <c r="C145" s="103"/>
      <c r="D145" s="104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</row>
    <row r="146" spans="1:19" s="74" customFormat="1">
      <c r="A146" s="47"/>
      <c r="B146" s="47"/>
      <c r="C146" s="103"/>
      <c r="D146" s="104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</row>
    <row r="147" spans="1:19" s="74" customFormat="1">
      <c r="A147" s="47"/>
      <c r="B147" s="47"/>
      <c r="C147" s="103"/>
      <c r="D147" s="104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</row>
    <row r="148" spans="1:19" s="74" customFormat="1">
      <c r="A148" s="47"/>
      <c r="B148" s="47"/>
      <c r="C148" s="103"/>
      <c r="D148" s="104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</row>
    <row r="149" spans="1:19" s="74" customFormat="1">
      <c r="A149" s="47"/>
      <c r="B149" s="47"/>
      <c r="C149" s="103"/>
      <c r="D149" s="104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</row>
    <row r="150" spans="1:19" s="74" customFormat="1">
      <c r="A150" s="47"/>
      <c r="B150" s="47"/>
      <c r="C150" s="103"/>
      <c r="D150" s="104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</row>
    <row r="151" spans="1:19" s="74" customFormat="1">
      <c r="A151" s="47"/>
      <c r="B151" s="47"/>
      <c r="C151" s="103"/>
      <c r="D151" s="104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</row>
    <row r="152" spans="1:19" s="74" customFormat="1">
      <c r="A152" s="47"/>
      <c r="B152" s="47"/>
      <c r="C152" s="103"/>
      <c r="D152" s="104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</row>
    <row r="153" spans="1:19" s="74" customFormat="1">
      <c r="A153" s="47"/>
      <c r="B153" s="47"/>
      <c r="C153" s="103"/>
      <c r="D153" s="104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</row>
    <row r="154" spans="1:19" s="74" customFormat="1">
      <c r="A154" s="47"/>
      <c r="B154" s="47"/>
      <c r="C154" s="103"/>
      <c r="D154" s="104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</row>
    <row r="155" spans="1:19" s="74" customFormat="1">
      <c r="A155" s="47"/>
      <c r="B155" s="47"/>
      <c r="C155" s="103"/>
      <c r="D155" s="104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</row>
    <row r="156" spans="1:19" s="74" customFormat="1">
      <c r="A156" s="47"/>
      <c r="B156" s="47"/>
      <c r="C156" s="103"/>
      <c r="D156" s="104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</row>
    <row r="157" spans="1:19" s="74" customFormat="1">
      <c r="A157" s="47"/>
      <c r="B157" s="47"/>
      <c r="C157" s="103"/>
      <c r="D157" s="104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</row>
    <row r="158" spans="1:19" s="74" customFormat="1">
      <c r="A158" s="47"/>
      <c r="B158" s="47"/>
      <c r="C158" s="103"/>
      <c r="D158" s="104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</row>
    <row r="159" spans="1:19" s="74" customFormat="1">
      <c r="A159" s="47"/>
      <c r="B159" s="47"/>
      <c r="C159" s="103"/>
      <c r="D159" s="104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</row>
    <row r="160" spans="1:19" s="74" customFormat="1">
      <c r="A160" s="47"/>
      <c r="B160" s="47"/>
      <c r="C160" s="103"/>
      <c r="D160" s="104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</row>
    <row r="161" spans="1:19" s="74" customFormat="1">
      <c r="A161" s="47"/>
      <c r="B161" s="47"/>
      <c r="C161" s="103"/>
      <c r="D161" s="104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</row>
    <row r="162" spans="1:19" s="74" customFormat="1">
      <c r="A162" s="47"/>
      <c r="B162" s="47"/>
      <c r="C162" s="103"/>
      <c r="D162" s="104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</row>
    <row r="163" spans="1:19" s="74" customFormat="1">
      <c r="A163" s="47"/>
      <c r="B163" s="47"/>
      <c r="C163" s="103"/>
      <c r="D163" s="104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</row>
    <row r="164" spans="1:19" s="74" customFormat="1">
      <c r="A164" s="47"/>
      <c r="B164" s="47"/>
      <c r="C164" s="103"/>
      <c r="D164" s="104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</row>
    <row r="165" spans="1:19" s="74" customFormat="1">
      <c r="A165" s="47"/>
      <c r="B165" s="47"/>
      <c r="C165" s="103"/>
      <c r="D165" s="104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</row>
    <row r="166" spans="1:19" s="74" customFormat="1">
      <c r="A166" s="47"/>
      <c r="B166" s="47"/>
      <c r="C166" s="103"/>
      <c r="D166" s="104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</row>
    <row r="167" spans="1:19" s="74" customFormat="1">
      <c r="A167" s="47"/>
      <c r="B167" s="47"/>
      <c r="C167" s="103"/>
      <c r="D167" s="104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</row>
    <row r="168" spans="1:19" s="74" customFormat="1">
      <c r="A168" s="47"/>
      <c r="B168" s="47"/>
      <c r="C168" s="103"/>
      <c r="D168" s="104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</row>
    <row r="169" spans="1:19" s="74" customFormat="1">
      <c r="A169" s="47"/>
      <c r="B169" s="47"/>
      <c r="C169" s="103"/>
      <c r="D169" s="104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</row>
    <row r="170" spans="1:19" s="74" customFormat="1">
      <c r="A170" s="47"/>
      <c r="B170" s="47"/>
      <c r="C170" s="103"/>
      <c r="D170" s="104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</row>
    <row r="171" spans="1:19" s="74" customFormat="1">
      <c r="A171" s="47"/>
      <c r="B171" s="47"/>
      <c r="C171" s="103"/>
      <c r="D171" s="104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</row>
    <row r="172" spans="1:19" s="74" customFormat="1">
      <c r="A172" s="47"/>
      <c r="B172" s="47"/>
      <c r="C172" s="103"/>
      <c r="D172" s="104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</row>
    <row r="173" spans="1:19" s="74" customFormat="1">
      <c r="A173" s="47"/>
      <c r="B173" s="47"/>
      <c r="C173" s="103"/>
      <c r="D173" s="104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</row>
    <row r="174" spans="1:19" s="74" customFormat="1">
      <c r="A174" s="47"/>
      <c r="B174" s="47"/>
      <c r="C174" s="103"/>
      <c r="D174" s="104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</row>
    <row r="175" spans="1:19" s="74" customFormat="1">
      <c r="A175" s="47"/>
      <c r="B175" s="47"/>
      <c r="C175" s="103"/>
      <c r="D175" s="104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</row>
    <row r="176" spans="1:19" s="74" customFormat="1">
      <c r="A176" s="47"/>
      <c r="B176" s="47"/>
      <c r="C176" s="103"/>
      <c r="D176" s="104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</row>
    <row r="177" spans="1:19" s="74" customFormat="1">
      <c r="A177" s="47"/>
      <c r="B177" s="47"/>
      <c r="C177" s="103"/>
      <c r="D177" s="104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</row>
    <row r="178" spans="1:19" s="74" customFormat="1">
      <c r="A178" s="47"/>
      <c r="B178" s="47"/>
      <c r="C178" s="103"/>
      <c r="D178" s="104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</row>
    <row r="179" spans="1:19" s="74" customFormat="1">
      <c r="A179" s="47"/>
      <c r="B179" s="47"/>
      <c r="C179" s="103"/>
      <c r="D179" s="104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</row>
    <row r="180" spans="1:19" s="74" customFormat="1">
      <c r="A180" s="47"/>
      <c r="B180" s="47"/>
      <c r="C180" s="103"/>
      <c r="D180" s="104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</row>
    <row r="181" spans="1:19" s="74" customFormat="1">
      <c r="A181" s="47"/>
      <c r="B181" s="47"/>
      <c r="C181" s="103"/>
      <c r="D181" s="104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</row>
    <row r="182" spans="1:19" s="74" customFormat="1">
      <c r="A182" s="47"/>
      <c r="B182" s="47"/>
      <c r="C182" s="103"/>
      <c r="D182" s="104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</row>
    <row r="183" spans="1:19" s="74" customFormat="1">
      <c r="A183" s="47"/>
      <c r="B183" s="47"/>
      <c r="C183" s="103"/>
      <c r="D183" s="104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</row>
    <row r="184" spans="1:19" s="74" customFormat="1">
      <c r="A184" s="47"/>
      <c r="B184" s="47"/>
      <c r="C184" s="103"/>
      <c r="D184" s="104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</row>
    <row r="185" spans="1:19" s="74" customFormat="1">
      <c r="A185" s="47"/>
      <c r="B185" s="47"/>
      <c r="C185" s="103"/>
      <c r="D185" s="104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</row>
    <row r="186" spans="1:19" s="74" customFormat="1">
      <c r="A186" s="47"/>
      <c r="B186" s="47"/>
      <c r="C186" s="103"/>
      <c r="D186" s="104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</row>
    <row r="187" spans="1:19" s="74" customFormat="1">
      <c r="A187" s="47"/>
      <c r="B187" s="47"/>
      <c r="C187" s="103"/>
      <c r="D187" s="104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</row>
    <row r="188" spans="1:19" s="74" customFormat="1">
      <c r="A188" s="47"/>
      <c r="B188" s="47"/>
      <c r="C188" s="103"/>
      <c r="D188" s="104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</row>
    <row r="189" spans="1:19" s="74" customFormat="1">
      <c r="A189" s="47"/>
      <c r="B189" s="47"/>
      <c r="C189" s="103"/>
      <c r="D189" s="104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</row>
    <row r="190" spans="1:19" s="74" customFormat="1">
      <c r="A190" s="47"/>
      <c r="B190" s="47"/>
      <c r="C190" s="103"/>
      <c r="D190" s="104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</row>
    <row r="191" spans="1:19" s="74" customFormat="1">
      <c r="A191" s="47"/>
      <c r="B191" s="47"/>
      <c r="C191" s="103"/>
      <c r="D191" s="104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</row>
    <row r="192" spans="1:19" s="74" customFormat="1">
      <c r="A192" s="47"/>
      <c r="B192" s="47"/>
      <c r="C192" s="103"/>
      <c r="D192" s="104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K182"/>
  <sheetViews>
    <sheetView showGridLines="0" topLeftCell="A3" zoomScaleNormal="100" workbookViewId="0">
      <selection activeCell="J41" sqref="J41"/>
    </sheetView>
  </sheetViews>
  <sheetFormatPr defaultColWidth="9.140625" defaultRowHeight="12"/>
  <cols>
    <col min="1" max="1" width="39.28515625" style="47" customWidth="1"/>
    <col min="2" max="2" width="11.42578125" style="47" customWidth="1"/>
    <col min="3" max="3" width="11.28515625" style="103" customWidth="1"/>
    <col min="4" max="4" width="9.28515625" style="103" customWidth="1"/>
    <col min="5" max="5" width="9.28515625" style="47" customWidth="1"/>
    <col min="6" max="6" width="9.140625" style="47" customWidth="1"/>
    <col min="7" max="8" width="9.140625" style="47" hidden="1" customWidth="1"/>
    <col min="9" max="11" width="9.140625" style="47" customWidth="1"/>
    <col min="12" max="16384" width="9.140625" style="47"/>
  </cols>
  <sheetData>
    <row r="1" spans="1:10" s="78" customFormat="1" ht="14.25" customHeight="1">
      <c r="A1" s="484" t="s">
        <v>235</v>
      </c>
      <c r="B1" s="485" t="s">
        <v>68</v>
      </c>
      <c r="C1" s="590" t="s">
        <v>1273</v>
      </c>
      <c r="D1" s="590" t="s">
        <v>59</v>
      </c>
    </row>
    <row r="2" spans="1:10" s="80" customFormat="1" ht="33.75" customHeight="1" thickBot="1">
      <c r="A2" s="465" t="s">
        <v>20</v>
      </c>
      <c r="B2" s="487" t="s">
        <v>68</v>
      </c>
      <c r="C2" s="586" t="s">
        <v>1588</v>
      </c>
      <c r="D2" s="588" t="s">
        <v>419</v>
      </c>
    </row>
    <row r="3" spans="1:10" ht="13.5" customHeight="1" thickTop="1">
      <c r="A3" s="488" t="s">
        <v>436</v>
      </c>
      <c r="B3" s="429" t="s">
        <v>253</v>
      </c>
      <c r="C3" s="430" t="s">
        <v>1601</v>
      </c>
      <c r="D3" s="454" t="s">
        <v>454</v>
      </c>
    </row>
    <row r="4" spans="1:10" ht="12.75" customHeight="1">
      <c r="A4" s="488" t="s">
        <v>437</v>
      </c>
      <c r="B4" s="429" t="s">
        <v>255</v>
      </c>
      <c r="C4" s="430" t="s">
        <v>1125</v>
      </c>
      <c r="D4" s="454" t="s">
        <v>455</v>
      </c>
    </row>
    <row r="5" spans="1:10" ht="12.75" customHeight="1">
      <c r="A5" s="458" t="s">
        <v>438</v>
      </c>
      <c r="B5" s="429" t="s">
        <v>439</v>
      </c>
      <c r="C5" s="430" t="s">
        <v>1602</v>
      </c>
      <c r="D5" s="454" t="s">
        <v>457</v>
      </c>
    </row>
    <row r="6" spans="1:10" ht="12.75" customHeight="1">
      <c r="A6" s="458" t="s">
        <v>440</v>
      </c>
      <c r="B6" s="429" t="s">
        <v>441</v>
      </c>
      <c r="C6" s="430" t="s">
        <v>1603</v>
      </c>
      <c r="D6" s="454" t="s">
        <v>458</v>
      </c>
    </row>
    <row r="7" spans="1:10" ht="12.75" customHeight="1">
      <c r="A7" s="488" t="s">
        <v>442</v>
      </c>
      <c r="B7" s="429" t="s">
        <v>91</v>
      </c>
      <c r="C7" s="430" t="s">
        <v>1604</v>
      </c>
      <c r="D7" s="454" t="s">
        <v>459</v>
      </c>
    </row>
    <row r="8" spans="1:10">
      <c r="A8" s="488" t="s">
        <v>443</v>
      </c>
      <c r="B8" s="429" t="s">
        <v>80</v>
      </c>
      <c r="C8" s="430" t="s">
        <v>1605</v>
      </c>
      <c r="D8" s="454" t="s">
        <v>418</v>
      </c>
    </row>
    <row r="9" spans="1:10">
      <c r="A9" s="458" t="s">
        <v>444</v>
      </c>
      <c r="B9" s="429" t="s">
        <v>445</v>
      </c>
      <c r="C9" s="430" t="s">
        <v>1606</v>
      </c>
      <c r="D9" s="454" t="s">
        <v>460</v>
      </c>
    </row>
    <row r="10" spans="1:10" s="105" customFormat="1">
      <c r="A10" s="455" t="s">
        <v>446</v>
      </c>
      <c r="B10" s="429" t="s">
        <v>447</v>
      </c>
      <c r="C10" s="456" t="s">
        <v>1607</v>
      </c>
      <c r="D10" s="457" t="s">
        <v>461</v>
      </c>
    </row>
    <row r="11" spans="1:10">
      <c r="A11" s="458" t="s">
        <v>448</v>
      </c>
      <c r="B11" s="429" t="s">
        <v>327</v>
      </c>
      <c r="C11" s="430" t="s">
        <v>462</v>
      </c>
      <c r="D11" s="454" t="s">
        <v>462</v>
      </c>
    </row>
    <row r="12" spans="1:10" s="105" customFormat="1" ht="12.75" thickBot="1">
      <c r="A12" s="489" t="s">
        <v>449</v>
      </c>
      <c r="B12" s="494" t="s">
        <v>450</v>
      </c>
      <c r="C12" s="491" t="s">
        <v>1608</v>
      </c>
      <c r="D12" s="492" t="s">
        <v>238</v>
      </c>
    </row>
    <row r="13" spans="1:10" ht="12.75" thickTop="1">
      <c r="A13" s="493" t="s">
        <v>377</v>
      </c>
      <c r="B13" s="429" t="s">
        <v>451</v>
      </c>
      <c r="C13" s="430" t="s">
        <v>1573</v>
      </c>
      <c r="D13" s="454" t="s">
        <v>93</v>
      </c>
    </row>
    <row r="14" spans="1:10" s="105" customFormat="1" ht="12.75" thickBot="1">
      <c r="A14" s="489" t="s">
        <v>239</v>
      </c>
      <c r="B14" s="490" t="s">
        <v>452</v>
      </c>
      <c r="C14" s="491" t="s">
        <v>464</v>
      </c>
      <c r="D14" s="492" t="s">
        <v>242</v>
      </c>
    </row>
    <row r="15" spans="1:10" s="46" customFormat="1" ht="6" thickTop="1">
      <c r="A15" s="51"/>
      <c r="B15" s="51"/>
      <c r="C15" s="51"/>
      <c r="D15" s="51"/>
      <c r="E15" s="48"/>
      <c r="F15" s="48"/>
      <c r="G15" s="48"/>
      <c r="H15" s="48"/>
      <c r="I15" s="48"/>
      <c r="J15" s="48"/>
    </row>
    <row r="16" spans="1:10" s="96" customFormat="1" ht="9">
      <c r="A16" s="133"/>
      <c r="B16" s="812"/>
      <c r="C16" s="812"/>
      <c r="D16" s="812"/>
    </row>
    <row r="17" spans="1:4" s="96" customFormat="1" ht="9">
      <c r="A17" s="133"/>
      <c r="B17" s="812"/>
      <c r="C17" s="812"/>
      <c r="D17" s="812"/>
    </row>
    <row r="18" spans="1:4" s="96" customFormat="1" ht="9">
      <c r="A18" s="812"/>
      <c r="B18" s="812"/>
      <c r="C18" s="812"/>
      <c r="D18" s="812"/>
    </row>
    <row r="19" spans="1:4" s="96" customFormat="1" ht="9">
      <c r="A19" s="115"/>
      <c r="B19" s="812"/>
      <c r="C19" s="812"/>
      <c r="D19" s="812"/>
    </row>
    <row r="20" spans="1:4" s="96" customFormat="1" ht="9">
      <c r="A20" s="115"/>
      <c r="B20" s="812"/>
      <c r="C20" s="812"/>
      <c r="D20" s="812"/>
    </row>
    <row r="21" spans="1:4" s="119" customFormat="1">
      <c r="B21" s="120"/>
      <c r="C21" s="120"/>
      <c r="D21" s="120"/>
    </row>
    <row r="22" spans="1:4" s="119" customFormat="1">
      <c r="C22" s="120"/>
      <c r="D22" s="120"/>
    </row>
    <row r="23" spans="1:4" s="119" customFormat="1">
      <c r="C23" s="120"/>
      <c r="D23" s="120"/>
    </row>
    <row r="24" spans="1:4" s="119" customFormat="1">
      <c r="C24" s="120"/>
      <c r="D24" s="120"/>
    </row>
    <row r="25" spans="1:4" s="119" customFormat="1">
      <c r="C25" s="120"/>
      <c r="D25" s="120"/>
    </row>
    <row r="26" spans="1:4" s="119" customFormat="1">
      <c r="C26" s="120"/>
      <c r="D26" s="120"/>
    </row>
    <row r="27" spans="1:4" s="119" customFormat="1">
      <c r="C27" s="120"/>
      <c r="D27" s="120"/>
    </row>
    <row r="28" spans="1:4" s="119" customFormat="1">
      <c r="C28" s="120"/>
      <c r="D28" s="120"/>
    </row>
    <row r="29" spans="1:4" s="119" customFormat="1">
      <c r="C29" s="120"/>
      <c r="D29" s="120"/>
    </row>
    <row r="30" spans="1:4" s="119" customFormat="1">
      <c r="C30" s="120"/>
      <c r="D30" s="120"/>
    </row>
    <row r="31" spans="1:4" s="119" customFormat="1">
      <c r="C31" s="120"/>
      <c r="D31" s="120"/>
    </row>
    <row r="32" spans="1:4" s="119" customFormat="1">
      <c r="C32" s="120"/>
      <c r="D32" s="120"/>
    </row>
    <row r="33" spans="3:4" s="119" customFormat="1">
      <c r="C33" s="120"/>
      <c r="D33" s="120"/>
    </row>
    <row r="34" spans="3:4" s="119" customFormat="1">
      <c r="C34" s="120"/>
      <c r="D34" s="120"/>
    </row>
    <row r="35" spans="3:4" s="119" customFormat="1">
      <c r="C35" s="120"/>
      <c r="D35" s="120"/>
    </row>
    <row r="36" spans="3:4" s="119" customFormat="1">
      <c r="C36" s="120"/>
      <c r="D36" s="120"/>
    </row>
    <row r="37" spans="3:4" s="119" customFormat="1">
      <c r="C37" s="120"/>
      <c r="D37" s="120"/>
    </row>
    <row r="38" spans="3:4" s="119" customFormat="1">
      <c r="C38" s="120"/>
      <c r="D38" s="120"/>
    </row>
    <row r="39" spans="3:4" s="119" customFormat="1">
      <c r="C39" s="120"/>
      <c r="D39" s="120"/>
    </row>
    <row r="40" spans="3:4" s="119" customFormat="1">
      <c r="C40" s="120"/>
      <c r="D40" s="120"/>
    </row>
    <row r="41" spans="3:4" s="119" customFormat="1">
      <c r="C41" s="120"/>
      <c r="D41" s="120"/>
    </row>
    <row r="42" spans="3:4" s="119" customFormat="1">
      <c r="C42" s="120"/>
      <c r="D42" s="120"/>
    </row>
    <row r="43" spans="3:4" s="119" customFormat="1">
      <c r="C43" s="120"/>
      <c r="D43" s="120"/>
    </row>
    <row r="44" spans="3:4" s="119" customFormat="1">
      <c r="C44" s="120"/>
      <c r="D44" s="120"/>
    </row>
    <row r="45" spans="3:4" s="119" customFormat="1">
      <c r="C45" s="120"/>
      <c r="D45" s="120"/>
    </row>
    <row r="46" spans="3:4" s="119" customFormat="1">
      <c r="C46" s="120"/>
      <c r="D46" s="120"/>
    </row>
    <row r="47" spans="3:4" s="119" customFormat="1">
      <c r="C47" s="120"/>
      <c r="D47" s="120"/>
    </row>
    <row r="48" spans="3:4" s="119" customFormat="1">
      <c r="C48" s="120"/>
      <c r="D48" s="120"/>
    </row>
    <row r="49" spans="3:4" s="119" customFormat="1">
      <c r="C49" s="120"/>
      <c r="D49" s="120"/>
    </row>
    <row r="50" spans="3:4" s="119" customFormat="1">
      <c r="C50" s="120"/>
      <c r="D50" s="120"/>
    </row>
    <row r="51" spans="3:4" s="119" customFormat="1">
      <c r="C51" s="120"/>
      <c r="D51" s="120"/>
    </row>
    <row r="52" spans="3:4" s="119" customFormat="1">
      <c r="C52" s="120"/>
      <c r="D52" s="120"/>
    </row>
    <row r="53" spans="3:4" s="119" customFormat="1">
      <c r="C53" s="120"/>
      <c r="D53" s="120"/>
    </row>
    <row r="54" spans="3:4" s="119" customFormat="1">
      <c r="C54" s="120"/>
      <c r="D54" s="120"/>
    </row>
    <row r="55" spans="3:4" s="119" customFormat="1">
      <c r="C55" s="120"/>
      <c r="D55" s="120"/>
    </row>
    <row r="56" spans="3:4" s="119" customFormat="1">
      <c r="C56" s="120"/>
      <c r="D56" s="120"/>
    </row>
    <row r="57" spans="3:4" s="119" customFormat="1">
      <c r="C57" s="120"/>
      <c r="D57" s="120"/>
    </row>
    <row r="58" spans="3:4" s="119" customFormat="1">
      <c r="C58" s="120"/>
      <c r="D58" s="120"/>
    </row>
    <row r="59" spans="3:4" s="119" customFormat="1">
      <c r="C59" s="120"/>
      <c r="D59" s="120"/>
    </row>
    <row r="60" spans="3:4" s="119" customFormat="1">
      <c r="C60" s="120"/>
      <c r="D60" s="120"/>
    </row>
    <row r="61" spans="3:4" s="119" customFormat="1">
      <c r="C61" s="120"/>
      <c r="D61" s="120"/>
    </row>
    <row r="62" spans="3:4" s="119" customFormat="1">
      <c r="C62" s="120"/>
      <c r="D62" s="120"/>
    </row>
    <row r="63" spans="3:4" s="119" customFormat="1">
      <c r="C63" s="120"/>
      <c r="D63" s="120"/>
    </row>
    <row r="64" spans="3:4" s="119" customFormat="1">
      <c r="C64" s="120"/>
      <c r="D64" s="120"/>
    </row>
    <row r="65" spans="3:4" s="119" customFormat="1">
      <c r="C65" s="120"/>
      <c r="D65" s="120"/>
    </row>
    <row r="66" spans="3:4" s="119" customFormat="1">
      <c r="C66" s="120"/>
      <c r="D66" s="120"/>
    </row>
    <row r="67" spans="3:4" s="119" customFormat="1">
      <c r="C67" s="120"/>
      <c r="D67" s="120"/>
    </row>
    <row r="68" spans="3:4" s="119" customFormat="1">
      <c r="C68" s="120"/>
      <c r="D68" s="120"/>
    </row>
    <row r="69" spans="3:4" s="119" customFormat="1">
      <c r="C69" s="120"/>
      <c r="D69" s="120"/>
    </row>
    <row r="70" spans="3:4" s="119" customFormat="1">
      <c r="C70" s="120"/>
      <c r="D70" s="120"/>
    </row>
    <row r="71" spans="3:4" s="119" customFormat="1">
      <c r="C71" s="120"/>
      <c r="D71" s="120"/>
    </row>
    <row r="72" spans="3:4" s="119" customFormat="1">
      <c r="C72" s="120"/>
      <c r="D72" s="120"/>
    </row>
    <row r="73" spans="3:4" s="119" customFormat="1">
      <c r="C73" s="120"/>
      <c r="D73" s="120"/>
    </row>
    <row r="74" spans="3:4" s="119" customFormat="1">
      <c r="C74" s="120"/>
      <c r="D74" s="120"/>
    </row>
    <row r="75" spans="3:4" s="119" customFormat="1">
      <c r="C75" s="120"/>
      <c r="D75" s="120"/>
    </row>
    <row r="76" spans="3:4" s="119" customFormat="1">
      <c r="C76" s="120"/>
      <c r="D76" s="120"/>
    </row>
    <row r="77" spans="3:4" s="119" customFormat="1">
      <c r="C77" s="120"/>
      <c r="D77" s="120"/>
    </row>
    <row r="78" spans="3:4" s="119" customFormat="1">
      <c r="C78" s="120"/>
      <c r="D78" s="120"/>
    </row>
    <row r="79" spans="3:4" s="119" customFormat="1">
      <c r="C79" s="120"/>
      <c r="D79" s="120"/>
    </row>
    <row r="80" spans="3:4" s="119" customFormat="1">
      <c r="C80" s="120"/>
      <c r="D80" s="120"/>
    </row>
    <row r="81" spans="1:11" s="123" customFormat="1" ht="5.25">
      <c r="A81" s="121"/>
      <c r="B81" s="121"/>
      <c r="C81" s="122"/>
      <c r="D81" s="122"/>
    </row>
    <row r="82" spans="1:11" s="74" customFormat="1">
      <c r="A82" s="47"/>
      <c r="B82" s="47"/>
      <c r="C82" s="103"/>
      <c r="D82" s="103"/>
      <c r="E82" s="47"/>
      <c r="F82" s="47"/>
      <c r="G82" s="47"/>
      <c r="H82" s="47"/>
      <c r="I82" s="47"/>
      <c r="J82" s="47"/>
      <c r="K82" s="47"/>
    </row>
    <row r="83" spans="1:11" s="74" customFormat="1">
      <c r="A83" s="47"/>
      <c r="B83" s="47"/>
      <c r="C83" s="103"/>
      <c r="D83" s="103"/>
      <c r="E83" s="47"/>
      <c r="F83" s="47"/>
      <c r="G83" s="47"/>
      <c r="H83" s="47"/>
      <c r="I83" s="47"/>
      <c r="J83" s="47"/>
      <c r="K83" s="47"/>
    </row>
    <row r="84" spans="1:11" s="74" customFormat="1">
      <c r="A84" s="47"/>
      <c r="B84" s="47"/>
      <c r="C84" s="103"/>
      <c r="D84" s="103"/>
      <c r="E84" s="47"/>
      <c r="F84" s="47"/>
      <c r="G84" s="47"/>
      <c r="H84" s="47"/>
      <c r="I84" s="47"/>
      <c r="J84" s="47"/>
      <c r="K84" s="47"/>
    </row>
    <row r="85" spans="1:11" s="74" customFormat="1">
      <c r="A85" s="47"/>
      <c r="B85" s="47"/>
      <c r="C85" s="103"/>
      <c r="D85" s="103"/>
      <c r="E85" s="47"/>
      <c r="F85" s="47"/>
      <c r="G85" s="47"/>
      <c r="H85" s="47"/>
      <c r="I85" s="47"/>
      <c r="J85" s="47"/>
      <c r="K85" s="47"/>
    </row>
    <row r="86" spans="1:11" s="74" customFormat="1">
      <c r="A86" s="47"/>
      <c r="B86" s="47"/>
      <c r="C86" s="103"/>
      <c r="D86" s="103"/>
      <c r="E86" s="47"/>
      <c r="F86" s="47"/>
      <c r="G86" s="47"/>
      <c r="H86" s="47"/>
      <c r="I86" s="47"/>
      <c r="J86" s="47"/>
      <c r="K86" s="47"/>
    </row>
    <row r="87" spans="1:11" s="74" customFormat="1">
      <c r="A87" s="47"/>
      <c r="B87" s="47"/>
      <c r="C87" s="103"/>
      <c r="D87" s="103"/>
      <c r="E87" s="47"/>
      <c r="F87" s="47"/>
      <c r="G87" s="47"/>
      <c r="H87" s="47"/>
      <c r="I87" s="47"/>
      <c r="J87" s="47"/>
      <c r="K87" s="47"/>
    </row>
    <row r="88" spans="1:11" s="74" customFormat="1">
      <c r="A88" s="47"/>
      <c r="B88" s="47"/>
      <c r="C88" s="103"/>
      <c r="D88" s="103"/>
      <c r="E88" s="47"/>
      <c r="F88" s="47"/>
      <c r="G88" s="47"/>
      <c r="H88" s="47"/>
      <c r="I88" s="47"/>
      <c r="J88" s="47"/>
      <c r="K88" s="47"/>
    </row>
    <row r="89" spans="1:11" s="74" customFormat="1">
      <c r="A89" s="47"/>
      <c r="B89" s="47"/>
      <c r="C89" s="103"/>
      <c r="D89" s="103"/>
      <c r="E89" s="47"/>
      <c r="F89" s="47"/>
      <c r="G89" s="47"/>
      <c r="H89" s="47"/>
      <c r="I89" s="47"/>
      <c r="J89" s="47"/>
      <c r="K89" s="47"/>
    </row>
    <row r="90" spans="1:11" s="74" customFormat="1">
      <c r="A90" s="47"/>
      <c r="B90" s="47"/>
      <c r="C90" s="103"/>
      <c r="D90" s="103"/>
      <c r="E90" s="47"/>
      <c r="F90" s="47"/>
      <c r="G90" s="47"/>
      <c r="H90" s="47"/>
      <c r="I90" s="47"/>
      <c r="J90" s="47"/>
      <c r="K90" s="47"/>
    </row>
    <row r="91" spans="1:11" s="74" customFormat="1">
      <c r="A91" s="47"/>
      <c r="B91" s="47"/>
      <c r="C91" s="103"/>
      <c r="D91" s="103"/>
      <c r="E91" s="47"/>
      <c r="F91" s="47"/>
      <c r="G91" s="47"/>
      <c r="H91" s="47"/>
      <c r="I91" s="47"/>
      <c r="J91" s="47"/>
      <c r="K91" s="47"/>
    </row>
    <row r="92" spans="1:11" s="74" customFormat="1">
      <c r="A92" s="47"/>
      <c r="B92" s="47"/>
      <c r="C92" s="103"/>
      <c r="D92" s="103"/>
      <c r="E92" s="47"/>
      <c r="F92" s="47"/>
      <c r="G92" s="47"/>
      <c r="H92" s="47"/>
      <c r="I92" s="47"/>
      <c r="J92" s="47"/>
      <c r="K92" s="47"/>
    </row>
    <row r="93" spans="1:11" s="74" customFormat="1">
      <c r="A93" s="47"/>
      <c r="B93" s="47"/>
      <c r="C93" s="103"/>
      <c r="D93" s="103"/>
      <c r="E93" s="47"/>
      <c r="F93" s="47"/>
      <c r="G93" s="47"/>
      <c r="H93" s="47"/>
      <c r="I93" s="47"/>
      <c r="J93" s="47"/>
      <c r="K93" s="47"/>
    </row>
    <row r="94" spans="1:11" s="74" customFormat="1">
      <c r="A94" s="47"/>
      <c r="B94" s="47"/>
      <c r="C94" s="103"/>
      <c r="D94" s="103"/>
      <c r="E94" s="47"/>
      <c r="F94" s="47"/>
      <c r="G94" s="47"/>
      <c r="H94" s="47"/>
      <c r="I94" s="47"/>
      <c r="J94" s="47"/>
      <c r="K94" s="47"/>
    </row>
    <row r="95" spans="1:11" s="74" customFormat="1">
      <c r="A95" s="47"/>
      <c r="B95" s="47"/>
      <c r="C95" s="103"/>
      <c r="D95" s="103"/>
      <c r="E95" s="47"/>
      <c r="F95" s="47"/>
      <c r="G95" s="47"/>
      <c r="H95" s="47"/>
      <c r="I95" s="47"/>
      <c r="J95" s="47"/>
      <c r="K95" s="47"/>
    </row>
    <row r="96" spans="1:11" s="74" customFormat="1">
      <c r="A96" s="47"/>
      <c r="B96" s="47"/>
      <c r="C96" s="103"/>
      <c r="D96" s="103"/>
      <c r="E96" s="47"/>
      <c r="F96" s="47"/>
      <c r="G96" s="47"/>
      <c r="H96" s="47"/>
      <c r="I96" s="47"/>
      <c r="J96" s="47"/>
      <c r="K96" s="47"/>
    </row>
    <row r="97" spans="1:11" s="74" customFormat="1">
      <c r="A97" s="47"/>
      <c r="B97" s="47"/>
      <c r="C97" s="103"/>
      <c r="D97" s="103"/>
      <c r="E97" s="47"/>
      <c r="F97" s="47"/>
      <c r="G97" s="47"/>
      <c r="H97" s="47"/>
      <c r="I97" s="47"/>
      <c r="J97" s="47"/>
      <c r="K97" s="47"/>
    </row>
    <row r="98" spans="1:11" s="74" customFormat="1">
      <c r="A98" s="47"/>
      <c r="B98" s="47"/>
      <c r="C98" s="103"/>
      <c r="D98" s="103"/>
      <c r="E98" s="47"/>
      <c r="F98" s="47"/>
      <c r="G98" s="47"/>
      <c r="H98" s="47"/>
      <c r="I98" s="47"/>
      <c r="J98" s="47"/>
      <c r="K98" s="47"/>
    </row>
    <row r="99" spans="1:11" s="74" customFormat="1">
      <c r="A99" s="47"/>
      <c r="B99" s="47"/>
      <c r="C99" s="103"/>
      <c r="D99" s="103"/>
      <c r="E99" s="47"/>
      <c r="F99" s="47"/>
      <c r="G99" s="47"/>
      <c r="H99" s="47"/>
      <c r="I99" s="47"/>
      <c r="J99" s="47"/>
      <c r="K99" s="47"/>
    </row>
    <row r="100" spans="1:11" s="74" customFormat="1">
      <c r="A100" s="47"/>
      <c r="B100" s="47"/>
      <c r="C100" s="103"/>
      <c r="D100" s="103"/>
      <c r="E100" s="47"/>
      <c r="F100" s="47"/>
      <c r="G100" s="47"/>
      <c r="H100" s="47"/>
      <c r="I100" s="47"/>
      <c r="J100" s="47"/>
      <c r="K100" s="47"/>
    </row>
    <row r="101" spans="1:11" s="74" customFormat="1">
      <c r="A101" s="47"/>
      <c r="B101" s="47"/>
      <c r="C101" s="103"/>
      <c r="D101" s="103"/>
      <c r="E101" s="47"/>
      <c r="F101" s="47"/>
      <c r="G101" s="47"/>
      <c r="H101" s="47"/>
      <c r="I101" s="47"/>
      <c r="J101" s="47"/>
      <c r="K101" s="47"/>
    </row>
    <row r="102" spans="1:11" s="74" customFormat="1">
      <c r="A102" s="47"/>
      <c r="B102" s="47"/>
      <c r="C102" s="103"/>
      <c r="D102" s="103"/>
      <c r="E102" s="47"/>
      <c r="F102" s="47"/>
      <c r="G102" s="47"/>
      <c r="H102" s="47"/>
      <c r="I102" s="47"/>
      <c r="J102" s="47"/>
      <c r="K102" s="47"/>
    </row>
    <row r="103" spans="1:11" s="74" customFormat="1">
      <c r="A103" s="47"/>
      <c r="B103" s="47"/>
      <c r="C103" s="103"/>
      <c r="D103" s="103"/>
      <c r="E103" s="47"/>
      <c r="F103" s="47"/>
      <c r="G103" s="47"/>
      <c r="H103" s="47"/>
      <c r="I103" s="47"/>
      <c r="J103" s="47"/>
      <c r="K103" s="47"/>
    </row>
    <row r="104" spans="1:11" s="74" customFormat="1">
      <c r="A104" s="47"/>
      <c r="B104" s="47"/>
      <c r="C104" s="103"/>
      <c r="D104" s="103"/>
      <c r="E104" s="47"/>
      <c r="F104" s="47"/>
      <c r="G104" s="47"/>
      <c r="H104" s="47"/>
      <c r="I104" s="47"/>
      <c r="J104" s="47"/>
      <c r="K104" s="47"/>
    </row>
    <row r="105" spans="1:11" s="74" customFormat="1">
      <c r="A105" s="47"/>
      <c r="B105" s="47"/>
      <c r="C105" s="103"/>
      <c r="D105" s="103"/>
      <c r="E105" s="47"/>
      <c r="F105" s="47"/>
      <c r="G105" s="47"/>
      <c r="H105" s="47"/>
      <c r="I105" s="47"/>
      <c r="J105" s="47"/>
      <c r="K105" s="47"/>
    </row>
    <row r="106" spans="1:11" s="74" customFormat="1">
      <c r="A106" s="47"/>
      <c r="B106" s="47"/>
      <c r="C106" s="103"/>
      <c r="D106" s="103"/>
      <c r="E106" s="47"/>
      <c r="F106" s="47"/>
      <c r="G106" s="47"/>
      <c r="H106" s="47"/>
      <c r="I106" s="47"/>
      <c r="J106" s="47"/>
      <c r="K106" s="47"/>
    </row>
    <row r="107" spans="1:11" s="74" customFormat="1">
      <c r="A107" s="47"/>
      <c r="B107" s="47"/>
      <c r="C107" s="103"/>
      <c r="D107" s="103"/>
      <c r="E107" s="47"/>
      <c r="F107" s="47"/>
      <c r="G107" s="47"/>
      <c r="H107" s="47"/>
      <c r="I107" s="47"/>
      <c r="J107" s="47"/>
      <c r="K107" s="47"/>
    </row>
    <row r="108" spans="1:11" s="74" customFormat="1">
      <c r="A108" s="47"/>
      <c r="B108" s="47"/>
      <c r="C108" s="103"/>
      <c r="D108" s="103"/>
      <c r="E108" s="47"/>
      <c r="F108" s="47"/>
      <c r="G108" s="47"/>
      <c r="H108" s="47"/>
      <c r="I108" s="47"/>
      <c r="J108" s="47"/>
      <c r="K108" s="47"/>
    </row>
    <row r="109" spans="1:11" s="74" customFormat="1">
      <c r="A109" s="47"/>
      <c r="B109" s="47"/>
      <c r="C109" s="103"/>
      <c r="D109" s="103"/>
      <c r="E109" s="47"/>
      <c r="F109" s="47"/>
      <c r="G109" s="47"/>
      <c r="H109" s="47"/>
      <c r="I109" s="47"/>
      <c r="J109" s="47"/>
      <c r="K109" s="47"/>
    </row>
    <row r="110" spans="1:11" s="74" customFormat="1">
      <c r="A110" s="47"/>
      <c r="B110" s="47"/>
      <c r="C110" s="103"/>
      <c r="D110" s="103"/>
      <c r="E110" s="47"/>
      <c r="F110" s="47"/>
      <c r="G110" s="47"/>
      <c r="H110" s="47"/>
      <c r="I110" s="47"/>
      <c r="J110" s="47"/>
      <c r="K110" s="47"/>
    </row>
    <row r="111" spans="1:11" s="74" customFormat="1">
      <c r="A111" s="47"/>
      <c r="B111" s="47"/>
      <c r="C111" s="103"/>
      <c r="D111" s="103"/>
      <c r="E111" s="47"/>
      <c r="F111" s="47"/>
      <c r="G111" s="47"/>
      <c r="H111" s="47"/>
      <c r="I111" s="47"/>
      <c r="J111" s="47"/>
      <c r="K111" s="47"/>
    </row>
    <row r="112" spans="1:11" s="74" customFormat="1">
      <c r="A112" s="47"/>
      <c r="B112" s="47"/>
      <c r="C112" s="103"/>
      <c r="D112" s="103"/>
      <c r="E112" s="47"/>
      <c r="F112" s="47"/>
      <c r="G112" s="47"/>
      <c r="H112" s="47"/>
      <c r="I112" s="47"/>
      <c r="J112" s="47"/>
      <c r="K112" s="47"/>
    </row>
    <row r="113" spans="1:11" s="74" customFormat="1">
      <c r="A113" s="47"/>
      <c r="B113" s="47"/>
      <c r="C113" s="103"/>
      <c r="D113" s="103"/>
      <c r="E113" s="47"/>
      <c r="F113" s="47"/>
      <c r="G113" s="47"/>
      <c r="H113" s="47"/>
      <c r="I113" s="47"/>
      <c r="J113" s="47"/>
      <c r="K113" s="47"/>
    </row>
    <row r="114" spans="1:11" s="74" customFormat="1">
      <c r="A114" s="47"/>
      <c r="B114" s="47"/>
      <c r="C114" s="103"/>
      <c r="D114" s="103"/>
      <c r="E114" s="47"/>
      <c r="F114" s="47"/>
      <c r="G114" s="47"/>
      <c r="H114" s="47"/>
      <c r="I114" s="47"/>
      <c r="J114" s="47"/>
      <c r="K114" s="47"/>
    </row>
    <row r="115" spans="1:11" s="74" customFormat="1">
      <c r="A115" s="47"/>
      <c r="B115" s="47"/>
      <c r="C115" s="103"/>
      <c r="D115" s="103"/>
      <c r="E115" s="47"/>
      <c r="F115" s="47"/>
      <c r="G115" s="47"/>
      <c r="H115" s="47"/>
      <c r="I115" s="47"/>
      <c r="J115" s="47"/>
      <c r="K115" s="47"/>
    </row>
    <row r="116" spans="1:11" s="74" customFormat="1">
      <c r="A116" s="47"/>
      <c r="B116" s="47"/>
      <c r="C116" s="103"/>
      <c r="D116" s="103"/>
      <c r="E116" s="47"/>
      <c r="F116" s="47"/>
      <c r="G116" s="47"/>
      <c r="H116" s="47"/>
      <c r="I116" s="47"/>
      <c r="J116" s="47"/>
      <c r="K116" s="47"/>
    </row>
    <row r="117" spans="1:11" s="74" customFormat="1">
      <c r="A117" s="47"/>
      <c r="B117" s="47"/>
      <c r="C117" s="103"/>
      <c r="D117" s="103"/>
      <c r="E117" s="47"/>
      <c r="F117" s="47"/>
      <c r="G117" s="47"/>
      <c r="H117" s="47"/>
      <c r="I117" s="47"/>
      <c r="J117" s="47"/>
      <c r="K117" s="47"/>
    </row>
    <row r="118" spans="1:11" s="74" customFormat="1">
      <c r="A118" s="47"/>
      <c r="B118" s="47"/>
      <c r="C118" s="103"/>
      <c r="D118" s="103"/>
      <c r="E118" s="47"/>
      <c r="F118" s="47"/>
      <c r="G118" s="47"/>
      <c r="H118" s="47"/>
      <c r="I118" s="47"/>
      <c r="J118" s="47"/>
      <c r="K118" s="47"/>
    </row>
    <row r="119" spans="1:11" s="74" customFormat="1">
      <c r="A119" s="47"/>
      <c r="B119" s="47"/>
      <c r="C119" s="103"/>
      <c r="D119" s="103"/>
      <c r="E119" s="47"/>
      <c r="F119" s="47"/>
      <c r="G119" s="47"/>
      <c r="H119" s="47"/>
      <c r="I119" s="47"/>
      <c r="J119" s="47"/>
      <c r="K119" s="47"/>
    </row>
    <row r="120" spans="1:11" s="74" customFormat="1">
      <c r="A120" s="47"/>
      <c r="B120" s="47"/>
      <c r="C120" s="103"/>
      <c r="D120" s="103"/>
      <c r="E120" s="47"/>
      <c r="F120" s="47"/>
      <c r="G120" s="47"/>
      <c r="H120" s="47"/>
      <c r="I120" s="47"/>
      <c r="J120" s="47"/>
      <c r="K120" s="47"/>
    </row>
    <row r="121" spans="1:11" s="74" customFormat="1">
      <c r="A121" s="47"/>
      <c r="B121" s="47"/>
      <c r="C121" s="103"/>
      <c r="D121" s="103"/>
      <c r="E121" s="47"/>
      <c r="F121" s="47"/>
      <c r="G121" s="47"/>
      <c r="H121" s="47"/>
      <c r="I121" s="47"/>
      <c r="J121" s="47"/>
      <c r="K121" s="47"/>
    </row>
    <row r="122" spans="1:11" s="74" customFormat="1">
      <c r="A122" s="47"/>
      <c r="B122" s="47"/>
      <c r="C122" s="103"/>
      <c r="D122" s="103"/>
      <c r="E122" s="47"/>
      <c r="F122" s="47"/>
      <c r="G122" s="47"/>
      <c r="H122" s="47"/>
      <c r="I122" s="47"/>
      <c r="J122" s="47"/>
      <c r="K122" s="47"/>
    </row>
    <row r="123" spans="1:11" s="74" customFormat="1">
      <c r="A123" s="47"/>
      <c r="B123" s="47"/>
      <c r="C123" s="103"/>
      <c r="D123" s="103"/>
      <c r="E123" s="47"/>
      <c r="F123" s="47"/>
      <c r="G123" s="47"/>
      <c r="H123" s="47"/>
      <c r="I123" s="47"/>
      <c r="J123" s="47"/>
      <c r="K123" s="47"/>
    </row>
    <row r="124" spans="1:11" s="74" customFormat="1">
      <c r="A124" s="47"/>
      <c r="B124" s="47"/>
      <c r="C124" s="103"/>
      <c r="D124" s="103"/>
      <c r="E124" s="47"/>
      <c r="F124" s="47"/>
      <c r="G124" s="47"/>
      <c r="H124" s="47"/>
      <c r="I124" s="47"/>
      <c r="J124" s="47"/>
      <c r="K124" s="47"/>
    </row>
    <row r="125" spans="1:11" s="74" customFormat="1">
      <c r="A125" s="47"/>
      <c r="B125" s="47"/>
      <c r="C125" s="103"/>
      <c r="D125" s="103"/>
      <c r="E125" s="47"/>
      <c r="F125" s="47"/>
      <c r="G125" s="47"/>
      <c r="H125" s="47"/>
      <c r="I125" s="47"/>
      <c r="J125" s="47"/>
      <c r="K125" s="47"/>
    </row>
    <row r="126" spans="1:11" s="74" customFormat="1">
      <c r="A126" s="47"/>
      <c r="B126" s="47"/>
      <c r="C126" s="103"/>
      <c r="D126" s="103"/>
      <c r="E126" s="47"/>
      <c r="F126" s="47"/>
      <c r="G126" s="47"/>
      <c r="H126" s="47"/>
      <c r="I126" s="47"/>
      <c r="J126" s="47"/>
      <c r="K126" s="47"/>
    </row>
    <row r="127" spans="1:11" s="74" customFormat="1">
      <c r="A127" s="47"/>
      <c r="B127" s="47"/>
      <c r="C127" s="103"/>
      <c r="D127" s="103"/>
      <c r="E127" s="47"/>
      <c r="F127" s="47"/>
      <c r="G127" s="47"/>
      <c r="H127" s="47"/>
      <c r="I127" s="47"/>
      <c r="J127" s="47"/>
      <c r="K127" s="47"/>
    </row>
    <row r="128" spans="1:11" s="74" customFormat="1">
      <c r="A128" s="47"/>
      <c r="B128" s="47"/>
      <c r="C128" s="103"/>
      <c r="D128" s="103"/>
      <c r="E128" s="47"/>
      <c r="F128" s="47"/>
      <c r="G128" s="47"/>
      <c r="H128" s="47"/>
      <c r="I128" s="47"/>
      <c r="J128" s="47"/>
      <c r="K128" s="47"/>
    </row>
    <row r="129" spans="1:11" s="74" customFormat="1">
      <c r="A129" s="47"/>
      <c r="B129" s="47"/>
      <c r="C129" s="103"/>
      <c r="D129" s="103"/>
      <c r="E129" s="47"/>
      <c r="F129" s="47"/>
      <c r="G129" s="47"/>
      <c r="H129" s="47"/>
      <c r="I129" s="47"/>
      <c r="J129" s="47"/>
      <c r="K129" s="47"/>
    </row>
    <row r="130" spans="1:11" s="74" customFormat="1">
      <c r="A130" s="47"/>
      <c r="B130" s="47"/>
      <c r="C130" s="103"/>
      <c r="D130" s="103"/>
      <c r="E130" s="47"/>
      <c r="F130" s="47"/>
      <c r="G130" s="47"/>
      <c r="H130" s="47"/>
      <c r="I130" s="47"/>
      <c r="J130" s="47"/>
      <c r="K130" s="47"/>
    </row>
    <row r="131" spans="1:11" s="74" customFormat="1">
      <c r="A131" s="47"/>
      <c r="B131" s="47"/>
      <c r="C131" s="103"/>
      <c r="D131" s="103"/>
      <c r="E131" s="47"/>
      <c r="F131" s="47"/>
      <c r="G131" s="47"/>
      <c r="H131" s="47"/>
      <c r="I131" s="47"/>
      <c r="J131" s="47"/>
      <c r="K131" s="47"/>
    </row>
    <row r="132" spans="1:11" s="74" customFormat="1">
      <c r="A132" s="47"/>
      <c r="B132" s="47"/>
      <c r="C132" s="103"/>
      <c r="D132" s="103"/>
      <c r="E132" s="47"/>
      <c r="F132" s="47"/>
      <c r="G132" s="47"/>
      <c r="H132" s="47"/>
      <c r="I132" s="47"/>
      <c r="J132" s="47"/>
      <c r="K132" s="47"/>
    </row>
    <row r="133" spans="1:11" s="74" customFormat="1">
      <c r="A133" s="47"/>
      <c r="B133" s="47"/>
      <c r="C133" s="103"/>
      <c r="D133" s="103"/>
      <c r="E133" s="47"/>
      <c r="F133" s="47"/>
      <c r="G133" s="47"/>
      <c r="H133" s="47"/>
      <c r="I133" s="47"/>
      <c r="J133" s="47"/>
      <c r="K133" s="47"/>
    </row>
    <row r="134" spans="1:11" s="74" customFormat="1">
      <c r="A134" s="47"/>
      <c r="B134" s="47"/>
      <c r="C134" s="103"/>
      <c r="D134" s="103"/>
      <c r="E134" s="47"/>
      <c r="F134" s="47"/>
      <c r="G134" s="47"/>
      <c r="H134" s="47"/>
      <c r="I134" s="47"/>
      <c r="J134" s="47"/>
      <c r="K134" s="47"/>
    </row>
    <row r="135" spans="1:11" s="74" customFormat="1">
      <c r="A135" s="47"/>
      <c r="B135" s="47"/>
      <c r="C135" s="103"/>
      <c r="D135" s="103"/>
      <c r="E135" s="47"/>
      <c r="F135" s="47"/>
      <c r="G135" s="47"/>
      <c r="H135" s="47"/>
      <c r="I135" s="47"/>
      <c r="J135" s="47"/>
      <c r="K135" s="47"/>
    </row>
    <row r="136" spans="1:11" s="74" customFormat="1">
      <c r="A136" s="47"/>
      <c r="B136" s="47"/>
      <c r="C136" s="103"/>
      <c r="D136" s="103"/>
      <c r="E136" s="47"/>
      <c r="F136" s="47"/>
      <c r="G136" s="47"/>
      <c r="H136" s="47"/>
      <c r="I136" s="47"/>
      <c r="J136" s="47"/>
      <c r="K136" s="47"/>
    </row>
    <row r="137" spans="1:11" s="74" customFormat="1">
      <c r="A137" s="47"/>
      <c r="B137" s="47"/>
      <c r="C137" s="103"/>
      <c r="D137" s="103"/>
      <c r="E137" s="47"/>
      <c r="F137" s="47"/>
      <c r="G137" s="47"/>
      <c r="H137" s="47"/>
      <c r="I137" s="47"/>
      <c r="J137" s="47"/>
      <c r="K137" s="47"/>
    </row>
    <row r="138" spans="1:11" s="74" customFormat="1">
      <c r="A138" s="47"/>
      <c r="B138" s="47"/>
      <c r="C138" s="103"/>
      <c r="D138" s="103"/>
      <c r="E138" s="47"/>
      <c r="F138" s="47"/>
      <c r="G138" s="47"/>
      <c r="H138" s="47"/>
      <c r="I138" s="47"/>
      <c r="J138" s="47"/>
      <c r="K138" s="47"/>
    </row>
    <row r="139" spans="1:11" s="74" customFormat="1">
      <c r="A139" s="47"/>
      <c r="B139" s="47"/>
      <c r="C139" s="103"/>
      <c r="D139" s="103"/>
      <c r="E139" s="47"/>
      <c r="F139" s="47"/>
      <c r="G139" s="47"/>
      <c r="H139" s="47"/>
      <c r="I139" s="47"/>
      <c r="J139" s="47"/>
      <c r="K139" s="47"/>
    </row>
    <row r="140" spans="1:11" s="74" customFormat="1">
      <c r="A140" s="47"/>
      <c r="B140" s="47"/>
      <c r="C140" s="103"/>
      <c r="D140" s="103"/>
      <c r="E140" s="47"/>
      <c r="F140" s="47"/>
      <c r="G140" s="47"/>
      <c r="H140" s="47"/>
      <c r="I140" s="47"/>
      <c r="J140" s="47"/>
      <c r="K140" s="47"/>
    </row>
    <row r="141" spans="1:11" s="74" customFormat="1">
      <c r="A141" s="47"/>
      <c r="B141" s="47"/>
      <c r="C141" s="103"/>
      <c r="D141" s="103"/>
      <c r="E141" s="47"/>
      <c r="F141" s="47"/>
      <c r="G141" s="47"/>
      <c r="H141" s="47"/>
      <c r="I141" s="47"/>
      <c r="J141" s="47"/>
      <c r="K141" s="47"/>
    </row>
    <row r="142" spans="1:11" s="74" customFormat="1">
      <c r="A142" s="47"/>
      <c r="B142" s="47"/>
      <c r="C142" s="103"/>
      <c r="D142" s="103"/>
      <c r="E142" s="47"/>
      <c r="F142" s="47"/>
      <c r="G142" s="47"/>
      <c r="H142" s="47"/>
      <c r="I142" s="47"/>
      <c r="J142" s="47"/>
      <c r="K142" s="47"/>
    </row>
    <row r="143" spans="1:11" s="74" customFormat="1">
      <c r="A143" s="47"/>
      <c r="B143" s="47"/>
      <c r="C143" s="103"/>
      <c r="D143" s="103"/>
      <c r="E143" s="47"/>
      <c r="F143" s="47"/>
      <c r="G143" s="47"/>
      <c r="H143" s="47"/>
      <c r="I143" s="47"/>
      <c r="J143" s="47"/>
      <c r="K143" s="47"/>
    </row>
    <row r="144" spans="1:11" s="74" customFormat="1">
      <c r="A144" s="47"/>
      <c r="B144" s="47"/>
      <c r="C144" s="103"/>
      <c r="D144" s="103"/>
      <c r="E144" s="47"/>
      <c r="F144" s="47"/>
      <c r="G144" s="47"/>
      <c r="H144" s="47"/>
      <c r="I144" s="47"/>
      <c r="J144" s="47"/>
      <c r="K144" s="47"/>
    </row>
    <row r="145" spans="1:11" s="74" customFormat="1">
      <c r="A145" s="47"/>
      <c r="B145" s="47"/>
      <c r="C145" s="103"/>
      <c r="D145" s="103"/>
      <c r="E145" s="47"/>
      <c r="F145" s="47"/>
      <c r="G145" s="47"/>
      <c r="H145" s="47"/>
      <c r="I145" s="47"/>
      <c r="J145" s="47"/>
      <c r="K145" s="47"/>
    </row>
    <row r="146" spans="1:11" s="74" customFormat="1">
      <c r="A146" s="47"/>
      <c r="B146" s="47"/>
      <c r="C146" s="103"/>
      <c r="D146" s="103"/>
      <c r="E146" s="47"/>
      <c r="F146" s="47"/>
      <c r="G146" s="47"/>
      <c r="H146" s="47"/>
      <c r="I146" s="47"/>
      <c r="J146" s="47"/>
      <c r="K146" s="47"/>
    </row>
    <row r="147" spans="1:11" s="74" customFormat="1">
      <c r="A147" s="47"/>
      <c r="B147" s="47"/>
      <c r="C147" s="103"/>
      <c r="D147" s="103"/>
      <c r="E147" s="47"/>
      <c r="F147" s="47"/>
      <c r="G147" s="47"/>
      <c r="H147" s="47"/>
      <c r="I147" s="47"/>
      <c r="J147" s="47"/>
      <c r="K147" s="47"/>
    </row>
    <row r="148" spans="1:11" s="74" customFormat="1">
      <c r="A148" s="47"/>
      <c r="B148" s="47"/>
      <c r="C148" s="103"/>
      <c r="D148" s="103"/>
      <c r="E148" s="47"/>
      <c r="F148" s="47"/>
      <c r="G148" s="47"/>
      <c r="H148" s="47"/>
      <c r="I148" s="47"/>
      <c r="J148" s="47"/>
      <c r="K148" s="47"/>
    </row>
    <row r="149" spans="1:11" s="74" customFormat="1">
      <c r="A149" s="47"/>
      <c r="B149" s="47"/>
      <c r="C149" s="103"/>
      <c r="D149" s="103"/>
      <c r="E149" s="47"/>
      <c r="F149" s="47"/>
      <c r="G149" s="47"/>
      <c r="H149" s="47"/>
      <c r="I149" s="47"/>
      <c r="J149" s="47"/>
      <c r="K149" s="47"/>
    </row>
    <row r="150" spans="1:11" s="74" customFormat="1">
      <c r="A150" s="47"/>
      <c r="B150" s="47"/>
      <c r="C150" s="103"/>
      <c r="D150" s="103"/>
      <c r="E150" s="47"/>
      <c r="F150" s="47"/>
      <c r="G150" s="47"/>
      <c r="H150" s="47"/>
      <c r="I150" s="47"/>
      <c r="J150" s="47"/>
      <c r="K150" s="47"/>
    </row>
    <row r="151" spans="1:11" s="74" customFormat="1">
      <c r="A151" s="47"/>
      <c r="B151" s="47"/>
      <c r="C151" s="103"/>
      <c r="D151" s="103"/>
      <c r="E151" s="47"/>
      <c r="F151" s="47"/>
      <c r="G151" s="47"/>
      <c r="H151" s="47"/>
      <c r="I151" s="47"/>
      <c r="J151" s="47"/>
      <c r="K151" s="47"/>
    </row>
    <row r="152" spans="1:11" s="74" customFormat="1">
      <c r="A152" s="47"/>
      <c r="B152" s="47"/>
      <c r="C152" s="103"/>
      <c r="D152" s="103"/>
      <c r="E152" s="47"/>
      <c r="F152" s="47"/>
      <c r="G152" s="47"/>
      <c r="H152" s="47"/>
      <c r="I152" s="47"/>
      <c r="J152" s="47"/>
      <c r="K152" s="47"/>
    </row>
    <row r="153" spans="1:11" s="74" customFormat="1">
      <c r="A153" s="47"/>
      <c r="B153" s="47"/>
      <c r="C153" s="103"/>
      <c r="D153" s="103"/>
      <c r="E153" s="47"/>
      <c r="F153" s="47"/>
      <c r="G153" s="47"/>
      <c r="H153" s="47"/>
      <c r="I153" s="47"/>
      <c r="J153" s="47"/>
      <c r="K153" s="47"/>
    </row>
    <row r="154" spans="1:11" s="74" customFormat="1">
      <c r="A154" s="47"/>
      <c r="B154" s="47"/>
      <c r="C154" s="103"/>
      <c r="D154" s="103"/>
      <c r="E154" s="47"/>
      <c r="F154" s="47"/>
      <c r="G154" s="47"/>
      <c r="H154" s="47"/>
      <c r="I154" s="47"/>
      <c r="J154" s="47"/>
      <c r="K154" s="47"/>
    </row>
    <row r="155" spans="1:11" s="74" customFormat="1">
      <c r="A155" s="47"/>
      <c r="B155" s="47"/>
      <c r="C155" s="103"/>
      <c r="D155" s="103"/>
      <c r="E155" s="47"/>
      <c r="F155" s="47"/>
      <c r="G155" s="47"/>
      <c r="H155" s="47"/>
      <c r="I155" s="47"/>
      <c r="J155" s="47"/>
      <c r="K155" s="47"/>
    </row>
    <row r="156" spans="1:11" s="74" customFormat="1">
      <c r="A156" s="47"/>
      <c r="B156" s="47"/>
      <c r="C156" s="103"/>
      <c r="D156" s="103"/>
      <c r="E156" s="47"/>
      <c r="F156" s="47"/>
      <c r="G156" s="47"/>
      <c r="H156" s="47"/>
      <c r="I156" s="47"/>
      <c r="J156" s="47"/>
      <c r="K156" s="47"/>
    </row>
    <row r="157" spans="1:11" s="74" customFormat="1">
      <c r="A157" s="47"/>
      <c r="B157" s="47"/>
      <c r="C157" s="103"/>
      <c r="D157" s="103"/>
      <c r="E157" s="47"/>
      <c r="F157" s="47"/>
      <c r="G157" s="47"/>
      <c r="H157" s="47"/>
      <c r="I157" s="47"/>
      <c r="J157" s="47"/>
      <c r="K157" s="47"/>
    </row>
    <row r="158" spans="1:11" s="74" customFormat="1">
      <c r="A158" s="47"/>
      <c r="B158" s="47"/>
      <c r="C158" s="103"/>
      <c r="D158" s="103"/>
      <c r="E158" s="47"/>
      <c r="F158" s="47"/>
      <c r="G158" s="47"/>
      <c r="H158" s="47"/>
      <c r="I158" s="47"/>
      <c r="J158" s="47"/>
      <c r="K158" s="47"/>
    </row>
    <row r="159" spans="1:11" s="74" customFormat="1">
      <c r="A159" s="47"/>
      <c r="B159" s="47"/>
      <c r="C159" s="103"/>
      <c r="D159" s="103"/>
      <c r="E159" s="47"/>
      <c r="F159" s="47"/>
      <c r="G159" s="47"/>
      <c r="H159" s="47"/>
      <c r="I159" s="47"/>
      <c r="J159" s="47"/>
      <c r="K159" s="47"/>
    </row>
    <row r="160" spans="1:11" s="74" customFormat="1">
      <c r="A160" s="47"/>
      <c r="B160" s="47"/>
      <c r="C160" s="103"/>
      <c r="D160" s="103"/>
      <c r="E160" s="47"/>
      <c r="F160" s="47"/>
      <c r="G160" s="47"/>
      <c r="H160" s="47"/>
      <c r="I160" s="47"/>
      <c r="J160" s="47"/>
      <c r="K160" s="47"/>
    </row>
    <row r="161" spans="1:11" s="74" customFormat="1">
      <c r="A161" s="47"/>
      <c r="B161" s="47"/>
      <c r="C161" s="103"/>
      <c r="D161" s="103"/>
      <c r="E161" s="47"/>
      <c r="F161" s="47"/>
      <c r="G161" s="47"/>
      <c r="H161" s="47"/>
      <c r="I161" s="47"/>
      <c r="J161" s="47"/>
      <c r="K161" s="47"/>
    </row>
    <row r="162" spans="1:11" s="74" customFormat="1">
      <c r="A162" s="47"/>
      <c r="B162" s="47"/>
      <c r="C162" s="103"/>
      <c r="D162" s="103"/>
      <c r="E162" s="47"/>
      <c r="F162" s="47"/>
      <c r="G162" s="47"/>
      <c r="H162" s="47"/>
      <c r="I162" s="47"/>
      <c r="J162" s="47"/>
      <c r="K162" s="47"/>
    </row>
    <row r="163" spans="1:11" s="74" customFormat="1">
      <c r="A163" s="47"/>
      <c r="B163" s="47"/>
      <c r="C163" s="103"/>
      <c r="D163" s="103"/>
      <c r="E163" s="47"/>
      <c r="F163" s="47"/>
      <c r="G163" s="47"/>
      <c r="H163" s="47"/>
      <c r="I163" s="47"/>
      <c r="J163" s="47"/>
      <c r="K163" s="47"/>
    </row>
    <row r="164" spans="1:11" s="74" customFormat="1">
      <c r="A164" s="47"/>
      <c r="B164" s="47"/>
      <c r="C164" s="103"/>
      <c r="D164" s="103"/>
      <c r="E164" s="47"/>
      <c r="F164" s="47"/>
      <c r="G164" s="47"/>
      <c r="H164" s="47"/>
      <c r="I164" s="47"/>
      <c r="J164" s="47"/>
      <c r="K164" s="47"/>
    </row>
    <row r="165" spans="1:11" s="74" customFormat="1">
      <c r="A165" s="47"/>
      <c r="B165" s="47"/>
      <c r="C165" s="103"/>
      <c r="D165" s="103"/>
      <c r="E165" s="47"/>
      <c r="F165" s="47"/>
      <c r="G165" s="47"/>
      <c r="H165" s="47"/>
      <c r="I165" s="47"/>
      <c r="J165" s="47"/>
      <c r="K165" s="47"/>
    </row>
    <row r="166" spans="1:11" s="74" customFormat="1">
      <c r="A166" s="47"/>
      <c r="B166" s="47"/>
      <c r="C166" s="103"/>
      <c r="D166" s="103"/>
      <c r="E166" s="47"/>
      <c r="F166" s="47"/>
      <c r="G166" s="47"/>
      <c r="H166" s="47"/>
      <c r="I166" s="47"/>
      <c r="J166" s="47"/>
      <c r="K166" s="47"/>
    </row>
    <row r="167" spans="1:11" s="74" customFormat="1">
      <c r="A167" s="47"/>
      <c r="B167" s="47"/>
      <c r="C167" s="103"/>
      <c r="D167" s="103"/>
      <c r="E167" s="47"/>
      <c r="F167" s="47"/>
      <c r="G167" s="47"/>
      <c r="H167" s="47"/>
      <c r="I167" s="47"/>
      <c r="J167" s="47"/>
      <c r="K167" s="47"/>
    </row>
    <row r="168" spans="1:11" s="74" customFormat="1">
      <c r="A168" s="47"/>
      <c r="B168" s="47"/>
      <c r="C168" s="103"/>
      <c r="D168" s="103"/>
      <c r="E168" s="47"/>
      <c r="F168" s="47"/>
      <c r="G168" s="47"/>
      <c r="H168" s="47"/>
      <c r="I168" s="47"/>
      <c r="J168" s="47"/>
      <c r="K168" s="47"/>
    </row>
    <row r="169" spans="1:11" s="74" customFormat="1">
      <c r="A169" s="47"/>
      <c r="B169" s="47"/>
      <c r="C169" s="103"/>
      <c r="D169" s="103"/>
      <c r="E169" s="47"/>
      <c r="F169" s="47"/>
      <c r="G169" s="47"/>
      <c r="H169" s="47"/>
      <c r="I169" s="47"/>
      <c r="J169" s="47"/>
      <c r="K169" s="47"/>
    </row>
    <row r="170" spans="1:11" s="74" customFormat="1">
      <c r="A170" s="47"/>
      <c r="B170" s="47"/>
      <c r="C170" s="103"/>
      <c r="D170" s="103"/>
      <c r="E170" s="47"/>
      <c r="F170" s="47"/>
      <c r="G170" s="47"/>
      <c r="H170" s="47"/>
      <c r="I170" s="47"/>
      <c r="J170" s="47"/>
      <c r="K170" s="47"/>
    </row>
    <row r="171" spans="1:11" s="74" customFormat="1">
      <c r="A171" s="47"/>
      <c r="B171" s="47"/>
      <c r="C171" s="103"/>
      <c r="D171" s="103"/>
      <c r="E171" s="47"/>
      <c r="F171" s="47"/>
      <c r="G171" s="47"/>
      <c r="H171" s="47"/>
      <c r="I171" s="47"/>
      <c r="J171" s="47"/>
      <c r="K171" s="47"/>
    </row>
    <row r="172" spans="1:11" s="74" customFormat="1">
      <c r="A172" s="47"/>
      <c r="B172" s="47"/>
      <c r="C172" s="103"/>
      <c r="D172" s="103"/>
      <c r="E172" s="47"/>
      <c r="F172" s="47"/>
      <c r="G172" s="47"/>
      <c r="H172" s="47"/>
      <c r="I172" s="47"/>
      <c r="J172" s="47"/>
      <c r="K172" s="47"/>
    </row>
    <row r="173" spans="1:11" s="74" customFormat="1">
      <c r="A173" s="47"/>
      <c r="B173" s="47"/>
      <c r="C173" s="103"/>
      <c r="D173" s="103"/>
      <c r="E173" s="47"/>
      <c r="F173" s="47"/>
      <c r="G173" s="47"/>
      <c r="H173" s="47"/>
      <c r="I173" s="47"/>
      <c r="J173" s="47"/>
      <c r="K173" s="47"/>
    </row>
    <row r="174" spans="1:11" s="74" customFormat="1">
      <c r="A174" s="47"/>
      <c r="B174" s="47"/>
      <c r="C174" s="103"/>
      <c r="D174" s="103"/>
      <c r="E174" s="47"/>
      <c r="F174" s="47"/>
      <c r="G174" s="47"/>
      <c r="H174" s="47"/>
      <c r="I174" s="47"/>
      <c r="J174" s="47"/>
      <c r="K174" s="47"/>
    </row>
    <row r="175" spans="1:11" s="74" customFormat="1">
      <c r="A175" s="47"/>
      <c r="B175" s="47"/>
      <c r="C175" s="103"/>
      <c r="D175" s="103"/>
      <c r="E175" s="47"/>
      <c r="F175" s="47"/>
      <c r="G175" s="47"/>
      <c r="H175" s="47"/>
      <c r="I175" s="47"/>
      <c r="J175" s="47"/>
      <c r="K175" s="47"/>
    </row>
    <row r="176" spans="1:11" s="74" customFormat="1">
      <c r="A176" s="47"/>
      <c r="B176" s="47"/>
      <c r="C176" s="103"/>
      <c r="D176" s="103"/>
      <c r="E176" s="47"/>
      <c r="F176" s="47"/>
      <c r="G176" s="47"/>
      <c r="H176" s="47"/>
      <c r="I176" s="47"/>
      <c r="J176" s="47"/>
      <c r="K176" s="47"/>
    </row>
    <row r="177" spans="1:11" s="74" customFormat="1">
      <c r="A177" s="47"/>
      <c r="B177" s="47"/>
      <c r="C177" s="103"/>
      <c r="D177" s="103"/>
      <c r="E177" s="47"/>
      <c r="F177" s="47"/>
      <c r="G177" s="47"/>
      <c r="H177" s="47"/>
      <c r="I177" s="47"/>
      <c r="J177" s="47"/>
      <c r="K177" s="47"/>
    </row>
    <row r="178" spans="1:11" s="74" customFormat="1">
      <c r="A178" s="47"/>
      <c r="B178" s="47"/>
      <c r="C178" s="103"/>
      <c r="D178" s="103"/>
      <c r="E178" s="47"/>
      <c r="F178" s="47"/>
      <c r="G178" s="47"/>
      <c r="H178" s="47"/>
      <c r="I178" s="47"/>
      <c r="J178" s="47"/>
      <c r="K178" s="47"/>
    </row>
    <row r="179" spans="1:11" s="74" customFormat="1">
      <c r="A179" s="47"/>
      <c r="B179" s="47"/>
      <c r="C179" s="103"/>
      <c r="D179" s="103"/>
      <c r="E179" s="47"/>
      <c r="F179" s="47"/>
      <c r="G179" s="47"/>
      <c r="H179" s="47"/>
      <c r="I179" s="47"/>
      <c r="J179" s="47"/>
      <c r="K179" s="47"/>
    </row>
    <row r="180" spans="1:11" s="74" customFormat="1">
      <c r="A180" s="47"/>
      <c r="B180" s="47"/>
      <c r="C180" s="103"/>
      <c r="D180" s="103"/>
      <c r="E180" s="47"/>
      <c r="F180" s="47"/>
      <c r="G180" s="47"/>
      <c r="H180" s="47"/>
      <c r="I180" s="47"/>
      <c r="J180" s="47"/>
      <c r="K180" s="47"/>
    </row>
    <row r="181" spans="1:11" s="74" customFormat="1">
      <c r="A181" s="47"/>
      <c r="B181" s="47"/>
      <c r="C181" s="103"/>
      <c r="D181" s="103"/>
      <c r="E181" s="47"/>
      <c r="F181" s="47"/>
      <c r="G181" s="47"/>
      <c r="H181" s="47"/>
      <c r="I181" s="47"/>
      <c r="J181" s="47"/>
      <c r="K181" s="47"/>
    </row>
    <row r="182" spans="1:11" s="74" customFormat="1">
      <c r="A182" s="47"/>
      <c r="B182" s="47"/>
      <c r="C182" s="103"/>
      <c r="D182" s="103"/>
      <c r="E182" s="47"/>
      <c r="F182" s="47"/>
      <c r="G182" s="47"/>
      <c r="H182" s="47"/>
      <c r="I182" s="47"/>
      <c r="J182" s="47"/>
      <c r="K182" s="47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E178"/>
  <sheetViews>
    <sheetView showGridLines="0" topLeftCell="B4" zoomScaleNormal="100" workbookViewId="0">
      <selection activeCell="J41" sqref="J41"/>
    </sheetView>
  </sheetViews>
  <sheetFormatPr defaultColWidth="9.140625" defaultRowHeight="12"/>
  <cols>
    <col min="1" max="1" width="45.5703125" style="47" bestFit="1" customWidth="1"/>
    <col min="2" max="3" width="9.85546875" style="103" bestFit="1" customWidth="1"/>
    <col min="4" max="5" width="9.85546875" style="47" bestFit="1" customWidth="1"/>
    <col min="6" max="9" width="9.28515625" style="47" customWidth="1"/>
    <col min="10" max="81" width="9.140625" style="47" customWidth="1"/>
    <col min="82" max="16384" width="9.140625" style="47"/>
  </cols>
  <sheetData>
    <row r="1" spans="1:83" s="78" customFormat="1" ht="14.25" customHeight="1">
      <c r="A1" s="464" t="s">
        <v>305</v>
      </c>
      <c r="B1" s="814" t="s">
        <v>190</v>
      </c>
      <c r="C1" s="814"/>
      <c r="D1" s="814"/>
      <c r="E1" s="814"/>
    </row>
    <row r="2" spans="1:83" s="80" customFormat="1" ht="14.25" customHeight="1" thickBot="1">
      <c r="A2" s="381" t="s">
        <v>20</v>
      </c>
      <c r="B2" s="383" t="s">
        <v>1306</v>
      </c>
      <c r="C2" s="384" t="s">
        <v>1307</v>
      </c>
      <c r="D2" s="383" t="s">
        <v>1308</v>
      </c>
      <c r="E2" s="384" t="s">
        <v>1309</v>
      </c>
    </row>
    <row r="3" spans="1:83" s="105" customFormat="1" ht="12.75" thickTop="1">
      <c r="A3" s="513" t="s">
        <v>278</v>
      </c>
      <c r="B3" s="514" t="s">
        <v>1583</v>
      </c>
      <c r="C3" s="515" t="s">
        <v>1612</v>
      </c>
      <c r="D3" s="514" t="s">
        <v>1616</v>
      </c>
      <c r="E3" s="515" t="s">
        <v>1620</v>
      </c>
    </row>
    <row r="4" spans="1:83" s="105" customFormat="1">
      <c r="A4" s="504" t="s">
        <v>1275</v>
      </c>
      <c r="B4" s="450" t="s">
        <v>1609</v>
      </c>
      <c r="C4" s="444" t="s">
        <v>1613</v>
      </c>
      <c r="D4" s="450" t="s">
        <v>1617</v>
      </c>
      <c r="E4" s="444" t="s">
        <v>1621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</row>
    <row r="5" spans="1:83" s="105" customFormat="1">
      <c r="A5" s="505" t="s">
        <v>279</v>
      </c>
      <c r="B5" s="396" t="s">
        <v>1310</v>
      </c>
      <c r="C5" s="445" t="s">
        <v>1311</v>
      </c>
      <c r="D5" s="396" t="s">
        <v>1313</v>
      </c>
      <c r="E5" s="445" t="s">
        <v>1314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</row>
    <row r="6" spans="1:83" s="105" customFormat="1">
      <c r="A6" s="506" t="s">
        <v>280</v>
      </c>
      <c r="B6" s="396" t="s">
        <v>1610</v>
      </c>
      <c r="C6" s="445" t="s">
        <v>1614</v>
      </c>
      <c r="D6" s="396" t="s">
        <v>1618</v>
      </c>
      <c r="E6" s="445" t="s">
        <v>1622</v>
      </c>
    </row>
    <row r="7" spans="1:83" s="105" customFormat="1">
      <c r="A7" s="452" t="s">
        <v>281</v>
      </c>
      <c r="B7" s="391" t="s">
        <v>1611</v>
      </c>
      <c r="C7" s="447" t="s">
        <v>1615</v>
      </c>
      <c r="D7" s="391" t="s">
        <v>1619</v>
      </c>
      <c r="E7" s="447" t="s">
        <v>1623</v>
      </c>
    </row>
    <row r="8" spans="1:83" s="105" customFormat="1">
      <c r="A8" s="448" t="s">
        <v>282</v>
      </c>
      <c r="B8" s="450" t="s">
        <v>1334</v>
      </c>
      <c r="C8" s="444" t="s">
        <v>1529</v>
      </c>
      <c r="D8" s="450" t="s">
        <v>1630</v>
      </c>
      <c r="E8" s="444" t="s">
        <v>1265</v>
      </c>
    </row>
    <row r="9" spans="1:83" s="105" customFormat="1">
      <c r="A9" s="448" t="s">
        <v>283</v>
      </c>
      <c r="B9" s="450" t="s">
        <v>1625</v>
      </c>
      <c r="C9" s="444" t="s">
        <v>1627</v>
      </c>
      <c r="D9" s="450" t="s">
        <v>1631</v>
      </c>
      <c r="E9" s="444" t="s">
        <v>1634</v>
      </c>
    </row>
    <row r="10" spans="1:83" s="105" customFormat="1">
      <c r="A10" s="448" t="s">
        <v>284</v>
      </c>
      <c r="B10" s="450" t="s">
        <v>1626</v>
      </c>
      <c r="C10" s="444" t="s">
        <v>1628</v>
      </c>
      <c r="D10" s="450" t="s">
        <v>1632</v>
      </c>
      <c r="E10" s="444" t="s">
        <v>1303</v>
      </c>
    </row>
    <row r="11" spans="1:83" s="105" customFormat="1">
      <c r="A11" s="448" t="s">
        <v>1624</v>
      </c>
      <c r="B11" s="450" t="s">
        <v>214</v>
      </c>
      <c r="C11" s="444" t="s">
        <v>1283</v>
      </c>
      <c r="D11" s="450" t="s">
        <v>1297</v>
      </c>
      <c r="E11" s="444" t="s">
        <v>1635</v>
      </c>
    </row>
    <row r="12" spans="1:83" s="105" customFormat="1" ht="12.75" customHeight="1">
      <c r="A12" s="448" t="s">
        <v>254</v>
      </c>
      <c r="B12" s="450" t="s">
        <v>401</v>
      </c>
      <c r="C12" s="444" t="s">
        <v>1629</v>
      </c>
      <c r="D12" s="450" t="s">
        <v>1633</v>
      </c>
      <c r="E12" s="444" t="s">
        <v>1636</v>
      </c>
    </row>
    <row r="13" spans="1:83" s="105" customFormat="1" ht="22.5">
      <c r="A13" s="448" t="s">
        <v>1637</v>
      </c>
      <c r="B13" s="450" t="s">
        <v>1639</v>
      </c>
      <c r="C13" s="444" t="s">
        <v>1640</v>
      </c>
      <c r="D13" s="450" t="s">
        <v>1125</v>
      </c>
      <c r="E13" s="444" t="s">
        <v>1567</v>
      </c>
    </row>
    <row r="14" spans="1:83" s="105" customFormat="1" ht="12.75" customHeight="1">
      <c r="A14" s="448" t="s">
        <v>1638</v>
      </c>
      <c r="B14" s="450" t="s">
        <v>609</v>
      </c>
      <c r="C14" s="444" t="s">
        <v>1567</v>
      </c>
      <c r="D14" s="450" t="s">
        <v>1641</v>
      </c>
      <c r="E14" s="444" t="s">
        <v>1642</v>
      </c>
    </row>
    <row r="15" spans="1:83" s="105" customFormat="1">
      <c r="A15" s="452" t="s">
        <v>98</v>
      </c>
      <c r="B15" s="391" t="s">
        <v>1252</v>
      </c>
      <c r="C15" s="447" t="s">
        <v>1370</v>
      </c>
      <c r="D15" s="391" t="s">
        <v>1386</v>
      </c>
      <c r="E15" s="447" t="s">
        <v>1387</v>
      </c>
    </row>
    <row r="16" spans="1:83" s="105" customFormat="1">
      <c r="A16" s="448" t="s">
        <v>265</v>
      </c>
      <c r="B16" s="450" t="s">
        <v>1643</v>
      </c>
      <c r="C16" s="444" t="s">
        <v>202</v>
      </c>
      <c r="D16" s="450" t="s">
        <v>1555</v>
      </c>
      <c r="E16" s="444" t="s">
        <v>1563</v>
      </c>
    </row>
    <row r="17" spans="1:5" s="105" customFormat="1">
      <c r="A17" s="448" t="s">
        <v>270</v>
      </c>
      <c r="B17" s="450" t="s">
        <v>401</v>
      </c>
      <c r="C17" s="444" t="s">
        <v>124</v>
      </c>
      <c r="D17" s="450" t="s">
        <v>1644</v>
      </c>
      <c r="E17" s="444" t="s">
        <v>212</v>
      </c>
    </row>
    <row r="18" spans="1:5" s="105" customFormat="1">
      <c r="A18" s="448" t="s">
        <v>271</v>
      </c>
      <c r="B18" s="450" t="s">
        <v>304</v>
      </c>
      <c r="C18" s="444" t="s">
        <v>124</v>
      </c>
      <c r="D18" s="450" t="s">
        <v>304</v>
      </c>
      <c r="E18" s="444" t="s">
        <v>124</v>
      </c>
    </row>
    <row r="19" spans="1:5" s="105" customFormat="1" ht="12.75" customHeight="1">
      <c r="A19" s="448" t="s">
        <v>273</v>
      </c>
      <c r="B19" s="450" t="s">
        <v>258</v>
      </c>
      <c r="C19" s="444" t="s">
        <v>123</v>
      </c>
      <c r="D19" s="450" t="s">
        <v>1411</v>
      </c>
      <c r="E19" s="444" t="s">
        <v>1412</v>
      </c>
    </row>
    <row r="20" spans="1:5" s="105" customFormat="1" ht="12.75" customHeight="1">
      <c r="A20" s="448" t="s">
        <v>276</v>
      </c>
      <c r="B20" s="450" t="s">
        <v>124</v>
      </c>
      <c r="C20" s="444" t="s">
        <v>1279</v>
      </c>
      <c r="D20" s="450" t="s">
        <v>123</v>
      </c>
      <c r="E20" s="444" t="s">
        <v>1279</v>
      </c>
    </row>
    <row r="21" spans="1:5" s="105" customFormat="1">
      <c r="A21" s="452" t="s">
        <v>204</v>
      </c>
      <c r="B21" s="391" t="s">
        <v>1645</v>
      </c>
      <c r="C21" s="447" t="s">
        <v>1646</v>
      </c>
      <c r="D21" s="391" t="s">
        <v>193</v>
      </c>
      <c r="E21" s="447" t="s">
        <v>1647</v>
      </c>
    </row>
    <row r="22" spans="1:5" s="105" customFormat="1">
      <c r="A22" s="448" t="s">
        <v>259</v>
      </c>
      <c r="B22" s="450" t="s">
        <v>210</v>
      </c>
      <c r="C22" s="444" t="s">
        <v>1304</v>
      </c>
      <c r="D22" s="450" t="s">
        <v>1391</v>
      </c>
      <c r="E22" s="444" t="s">
        <v>1392</v>
      </c>
    </row>
    <row r="23" spans="1:5" s="105" customFormat="1" ht="12.75" customHeight="1">
      <c r="A23" s="452" t="s">
        <v>286</v>
      </c>
      <c r="B23" s="391" t="s">
        <v>1648</v>
      </c>
      <c r="C23" s="447" t="s">
        <v>1649</v>
      </c>
      <c r="D23" s="391" t="s">
        <v>1651</v>
      </c>
      <c r="E23" s="447" t="s">
        <v>1652</v>
      </c>
    </row>
    <row r="24" spans="1:5">
      <c r="A24" s="504" t="s">
        <v>287</v>
      </c>
      <c r="B24" s="450" t="s">
        <v>1375</v>
      </c>
      <c r="C24" s="444" t="s">
        <v>1376</v>
      </c>
      <c r="D24" s="450" t="s">
        <v>1395</v>
      </c>
      <c r="E24" s="444" t="s">
        <v>1653</v>
      </c>
    </row>
    <row r="25" spans="1:5" ht="12.75" customHeight="1">
      <c r="A25" s="504" t="s">
        <v>288</v>
      </c>
      <c r="B25" s="450" t="s">
        <v>123</v>
      </c>
      <c r="C25" s="444" t="s">
        <v>1650</v>
      </c>
      <c r="D25" s="450" t="s">
        <v>196</v>
      </c>
      <c r="E25" s="444" t="s">
        <v>1654</v>
      </c>
    </row>
    <row r="26" spans="1:5" ht="12.75" customHeight="1">
      <c r="A26" s="448" t="s">
        <v>289</v>
      </c>
      <c r="B26" s="450" t="s">
        <v>86</v>
      </c>
      <c r="C26" s="444" t="s">
        <v>86</v>
      </c>
      <c r="D26" s="450" t="s">
        <v>86</v>
      </c>
      <c r="E26" s="444" t="s">
        <v>211</v>
      </c>
    </row>
    <row r="27" spans="1:5" s="105" customFormat="1">
      <c r="A27" s="452" t="s">
        <v>213</v>
      </c>
      <c r="B27" s="391" t="s">
        <v>1648</v>
      </c>
      <c r="C27" s="447" t="s">
        <v>1649</v>
      </c>
      <c r="D27" s="391" t="s">
        <v>1651</v>
      </c>
      <c r="E27" s="447" t="s">
        <v>1652</v>
      </c>
    </row>
    <row r="28" spans="1:5">
      <c r="A28" s="448" t="s">
        <v>287</v>
      </c>
      <c r="B28" s="450" t="s">
        <v>1375</v>
      </c>
      <c r="C28" s="444" t="s">
        <v>1376</v>
      </c>
      <c r="D28" s="450" t="s">
        <v>1395</v>
      </c>
      <c r="E28" s="444" t="s">
        <v>1396</v>
      </c>
    </row>
    <row r="29" spans="1:5" ht="12.75" thickBot="1">
      <c r="A29" s="516" t="s">
        <v>288</v>
      </c>
      <c r="B29" s="517" t="s">
        <v>123</v>
      </c>
      <c r="C29" s="518" t="s">
        <v>1650</v>
      </c>
      <c r="D29" s="517" t="s">
        <v>196</v>
      </c>
      <c r="E29" s="518" t="s">
        <v>1654</v>
      </c>
    </row>
    <row r="30" spans="1:5" ht="13.5" customHeight="1" thickTop="1">
      <c r="A30" s="511" t="s">
        <v>290</v>
      </c>
      <c r="B30" s="422" t="s">
        <v>1655</v>
      </c>
      <c r="C30" s="519" t="s">
        <v>1657</v>
      </c>
      <c r="D30" s="422" t="s">
        <v>1659</v>
      </c>
      <c r="E30" s="519" t="s">
        <v>1661</v>
      </c>
    </row>
    <row r="31" spans="1:5" s="36" customFormat="1" ht="12.75" customHeight="1" thickBot="1">
      <c r="A31" s="512" t="s">
        <v>293</v>
      </c>
      <c r="B31" s="396" t="s">
        <v>1656</v>
      </c>
      <c r="C31" s="445" t="s">
        <v>1658</v>
      </c>
      <c r="D31" s="396" t="s">
        <v>1660</v>
      </c>
      <c r="E31" s="445" t="s">
        <v>1662</v>
      </c>
    </row>
    <row r="32" spans="1:5" s="105" customFormat="1" ht="13.5" customHeight="1" thickTop="1">
      <c r="A32" s="511" t="s">
        <v>220</v>
      </c>
      <c r="B32" s="422" t="s">
        <v>1378</v>
      </c>
      <c r="C32" s="519" t="s">
        <v>1379</v>
      </c>
      <c r="D32" s="422" t="s">
        <v>1398</v>
      </c>
      <c r="E32" s="519" t="s">
        <v>1399</v>
      </c>
    </row>
    <row r="33" spans="1:75" s="105" customFormat="1">
      <c r="A33" s="448" t="s">
        <v>222</v>
      </c>
      <c r="B33" s="450" t="s">
        <v>1378</v>
      </c>
      <c r="C33" s="444" t="s">
        <v>1379</v>
      </c>
      <c r="D33" s="450" t="s">
        <v>1398</v>
      </c>
      <c r="E33" s="444" t="s">
        <v>1399</v>
      </c>
    </row>
    <row r="34" spans="1:75" s="105" customFormat="1">
      <c r="A34" s="449" t="s">
        <v>294</v>
      </c>
      <c r="B34" s="450" t="s">
        <v>1663</v>
      </c>
      <c r="C34" s="444" t="s">
        <v>1664</v>
      </c>
      <c r="D34" s="450" t="s">
        <v>1666</v>
      </c>
      <c r="E34" s="444" t="s">
        <v>1667</v>
      </c>
    </row>
    <row r="35" spans="1:75" s="105" customFormat="1" ht="12.75" thickBot="1">
      <c r="A35" s="448" t="s">
        <v>222</v>
      </c>
      <c r="B35" s="450" t="s">
        <v>1663</v>
      </c>
      <c r="C35" s="444" t="s">
        <v>1665</v>
      </c>
      <c r="D35" s="450" t="s">
        <v>1666</v>
      </c>
      <c r="E35" s="444" t="s">
        <v>1668</v>
      </c>
    </row>
    <row r="36" spans="1:75" s="46" customFormat="1" thickTop="1">
      <c r="A36" s="520"/>
      <c r="B36" s="521"/>
      <c r="C36" s="521"/>
      <c r="D36" s="521"/>
      <c r="E36" s="521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</row>
    <row r="37" spans="1:75" s="108" customFormat="1" ht="9">
      <c r="A37" s="813"/>
      <c r="B37" s="813"/>
      <c r="C37" s="813"/>
    </row>
    <row r="38" spans="1:75" s="108" customFormat="1" ht="9">
      <c r="A38" s="75" t="s">
        <v>68</v>
      </c>
      <c r="B38" s="813"/>
      <c r="C38" s="813"/>
    </row>
    <row r="39" spans="1:75" s="108" customFormat="1" ht="9">
      <c r="A39" s="75" t="s">
        <v>68</v>
      </c>
      <c r="B39" s="813"/>
      <c r="C39" s="813"/>
    </row>
    <row r="40" spans="1:75">
      <c r="B40" s="47"/>
      <c r="C40" s="47"/>
    </row>
    <row r="41" spans="1:75">
      <c r="B41" s="47"/>
      <c r="C41" s="47"/>
    </row>
    <row r="42" spans="1:75">
      <c r="B42" s="47"/>
      <c r="C42" s="47"/>
    </row>
    <row r="43" spans="1:75">
      <c r="B43" s="47"/>
      <c r="C43" s="47"/>
    </row>
    <row r="44" spans="1:75">
      <c r="B44" s="47"/>
      <c r="C44" s="47"/>
    </row>
    <row r="45" spans="1:75">
      <c r="B45" s="47"/>
      <c r="C45" s="47"/>
    </row>
    <row r="46" spans="1:75">
      <c r="B46" s="47"/>
      <c r="C46" s="47"/>
    </row>
    <row r="47" spans="1:75">
      <c r="B47" s="47"/>
      <c r="C47" s="47"/>
    </row>
    <row r="48" spans="1:75">
      <c r="B48" s="47"/>
      <c r="C48" s="47"/>
    </row>
    <row r="49" spans="2:3">
      <c r="B49" s="47"/>
      <c r="C49" s="47"/>
    </row>
    <row r="50" spans="2:3">
      <c r="B50" s="47"/>
      <c r="C50" s="47"/>
    </row>
    <row r="51" spans="2:3">
      <c r="B51" s="47"/>
      <c r="C51" s="47"/>
    </row>
    <row r="52" spans="2:3">
      <c r="B52" s="47"/>
      <c r="C52" s="47"/>
    </row>
    <row r="53" spans="2:3">
      <c r="B53" s="47"/>
      <c r="C53" s="47"/>
    </row>
    <row r="54" spans="2:3">
      <c r="B54" s="47"/>
      <c r="C54" s="47"/>
    </row>
    <row r="55" spans="2:3">
      <c r="B55" s="47"/>
      <c r="C55" s="47"/>
    </row>
    <row r="56" spans="2:3">
      <c r="B56" s="47"/>
      <c r="C56" s="47"/>
    </row>
    <row r="57" spans="2:3">
      <c r="B57" s="47"/>
      <c r="C57" s="47"/>
    </row>
    <row r="58" spans="2:3">
      <c r="B58" s="47"/>
      <c r="C58" s="47"/>
    </row>
    <row r="59" spans="2:3">
      <c r="B59" s="47"/>
      <c r="C59" s="47"/>
    </row>
    <row r="60" spans="2:3">
      <c r="B60" s="47"/>
      <c r="C60" s="47"/>
    </row>
    <row r="61" spans="2:3">
      <c r="B61" s="47"/>
      <c r="C61" s="47"/>
    </row>
    <row r="62" spans="2:3">
      <c r="B62" s="47"/>
      <c r="C62" s="47"/>
    </row>
    <row r="63" spans="2:3">
      <c r="B63" s="47"/>
      <c r="C63" s="47"/>
    </row>
    <row r="64" spans="2:3">
      <c r="B64" s="47"/>
      <c r="C64" s="47"/>
    </row>
    <row r="65" spans="2:3">
      <c r="B65" s="47"/>
      <c r="C65" s="47"/>
    </row>
    <row r="66" spans="2:3">
      <c r="B66" s="47"/>
      <c r="C66" s="47"/>
    </row>
    <row r="67" spans="2:3">
      <c r="B67" s="47"/>
      <c r="C67" s="47"/>
    </row>
    <row r="68" spans="2:3">
      <c r="B68" s="47"/>
      <c r="C68" s="47"/>
    </row>
    <row r="69" spans="2:3">
      <c r="B69" s="47"/>
      <c r="C69" s="47"/>
    </row>
    <row r="70" spans="2:3">
      <c r="B70" s="47"/>
      <c r="C70" s="47"/>
    </row>
    <row r="71" spans="2:3">
      <c r="B71" s="47"/>
      <c r="C71" s="47"/>
    </row>
    <row r="72" spans="2:3">
      <c r="B72" s="47"/>
      <c r="C72" s="47"/>
    </row>
    <row r="73" spans="2:3">
      <c r="B73" s="47"/>
      <c r="C73" s="47"/>
    </row>
    <row r="74" spans="2:3">
      <c r="B74" s="47"/>
      <c r="C74" s="47"/>
    </row>
    <row r="75" spans="2:3">
      <c r="B75" s="47"/>
      <c r="C75" s="47"/>
    </row>
    <row r="76" spans="2:3">
      <c r="B76" s="47"/>
      <c r="C76" s="47"/>
    </row>
    <row r="77" spans="2:3">
      <c r="B77" s="47"/>
      <c r="C77" s="47"/>
    </row>
    <row r="78" spans="2:3" s="48" customFormat="1" ht="5.25">
      <c r="B78" s="112"/>
      <c r="C78" s="112"/>
    </row>
    <row r="79" spans="2:3">
      <c r="B79" s="47"/>
      <c r="C79" s="47"/>
    </row>
    <row r="80" spans="2:3">
      <c r="B80" s="47"/>
      <c r="C80" s="47"/>
    </row>
    <row r="81" spans="2:3">
      <c r="B81" s="47"/>
      <c r="C81" s="47"/>
    </row>
    <row r="82" spans="2:3">
      <c r="B82" s="47"/>
      <c r="C82" s="47"/>
    </row>
    <row r="83" spans="2:3">
      <c r="B83" s="47"/>
      <c r="C83" s="47"/>
    </row>
    <row r="84" spans="2:3">
      <c r="B84" s="47"/>
      <c r="C84" s="47"/>
    </row>
    <row r="85" spans="2:3">
      <c r="B85" s="47"/>
      <c r="C85" s="47"/>
    </row>
    <row r="86" spans="2:3">
      <c r="B86" s="47"/>
      <c r="C86" s="47"/>
    </row>
    <row r="87" spans="2:3">
      <c r="B87" s="47"/>
      <c r="C87" s="47"/>
    </row>
    <row r="88" spans="2:3">
      <c r="B88" s="47"/>
      <c r="C88" s="47"/>
    </row>
    <row r="89" spans="2:3">
      <c r="B89" s="47"/>
      <c r="C89" s="47"/>
    </row>
    <row r="90" spans="2:3">
      <c r="B90" s="47"/>
      <c r="C90" s="47"/>
    </row>
    <row r="91" spans="2:3">
      <c r="B91" s="47"/>
      <c r="C91" s="47"/>
    </row>
    <row r="92" spans="2:3">
      <c r="B92" s="47"/>
      <c r="C92" s="47"/>
    </row>
    <row r="93" spans="2:3">
      <c r="B93" s="47"/>
      <c r="C93" s="47"/>
    </row>
    <row r="94" spans="2:3">
      <c r="B94" s="47"/>
      <c r="C94" s="47"/>
    </row>
    <row r="95" spans="2:3">
      <c r="B95" s="47"/>
      <c r="C95" s="47"/>
    </row>
    <row r="96" spans="2:3">
      <c r="B96" s="47"/>
      <c r="C96" s="47"/>
    </row>
    <row r="97" spans="2:3">
      <c r="B97" s="47"/>
      <c r="C97" s="47"/>
    </row>
    <row r="98" spans="2:3">
      <c r="B98" s="47"/>
      <c r="C98" s="47"/>
    </row>
    <row r="99" spans="2:3">
      <c r="B99" s="47"/>
      <c r="C99" s="47"/>
    </row>
    <row r="100" spans="2:3">
      <c r="B100" s="47"/>
      <c r="C100" s="47"/>
    </row>
    <row r="101" spans="2:3">
      <c r="B101" s="47"/>
      <c r="C101" s="47"/>
    </row>
    <row r="102" spans="2:3">
      <c r="B102" s="47"/>
      <c r="C102" s="47"/>
    </row>
    <row r="103" spans="2:3">
      <c r="B103" s="47"/>
      <c r="C103" s="47"/>
    </row>
    <row r="104" spans="2:3">
      <c r="B104" s="47"/>
      <c r="C104" s="47"/>
    </row>
    <row r="105" spans="2:3">
      <c r="B105" s="47"/>
      <c r="C105" s="47"/>
    </row>
    <row r="106" spans="2:3">
      <c r="B106" s="47"/>
      <c r="C106" s="47"/>
    </row>
    <row r="107" spans="2:3">
      <c r="B107" s="47"/>
      <c r="C107" s="47"/>
    </row>
    <row r="108" spans="2:3">
      <c r="B108" s="47"/>
      <c r="C108" s="47"/>
    </row>
    <row r="109" spans="2:3">
      <c r="B109" s="47"/>
      <c r="C109" s="47"/>
    </row>
    <row r="110" spans="2:3">
      <c r="B110" s="47"/>
      <c r="C110" s="47"/>
    </row>
    <row r="111" spans="2:3">
      <c r="B111" s="47"/>
      <c r="C111" s="47"/>
    </row>
    <row r="112" spans="2:3">
      <c r="B112" s="47"/>
      <c r="C112" s="47"/>
    </row>
    <row r="113" spans="2:3">
      <c r="B113" s="47"/>
      <c r="C113" s="47"/>
    </row>
    <row r="114" spans="2:3">
      <c r="B114" s="47"/>
      <c r="C114" s="47"/>
    </row>
    <row r="115" spans="2:3">
      <c r="B115" s="47"/>
      <c r="C115" s="47"/>
    </row>
    <row r="116" spans="2:3">
      <c r="B116" s="47"/>
      <c r="C116" s="47"/>
    </row>
    <row r="117" spans="2:3">
      <c r="B117" s="47"/>
      <c r="C117" s="47"/>
    </row>
    <row r="118" spans="2:3">
      <c r="B118" s="47"/>
      <c r="C118" s="47"/>
    </row>
    <row r="119" spans="2:3">
      <c r="B119" s="47"/>
      <c r="C119" s="47"/>
    </row>
    <row r="120" spans="2:3">
      <c r="B120" s="47"/>
      <c r="C120" s="47"/>
    </row>
    <row r="121" spans="2:3">
      <c r="B121" s="47"/>
      <c r="C121" s="47"/>
    </row>
    <row r="122" spans="2:3">
      <c r="B122" s="47"/>
      <c r="C122" s="47"/>
    </row>
    <row r="123" spans="2:3">
      <c r="B123" s="47"/>
      <c r="C123" s="47"/>
    </row>
    <row r="124" spans="2:3">
      <c r="B124" s="47"/>
      <c r="C124" s="47"/>
    </row>
    <row r="125" spans="2:3">
      <c r="B125" s="47"/>
      <c r="C125" s="47"/>
    </row>
    <row r="126" spans="2:3">
      <c r="B126" s="47"/>
      <c r="C126" s="47"/>
    </row>
    <row r="127" spans="2:3">
      <c r="B127" s="47"/>
      <c r="C127" s="47"/>
    </row>
    <row r="128" spans="2:3">
      <c r="B128" s="47"/>
      <c r="C128" s="47"/>
    </row>
    <row r="129" spans="2:3">
      <c r="B129" s="47"/>
      <c r="C129" s="47"/>
    </row>
    <row r="130" spans="2:3">
      <c r="B130" s="47"/>
      <c r="C130" s="47"/>
    </row>
    <row r="131" spans="2:3">
      <c r="B131" s="47"/>
      <c r="C131" s="47"/>
    </row>
    <row r="132" spans="2:3">
      <c r="B132" s="47"/>
      <c r="C132" s="47"/>
    </row>
    <row r="133" spans="2:3">
      <c r="B133" s="47"/>
      <c r="C133" s="47"/>
    </row>
    <row r="134" spans="2:3">
      <c r="B134" s="47"/>
      <c r="C134" s="47"/>
    </row>
    <row r="135" spans="2:3">
      <c r="B135" s="47"/>
      <c r="C135" s="47"/>
    </row>
    <row r="136" spans="2:3">
      <c r="B136" s="47"/>
      <c r="C136" s="47"/>
    </row>
    <row r="177" hidden="1"/>
    <row r="178" hidden="1"/>
  </sheetData>
  <mergeCells count="4">
    <mergeCell ref="B39:C39"/>
    <mergeCell ref="A37:C37"/>
    <mergeCell ref="B38:C38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E92"/>
  <sheetViews>
    <sheetView showGridLines="0" topLeftCell="B3" zoomScaleNormal="100" workbookViewId="0">
      <selection activeCell="J41" sqref="J41"/>
    </sheetView>
  </sheetViews>
  <sheetFormatPr defaultColWidth="9.140625" defaultRowHeight="12"/>
  <cols>
    <col min="1" max="1" width="60" style="47" customWidth="1"/>
    <col min="2" max="3" width="9.28515625" style="103" customWidth="1"/>
    <col min="4" max="19" width="9.28515625" style="47" customWidth="1"/>
    <col min="20" max="83" width="9.140625" style="47" customWidth="1"/>
    <col min="84" max="16384" width="9.140625" style="47"/>
  </cols>
  <sheetData>
    <row r="1" spans="1:83" s="78" customFormat="1" ht="14.25" customHeight="1">
      <c r="A1" s="464" t="s">
        <v>540</v>
      </c>
      <c r="B1" s="814" t="s">
        <v>190</v>
      </c>
      <c r="C1" s="814"/>
      <c r="D1" s="814"/>
      <c r="E1" s="814"/>
    </row>
    <row r="2" spans="1:83" s="80" customFormat="1" ht="14.25" customHeight="1" thickBot="1">
      <c r="A2" s="381" t="s">
        <v>20</v>
      </c>
      <c r="B2" s="383" t="s">
        <v>1306</v>
      </c>
      <c r="C2" s="384" t="s">
        <v>1307</v>
      </c>
      <c r="D2" s="383" t="s">
        <v>1308</v>
      </c>
      <c r="E2" s="384" t="s">
        <v>1309</v>
      </c>
    </row>
    <row r="3" spans="1:83" ht="12.75" thickTop="1">
      <c r="A3" s="507" t="s">
        <v>213</v>
      </c>
      <c r="B3" s="391" t="s">
        <v>1648</v>
      </c>
      <c r="C3" s="447" t="s">
        <v>1649</v>
      </c>
      <c r="D3" s="391" t="s">
        <v>1651</v>
      </c>
      <c r="E3" s="447" t="s">
        <v>1652</v>
      </c>
    </row>
    <row r="4" spans="1:83" ht="12.75" customHeight="1">
      <c r="A4" s="716" t="s">
        <v>1669</v>
      </c>
      <c r="B4" s="440" t="s">
        <v>203</v>
      </c>
      <c r="C4" s="717" t="s">
        <v>1673</v>
      </c>
      <c r="D4" s="440" t="s">
        <v>1390</v>
      </c>
      <c r="E4" s="717" t="s">
        <v>1678</v>
      </c>
    </row>
    <row r="5" spans="1:83" ht="12.75" customHeight="1">
      <c r="A5" s="716" t="s">
        <v>1670</v>
      </c>
      <c r="B5" s="440" t="s">
        <v>251</v>
      </c>
      <c r="C5" s="717" t="s">
        <v>1674</v>
      </c>
      <c r="D5" s="440" t="s">
        <v>1720</v>
      </c>
      <c r="E5" s="717" t="s">
        <v>1679</v>
      </c>
    </row>
    <row r="6" spans="1:83" ht="12.75" customHeight="1">
      <c r="A6" s="716" t="s">
        <v>1671</v>
      </c>
      <c r="B6" s="440" t="s">
        <v>212</v>
      </c>
      <c r="C6" s="717" t="s">
        <v>1675</v>
      </c>
      <c r="D6" s="440" t="s">
        <v>1678</v>
      </c>
      <c r="E6" s="717" t="s">
        <v>1680</v>
      </c>
    </row>
    <row r="7" spans="1:83" ht="12.75" customHeight="1">
      <c r="A7" s="488" t="s">
        <v>542</v>
      </c>
      <c r="B7" s="430" t="s">
        <v>1389</v>
      </c>
      <c r="C7" s="454" t="s">
        <v>1676</v>
      </c>
      <c r="D7" s="430" t="s">
        <v>300</v>
      </c>
      <c r="E7" s="454" t="s">
        <v>602</v>
      </c>
    </row>
    <row r="8" spans="1:83" ht="22.5">
      <c r="A8" s="716" t="s">
        <v>543</v>
      </c>
      <c r="B8" s="440" t="s">
        <v>86</v>
      </c>
      <c r="C8" s="717" t="s">
        <v>1408</v>
      </c>
      <c r="D8" s="440" t="s">
        <v>86</v>
      </c>
      <c r="E8" s="717" t="s">
        <v>1279</v>
      </c>
    </row>
    <row r="9" spans="1:83" ht="12.75" customHeight="1">
      <c r="A9" s="716" t="s">
        <v>1672</v>
      </c>
      <c r="B9" s="440" t="s">
        <v>211</v>
      </c>
      <c r="C9" s="717" t="s">
        <v>1677</v>
      </c>
      <c r="D9" s="440" t="s">
        <v>1279</v>
      </c>
      <c r="E9" s="717" t="s">
        <v>1681</v>
      </c>
    </row>
    <row r="10" spans="1:83" ht="12.75" customHeight="1">
      <c r="A10" s="488" t="s">
        <v>544</v>
      </c>
      <c r="B10" s="430" t="s">
        <v>211</v>
      </c>
      <c r="C10" s="454" t="s">
        <v>1251</v>
      </c>
      <c r="D10" s="430" t="s">
        <v>1279</v>
      </c>
      <c r="E10" s="454" t="s">
        <v>1682</v>
      </c>
    </row>
    <row r="11" spans="1:83" ht="12.75" customHeight="1">
      <c r="A11" s="488" t="s">
        <v>546</v>
      </c>
      <c r="B11" s="430" t="s">
        <v>210</v>
      </c>
      <c r="C11" s="454" t="s">
        <v>267</v>
      </c>
      <c r="D11" s="430" t="s">
        <v>126</v>
      </c>
      <c r="E11" s="454" t="s">
        <v>1391</v>
      </c>
    </row>
    <row r="12" spans="1:83" ht="12.75" customHeight="1">
      <c r="A12" s="522" t="s">
        <v>547</v>
      </c>
      <c r="B12" s="456" t="s">
        <v>1817</v>
      </c>
      <c r="C12" s="457" t="s">
        <v>1683</v>
      </c>
      <c r="D12" s="456" t="s">
        <v>300</v>
      </c>
      <c r="E12" s="457" t="s">
        <v>1687</v>
      </c>
    </row>
    <row r="13" spans="1:83">
      <c r="A13" s="455" t="s">
        <v>548</v>
      </c>
      <c r="B13" s="456" t="s">
        <v>1818</v>
      </c>
      <c r="C13" s="457" t="s">
        <v>1684</v>
      </c>
      <c r="D13" s="456" t="s">
        <v>1819</v>
      </c>
      <c r="E13" s="457" t="s">
        <v>1097</v>
      </c>
    </row>
    <row r="14" spans="1:83">
      <c r="A14" s="458" t="s">
        <v>287</v>
      </c>
      <c r="B14" s="430" t="s">
        <v>1818</v>
      </c>
      <c r="C14" s="454" t="s">
        <v>1685</v>
      </c>
      <c r="D14" s="430" t="s">
        <v>1651</v>
      </c>
      <c r="E14" s="454" t="s">
        <v>1689</v>
      </c>
    </row>
    <row r="15" spans="1:83" ht="12.75" thickBot="1">
      <c r="A15" s="458" t="s">
        <v>288</v>
      </c>
      <c r="B15" s="430" t="s">
        <v>211</v>
      </c>
      <c r="C15" s="454" t="s">
        <v>126</v>
      </c>
      <c r="D15" s="430" t="s">
        <v>300</v>
      </c>
      <c r="E15" s="454" t="s">
        <v>298</v>
      </c>
    </row>
    <row r="16" spans="1:83" s="46" customFormat="1" thickTop="1">
      <c r="A16" s="520"/>
      <c r="B16" s="521"/>
      <c r="C16" s="521"/>
      <c r="D16" s="521"/>
      <c r="E16" s="521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</row>
    <row r="17" spans="1:3" s="96" customFormat="1" ht="9">
      <c r="A17" s="812"/>
      <c r="B17" s="812"/>
      <c r="C17" s="812"/>
    </row>
    <row r="18" spans="1:3" s="96" customFormat="1" ht="9">
      <c r="A18" s="135" t="s">
        <v>68</v>
      </c>
      <c r="B18" s="812"/>
      <c r="C18" s="812"/>
    </row>
    <row r="19" spans="1:3" s="96" customFormat="1" ht="9">
      <c r="A19" s="135" t="s">
        <v>68</v>
      </c>
      <c r="B19" s="812"/>
      <c r="C19" s="812"/>
    </row>
    <row r="20" spans="1:3" s="96" customFormat="1" ht="9">
      <c r="A20" s="812"/>
      <c r="B20" s="812"/>
      <c r="C20" s="812"/>
    </row>
    <row r="21" spans="1:3" s="96" customFormat="1" ht="9">
      <c r="A21" s="115" t="s">
        <v>68</v>
      </c>
      <c r="B21" s="812"/>
      <c r="C21" s="812"/>
    </row>
    <row r="22" spans="1:3" s="96" customFormat="1" ht="9">
      <c r="A22" s="115" t="s">
        <v>68</v>
      </c>
      <c r="B22" s="812"/>
      <c r="C22" s="812"/>
    </row>
    <row r="92" spans="2:3" s="48" customFormat="1" ht="5.25">
      <c r="B92" s="112"/>
      <c r="C92" s="112"/>
    </row>
  </sheetData>
  <mergeCells count="7">
    <mergeCell ref="B1:E1"/>
    <mergeCell ref="B22:C22"/>
    <mergeCell ref="A20:C20"/>
    <mergeCell ref="B21:C21"/>
    <mergeCell ref="A17:C17"/>
    <mergeCell ref="B18:C18"/>
    <mergeCell ref="B19:C19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0"/>
  <sheetViews>
    <sheetView showGridLines="0" topLeftCell="A3" zoomScaleNormal="100" workbookViewId="0">
      <selection activeCell="J41" sqref="J41"/>
    </sheetView>
  </sheetViews>
  <sheetFormatPr defaultColWidth="9.140625" defaultRowHeight="12"/>
  <cols>
    <col min="1" max="1" width="40.7109375" style="47" customWidth="1"/>
    <col min="2" max="2" width="10.7109375" style="103" customWidth="1"/>
    <col min="3" max="3" width="11.140625" style="103" customWidth="1"/>
    <col min="4" max="4" width="9.28515625" style="47" customWidth="1"/>
    <col min="5" max="7" width="9.140625" style="47" customWidth="1"/>
    <col min="8" max="16384" width="9.140625" style="47"/>
  </cols>
  <sheetData>
    <row r="1" spans="1:3" s="78" customFormat="1" ht="14.25" customHeight="1">
      <c r="A1" s="464" t="s">
        <v>469</v>
      </c>
      <c r="B1" s="720">
        <v>2023</v>
      </c>
      <c r="C1" s="579">
        <v>2022</v>
      </c>
    </row>
    <row r="2" spans="1:3" s="80" customFormat="1" ht="27.95" customHeight="1" thickBot="1">
      <c r="A2" s="381" t="s">
        <v>20</v>
      </c>
      <c r="B2" s="383" t="s">
        <v>1588</v>
      </c>
      <c r="C2" s="384" t="s">
        <v>419</v>
      </c>
    </row>
    <row r="3" spans="1:3" s="78" customFormat="1" ht="14.25" customHeight="1" thickTop="1">
      <c r="A3" s="488" t="s">
        <v>470</v>
      </c>
      <c r="B3" s="430" t="s">
        <v>1691</v>
      </c>
      <c r="C3" s="454" t="s">
        <v>471</v>
      </c>
    </row>
    <row r="4" spans="1:3" s="80" customFormat="1" ht="12.75" customHeight="1">
      <c r="A4" s="488" t="s">
        <v>472</v>
      </c>
      <c r="B4" s="430" t="s">
        <v>1692</v>
      </c>
      <c r="C4" s="454" t="s">
        <v>473</v>
      </c>
    </row>
    <row r="5" spans="1:3" s="78" customFormat="1" ht="14.25" customHeight="1">
      <c r="A5" s="488" t="s">
        <v>474</v>
      </c>
      <c r="B5" s="430" t="s">
        <v>1693</v>
      </c>
      <c r="C5" s="454" t="s">
        <v>475</v>
      </c>
    </row>
    <row r="6" spans="1:3" s="80" customFormat="1" ht="12.75">
      <c r="A6" s="488" t="s">
        <v>476</v>
      </c>
      <c r="B6" s="430" t="s">
        <v>1694</v>
      </c>
      <c r="C6" s="454" t="s">
        <v>477</v>
      </c>
    </row>
    <row r="7" spans="1:3" s="78" customFormat="1" ht="13.5" customHeight="1">
      <c r="A7" s="488" t="s">
        <v>480</v>
      </c>
      <c r="B7" s="430" t="s">
        <v>1296</v>
      </c>
      <c r="C7" s="454" t="s">
        <v>481</v>
      </c>
    </row>
    <row r="8" spans="1:3" s="80" customFormat="1" ht="12.75">
      <c r="A8" s="488" t="s">
        <v>1284</v>
      </c>
      <c r="B8" s="430" t="s">
        <v>1695</v>
      </c>
      <c r="C8" s="454" t="s">
        <v>483</v>
      </c>
    </row>
    <row r="9" spans="1:3">
      <c r="A9" s="488" t="s">
        <v>484</v>
      </c>
      <c r="B9" s="430" t="s">
        <v>299</v>
      </c>
      <c r="C9" s="454" t="s">
        <v>299</v>
      </c>
    </row>
    <row r="10" spans="1:3">
      <c r="A10" s="488" t="s">
        <v>485</v>
      </c>
      <c r="B10" s="430" t="s">
        <v>1696</v>
      </c>
      <c r="C10" s="467" t="s">
        <v>418</v>
      </c>
    </row>
    <row r="11" spans="1:3">
      <c r="A11" s="488" t="s">
        <v>1285</v>
      </c>
      <c r="B11" s="430" t="s">
        <v>1812</v>
      </c>
      <c r="C11" s="454" t="s">
        <v>479</v>
      </c>
    </row>
    <row r="12" spans="1:3">
      <c r="A12" s="488" t="s">
        <v>487</v>
      </c>
      <c r="B12" s="430" t="s">
        <v>135</v>
      </c>
      <c r="C12" s="454" t="s">
        <v>135</v>
      </c>
    </row>
    <row r="13" spans="1:3">
      <c r="A13" s="507" t="s">
        <v>488</v>
      </c>
      <c r="B13" s="391" t="s">
        <v>1813</v>
      </c>
      <c r="C13" s="447" t="s">
        <v>489</v>
      </c>
    </row>
    <row r="14" spans="1:3" ht="12.75" customHeight="1">
      <c r="A14" s="488" t="s">
        <v>420</v>
      </c>
      <c r="B14" s="430" t="s">
        <v>1576</v>
      </c>
      <c r="C14" s="454" t="s">
        <v>421</v>
      </c>
    </row>
    <row r="15" spans="1:3" ht="12" customHeight="1">
      <c r="A15" s="488" t="s">
        <v>422</v>
      </c>
      <c r="B15" s="430" t="s">
        <v>1577</v>
      </c>
      <c r="C15" s="454" t="s">
        <v>423</v>
      </c>
    </row>
    <row r="16" spans="1:3" ht="12" customHeight="1">
      <c r="A16" s="488" t="s">
        <v>490</v>
      </c>
      <c r="B16" s="430" t="s">
        <v>1697</v>
      </c>
      <c r="C16" s="454" t="s">
        <v>491</v>
      </c>
    </row>
    <row r="17" spans="1:3" ht="12" customHeight="1">
      <c r="A17" s="488" t="s">
        <v>1690</v>
      </c>
      <c r="B17" s="430" t="s">
        <v>211</v>
      </c>
      <c r="C17" s="454" t="s">
        <v>86</v>
      </c>
    </row>
    <row r="18" spans="1:3">
      <c r="A18" s="488" t="s">
        <v>487</v>
      </c>
      <c r="B18" s="430" t="s">
        <v>1698</v>
      </c>
      <c r="C18" s="454" t="s">
        <v>493</v>
      </c>
    </row>
    <row r="19" spans="1:3" ht="12" customHeight="1">
      <c r="A19" s="488" t="s">
        <v>1286</v>
      </c>
      <c r="B19" s="430" t="s">
        <v>1578</v>
      </c>
      <c r="C19" s="454" t="s">
        <v>1270</v>
      </c>
    </row>
    <row r="20" spans="1:3" ht="12" customHeight="1">
      <c r="A20" s="488" t="s">
        <v>443</v>
      </c>
      <c r="B20" s="430" t="s">
        <v>1605</v>
      </c>
      <c r="C20" s="454" t="s">
        <v>418</v>
      </c>
    </row>
    <row r="21" spans="1:3">
      <c r="A21" s="507" t="s">
        <v>496</v>
      </c>
      <c r="B21" s="391" t="s">
        <v>1699</v>
      </c>
      <c r="C21" s="447" t="s">
        <v>497</v>
      </c>
    </row>
    <row r="22" spans="1:3" ht="12" customHeight="1" thickBot="1">
      <c r="A22" s="489" t="s">
        <v>498</v>
      </c>
      <c r="B22" s="491" t="s">
        <v>1814</v>
      </c>
      <c r="C22" s="492" t="s">
        <v>499</v>
      </c>
    </row>
    <row r="23" spans="1:3" s="357" customFormat="1" thickTop="1">
      <c r="A23" s="488" t="s">
        <v>500</v>
      </c>
      <c r="B23" s="430" t="s">
        <v>501</v>
      </c>
      <c r="C23" s="454" t="s">
        <v>501</v>
      </c>
    </row>
    <row r="24" spans="1:3">
      <c r="A24" s="488" t="s">
        <v>502</v>
      </c>
      <c r="B24" s="430" t="s">
        <v>503</v>
      </c>
      <c r="C24" s="454" t="s">
        <v>503</v>
      </c>
    </row>
    <row r="25" spans="1:3" ht="12.75" customHeight="1">
      <c r="A25" s="488" t="s">
        <v>504</v>
      </c>
      <c r="B25" s="430" t="s">
        <v>1815</v>
      </c>
      <c r="C25" s="454" t="s">
        <v>505</v>
      </c>
    </row>
    <row r="26" spans="1:3" ht="12.75" customHeight="1">
      <c r="A26" s="488" t="s">
        <v>508</v>
      </c>
      <c r="B26" s="430" t="s">
        <v>1700</v>
      </c>
      <c r="C26" s="454" t="s">
        <v>509</v>
      </c>
    </row>
    <row r="27" spans="1:3">
      <c r="A27" s="507" t="s">
        <v>453</v>
      </c>
      <c r="B27" s="391" t="s">
        <v>1816</v>
      </c>
      <c r="C27" s="447" t="s">
        <v>466</v>
      </c>
    </row>
    <row r="28" spans="1:3">
      <c r="A28" s="488" t="s">
        <v>510</v>
      </c>
      <c r="B28" s="430" t="s">
        <v>1701</v>
      </c>
      <c r="C28" s="454" t="s">
        <v>511</v>
      </c>
    </row>
    <row r="29" spans="1:3">
      <c r="A29" s="488" t="s">
        <v>1288</v>
      </c>
      <c r="B29" s="430" t="s">
        <v>1702</v>
      </c>
      <c r="C29" s="454" t="s">
        <v>513</v>
      </c>
    </row>
    <row r="30" spans="1:3">
      <c r="A30" s="488" t="s">
        <v>514</v>
      </c>
      <c r="B30" s="430" t="s">
        <v>1703</v>
      </c>
      <c r="C30" s="454" t="s">
        <v>463</v>
      </c>
    </row>
    <row r="31" spans="1:3">
      <c r="A31" s="488" t="s">
        <v>515</v>
      </c>
      <c r="B31" s="430" t="s">
        <v>1704</v>
      </c>
      <c r="C31" s="454" t="s">
        <v>516</v>
      </c>
    </row>
    <row r="32" spans="1:3">
      <c r="A32" s="488" t="s">
        <v>1287</v>
      </c>
      <c r="B32" s="430" t="s">
        <v>1705</v>
      </c>
      <c r="C32" s="454" t="s">
        <v>517</v>
      </c>
    </row>
    <row r="33" spans="1:3">
      <c r="A33" s="507" t="s">
        <v>518</v>
      </c>
      <c r="B33" s="391" t="s">
        <v>1706</v>
      </c>
      <c r="C33" s="447" t="s">
        <v>519</v>
      </c>
    </row>
    <row r="34" spans="1:3" ht="12.75" customHeight="1">
      <c r="A34" s="488" t="s">
        <v>1288</v>
      </c>
      <c r="B34" s="430" t="s">
        <v>1256</v>
      </c>
      <c r="C34" s="454" t="s">
        <v>520</v>
      </c>
    </row>
    <row r="35" spans="1:3" ht="12" customHeight="1">
      <c r="A35" s="488" t="s">
        <v>1707</v>
      </c>
      <c r="B35" s="430" t="s">
        <v>1708</v>
      </c>
      <c r="C35" s="454" t="s">
        <v>521</v>
      </c>
    </row>
    <row r="36" spans="1:3">
      <c r="A36" s="488" t="s">
        <v>425</v>
      </c>
      <c r="B36" s="430" t="s">
        <v>1709</v>
      </c>
      <c r="C36" s="454" t="s">
        <v>522</v>
      </c>
    </row>
    <row r="37" spans="1:3">
      <c r="A37" s="488" t="s">
        <v>523</v>
      </c>
      <c r="B37" s="430" t="s">
        <v>1710</v>
      </c>
      <c r="C37" s="454" t="s">
        <v>524</v>
      </c>
    </row>
    <row r="38" spans="1:3">
      <c r="A38" s="488" t="s">
        <v>525</v>
      </c>
      <c r="B38" s="430" t="s">
        <v>1650</v>
      </c>
      <c r="C38" s="454" t="s">
        <v>526</v>
      </c>
    </row>
    <row r="39" spans="1:3">
      <c r="A39" s="488" t="s">
        <v>1287</v>
      </c>
      <c r="B39" s="430" t="s">
        <v>1711</v>
      </c>
      <c r="C39" s="454" t="s">
        <v>379</v>
      </c>
    </row>
    <row r="40" spans="1:3">
      <c r="A40" s="522" t="s">
        <v>528</v>
      </c>
      <c r="B40" s="456" t="s">
        <v>1712</v>
      </c>
      <c r="C40" s="457" t="s">
        <v>529</v>
      </c>
    </row>
    <row r="41" spans="1:3" ht="12.75" thickBot="1">
      <c r="A41" s="489" t="s">
        <v>530</v>
      </c>
      <c r="B41" s="491" t="s">
        <v>1814</v>
      </c>
      <c r="C41" s="492" t="s">
        <v>499</v>
      </c>
    </row>
    <row r="42" spans="1:3" ht="12.75" thickTop="1">
      <c r="A42" s="356"/>
      <c r="B42" s="356"/>
      <c r="C42" s="356"/>
    </row>
    <row r="43" spans="1:3">
      <c r="A43" s="114"/>
      <c r="B43" s="296"/>
      <c r="C43" s="296"/>
    </row>
    <row r="44" spans="1:3" ht="12.75" customHeight="1">
      <c r="A44" s="114"/>
      <c r="B44" s="296"/>
      <c r="C44" s="296"/>
    </row>
    <row r="47" spans="1:3" s="46" customFormat="1">
      <c r="A47" s="47"/>
      <c r="B47" s="103"/>
      <c r="C47" s="103"/>
    </row>
    <row r="48" spans="1:3" s="114" customFormat="1">
      <c r="A48" s="47"/>
      <c r="B48" s="103"/>
      <c r="C48" s="103"/>
    </row>
    <row r="49" spans="1:3" s="114" customFormat="1">
      <c r="A49" s="47"/>
      <c r="B49" s="103"/>
      <c r="C49" s="103"/>
    </row>
    <row r="50" spans="1:3" s="114" customFormat="1">
      <c r="A50" s="47"/>
      <c r="B50" s="103"/>
      <c r="C50" s="103"/>
    </row>
    <row r="94" spans="1:3">
      <c r="A94" s="76"/>
      <c r="B94" s="93"/>
      <c r="C94" s="93"/>
    </row>
    <row r="100" spans="1:3" s="48" customFormat="1">
      <c r="A100" s="47"/>
      <c r="B100" s="103"/>
      <c r="C100" s="103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M92"/>
  <sheetViews>
    <sheetView showGridLines="0" topLeftCell="A3" zoomScaleNormal="100" zoomScaleSheetLayoutView="100" workbookViewId="0">
      <selection activeCell="J41" sqref="J41"/>
    </sheetView>
  </sheetViews>
  <sheetFormatPr defaultColWidth="9.140625" defaultRowHeight="12"/>
  <cols>
    <col min="1" max="1" width="32.140625" style="47" customWidth="1"/>
    <col min="2" max="6" width="9.28515625" style="103" customWidth="1"/>
    <col min="7" max="7" width="9.85546875" style="103" customWidth="1"/>
    <col min="8" max="13" width="9.28515625" style="104" customWidth="1"/>
    <col min="14" max="14" width="9.28515625" style="47" customWidth="1"/>
    <col min="15" max="16384" width="9.140625" style="47"/>
  </cols>
  <sheetData>
    <row r="1" spans="1:13" s="78" customFormat="1" ht="23.25" customHeight="1">
      <c r="A1" s="815" t="s">
        <v>549</v>
      </c>
      <c r="B1" s="816"/>
      <c r="C1" s="816"/>
      <c r="D1" s="816"/>
      <c r="E1" s="816"/>
      <c r="F1" s="816"/>
      <c r="G1" s="816"/>
      <c r="H1" s="817" t="s">
        <v>550</v>
      </c>
      <c r="I1" s="817"/>
      <c r="J1" s="525" t="s">
        <v>68</v>
      </c>
      <c r="K1" s="525"/>
      <c r="L1" s="525" t="s">
        <v>68</v>
      </c>
      <c r="M1" s="525"/>
    </row>
    <row r="2" spans="1:13" s="80" customFormat="1" ht="98.25" customHeight="1" thickBot="1">
      <c r="A2" s="381" t="s">
        <v>20</v>
      </c>
      <c r="B2" s="383" t="s">
        <v>500</v>
      </c>
      <c r="C2" s="383" t="s">
        <v>551</v>
      </c>
      <c r="D2" s="384" t="s">
        <v>552</v>
      </c>
      <c r="E2" s="384" t="s">
        <v>553</v>
      </c>
      <c r="F2" s="384" t="s">
        <v>554</v>
      </c>
      <c r="G2" s="384" t="s">
        <v>413</v>
      </c>
      <c r="H2" s="526" t="s">
        <v>480</v>
      </c>
      <c r="I2" s="526" t="s">
        <v>555</v>
      </c>
      <c r="J2" s="527" t="s">
        <v>556</v>
      </c>
      <c r="K2" s="542" t="s">
        <v>557</v>
      </c>
      <c r="L2" s="528" t="s">
        <v>508</v>
      </c>
      <c r="M2" s="537" t="s">
        <v>453</v>
      </c>
    </row>
    <row r="3" spans="1:13" s="36" customFormat="1" ht="12.75" thickTop="1">
      <c r="A3" s="462" t="s">
        <v>567</v>
      </c>
      <c r="B3" s="434" t="s">
        <v>501</v>
      </c>
      <c r="C3" s="434" t="s">
        <v>503</v>
      </c>
      <c r="D3" s="463" t="s">
        <v>94</v>
      </c>
      <c r="E3" s="463" t="s">
        <v>468</v>
      </c>
      <c r="F3" s="463" t="s">
        <v>568</v>
      </c>
      <c r="G3" s="463" t="s">
        <v>569</v>
      </c>
      <c r="H3" s="529" t="s">
        <v>298</v>
      </c>
      <c r="I3" s="529" t="s">
        <v>123</v>
      </c>
      <c r="J3" s="529" t="s">
        <v>570</v>
      </c>
      <c r="K3" s="543" t="s">
        <v>506</v>
      </c>
      <c r="L3" s="530" t="s">
        <v>410</v>
      </c>
      <c r="M3" s="538" t="s">
        <v>467</v>
      </c>
    </row>
    <row r="4" spans="1:13">
      <c r="A4" s="488" t="s">
        <v>213</v>
      </c>
      <c r="B4" s="430" t="s">
        <v>86</v>
      </c>
      <c r="C4" s="430" t="s">
        <v>86</v>
      </c>
      <c r="D4" s="454" t="s">
        <v>86</v>
      </c>
      <c r="E4" s="454" t="s">
        <v>86</v>
      </c>
      <c r="F4" s="454" t="s">
        <v>1396</v>
      </c>
      <c r="G4" s="454" t="s">
        <v>86</v>
      </c>
      <c r="H4" s="531" t="s">
        <v>86</v>
      </c>
      <c r="I4" s="531" t="s">
        <v>86</v>
      </c>
      <c r="J4" s="531" t="s">
        <v>86</v>
      </c>
      <c r="K4" s="544" t="s">
        <v>1396</v>
      </c>
      <c r="L4" s="532" t="s">
        <v>1654</v>
      </c>
      <c r="M4" s="539" t="s">
        <v>1652</v>
      </c>
    </row>
    <row r="5" spans="1:13" ht="12.75" customHeight="1">
      <c r="A5" s="488" t="s">
        <v>559</v>
      </c>
      <c r="B5" s="430" t="s">
        <v>86</v>
      </c>
      <c r="C5" s="430" t="s">
        <v>86</v>
      </c>
      <c r="D5" s="454" t="s">
        <v>86</v>
      </c>
      <c r="E5" s="454" t="s">
        <v>86</v>
      </c>
      <c r="F5" s="454" t="s">
        <v>86</v>
      </c>
      <c r="G5" s="454" t="s">
        <v>1153</v>
      </c>
      <c r="H5" s="531" t="s">
        <v>199</v>
      </c>
      <c r="I5" s="531" t="s">
        <v>1713</v>
      </c>
      <c r="J5" s="531" t="s">
        <v>1714</v>
      </c>
      <c r="K5" s="544" t="s">
        <v>1611</v>
      </c>
      <c r="L5" s="532" t="s">
        <v>123</v>
      </c>
      <c r="M5" s="539" t="s">
        <v>1687</v>
      </c>
    </row>
    <row r="6" spans="1:13" ht="12.75" customHeight="1">
      <c r="A6" s="522" t="s">
        <v>560</v>
      </c>
      <c r="B6" s="456" t="s">
        <v>86</v>
      </c>
      <c r="C6" s="456" t="s">
        <v>86</v>
      </c>
      <c r="D6" s="457" t="s">
        <v>86</v>
      </c>
      <c r="E6" s="457" t="s">
        <v>86</v>
      </c>
      <c r="F6" s="457" t="s">
        <v>1396</v>
      </c>
      <c r="G6" s="457" t="s">
        <v>1153</v>
      </c>
      <c r="H6" s="533" t="s">
        <v>199</v>
      </c>
      <c r="I6" s="533" t="s">
        <v>1713</v>
      </c>
      <c r="J6" s="533" t="s">
        <v>1714</v>
      </c>
      <c r="K6" s="545" t="s">
        <v>1689</v>
      </c>
      <c r="L6" s="534" t="s">
        <v>298</v>
      </c>
      <c r="M6" s="540" t="s">
        <v>1097</v>
      </c>
    </row>
    <row r="7" spans="1:13" ht="12.75" customHeight="1">
      <c r="A7" s="458" t="s">
        <v>561</v>
      </c>
      <c r="B7" s="430" t="s">
        <v>86</v>
      </c>
      <c r="C7" s="430" t="s">
        <v>86</v>
      </c>
      <c r="D7" s="454" t="s">
        <v>86</v>
      </c>
      <c r="E7" s="454" t="s">
        <v>86</v>
      </c>
      <c r="F7" s="454" t="s">
        <v>300</v>
      </c>
      <c r="G7" s="454" t="s">
        <v>86</v>
      </c>
      <c r="H7" s="531" t="s">
        <v>86</v>
      </c>
      <c r="I7" s="531" t="s">
        <v>86</v>
      </c>
      <c r="J7" s="531" t="s">
        <v>86</v>
      </c>
      <c r="K7" s="544" t="s">
        <v>300</v>
      </c>
      <c r="L7" s="532" t="s">
        <v>86</v>
      </c>
      <c r="M7" s="539" t="s">
        <v>300</v>
      </c>
    </row>
    <row r="8" spans="1:13" ht="12.75" customHeight="1">
      <c r="A8" s="458" t="s">
        <v>562</v>
      </c>
      <c r="B8" s="430" t="s">
        <v>86</v>
      </c>
      <c r="C8" s="430" t="s">
        <v>86</v>
      </c>
      <c r="D8" s="454" t="s">
        <v>86</v>
      </c>
      <c r="E8" s="454" t="s">
        <v>86</v>
      </c>
      <c r="F8" s="454" t="s">
        <v>1715</v>
      </c>
      <c r="G8" s="454" t="s">
        <v>86</v>
      </c>
      <c r="H8" s="531" t="s">
        <v>86</v>
      </c>
      <c r="I8" s="531" t="s">
        <v>86</v>
      </c>
      <c r="J8" s="531" t="s">
        <v>86</v>
      </c>
      <c r="K8" s="544" t="s">
        <v>1715</v>
      </c>
      <c r="L8" s="532" t="s">
        <v>1554</v>
      </c>
      <c r="M8" s="539" t="s">
        <v>1716</v>
      </c>
    </row>
    <row r="9" spans="1:13" ht="12.75" customHeight="1">
      <c r="A9" s="458" t="s">
        <v>563</v>
      </c>
      <c r="B9" s="430" t="s">
        <v>86</v>
      </c>
      <c r="C9" s="430" t="s">
        <v>86</v>
      </c>
      <c r="D9" s="454" t="s">
        <v>86</v>
      </c>
      <c r="E9" s="454" t="s">
        <v>86</v>
      </c>
      <c r="F9" s="454" t="s">
        <v>1567</v>
      </c>
      <c r="G9" s="454" t="s">
        <v>86</v>
      </c>
      <c r="H9" s="531" t="s">
        <v>86</v>
      </c>
      <c r="I9" s="531" t="s">
        <v>86</v>
      </c>
      <c r="J9" s="531" t="s">
        <v>86</v>
      </c>
      <c r="K9" s="544" t="s">
        <v>1567</v>
      </c>
      <c r="L9" s="532" t="s">
        <v>86</v>
      </c>
      <c r="M9" s="539" t="s">
        <v>1567</v>
      </c>
    </row>
    <row r="10" spans="1:13" ht="12.75" customHeight="1">
      <c r="A10" s="458" t="s">
        <v>564</v>
      </c>
      <c r="B10" s="430" t="s">
        <v>86</v>
      </c>
      <c r="C10" s="430" t="s">
        <v>86</v>
      </c>
      <c r="D10" s="454" t="s">
        <v>269</v>
      </c>
      <c r="E10" s="454" t="s">
        <v>86</v>
      </c>
      <c r="F10" s="454" t="s">
        <v>86</v>
      </c>
      <c r="G10" s="454" t="s">
        <v>86</v>
      </c>
      <c r="H10" s="531" t="s">
        <v>86</v>
      </c>
      <c r="I10" s="531" t="s">
        <v>86</v>
      </c>
      <c r="J10" s="531" t="s">
        <v>86</v>
      </c>
      <c r="K10" s="544" t="s">
        <v>269</v>
      </c>
      <c r="L10" s="532" t="s">
        <v>86</v>
      </c>
      <c r="M10" s="539" t="s">
        <v>269</v>
      </c>
    </row>
    <row r="11" spans="1:13">
      <c r="A11" s="458" t="s">
        <v>54</v>
      </c>
      <c r="B11" s="430" t="s">
        <v>86</v>
      </c>
      <c r="C11" s="430" t="s">
        <v>86</v>
      </c>
      <c r="D11" s="454" t="s">
        <v>86</v>
      </c>
      <c r="E11" s="454" t="s">
        <v>86</v>
      </c>
      <c r="F11" s="454" t="s">
        <v>1718</v>
      </c>
      <c r="G11" s="454" t="s">
        <v>1644</v>
      </c>
      <c r="H11" s="531" t="s">
        <v>86</v>
      </c>
      <c r="I11" s="531" t="s">
        <v>86</v>
      </c>
      <c r="J11" s="531" t="s">
        <v>211</v>
      </c>
      <c r="K11" s="544" t="s">
        <v>1719</v>
      </c>
      <c r="L11" s="532" t="s">
        <v>1673</v>
      </c>
      <c r="M11" s="539" t="s">
        <v>1720</v>
      </c>
    </row>
    <row r="12" spans="1:13" ht="12.75" thickBot="1">
      <c r="A12" s="489" t="s">
        <v>1717</v>
      </c>
      <c r="B12" s="491" t="s">
        <v>501</v>
      </c>
      <c r="C12" s="491" t="s">
        <v>503</v>
      </c>
      <c r="D12" s="492" t="s">
        <v>1721</v>
      </c>
      <c r="E12" s="492" t="s">
        <v>468</v>
      </c>
      <c r="F12" s="492" t="s">
        <v>1722</v>
      </c>
      <c r="G12" s="492" t="s">
        <v>1723</v>
      </c>
      <c r="H12" s="535" t="s">
        <v>1724</v>
      </c>
      <c r="I12" s="535" t="s">
        <v>1725</v>
      </c>
      <c r="J12" s="535" t="s">
        <v>1726</v>
      </c>
      <c r="K12" s="546" t="s">
        <v>1727</v>
      </c>
      <c r="L12" s="536" t="s">
        <v>244</v>
      </c>
      <c r="M12" s="541" t="s">
        <v>1728</v>
      </c>
    </row>
    <row r="13" spans="1:13" s="36" customFormat="1" ht="12.75" thickTop="1">
      <c r="A13" s="462" t="s">
        <v>571</v>
      </c>
      <c r="B13" s="434" t="s">
        <v>501</v>
      </c>
      <c r="C13" s="434" t="s">
        <v>503</v>
      </c>
      <c r="D13" s="463" t="s">
        <v>572</v>
      </c>
      <c r="E13" s="463" t="s">
        <v>468</v>
      </c>
      <c r="F13" s="463" t="s">
        <v>573</v>
      </c>
      <c r="G13" s="463" t="s">
        <v>574</v>
      </c>
      <c r="H13" s="529" t="s">
        <v>300</v>
      </c>
      <c r="I13" s="529" t="s">
        <v>575</v>
      </c>
      <c r="J13" s="529" t="s">
        <v>576</v>
      </c>
      <c r="K13" s="543" t="s">
        <v>505</v>
      </c>
      <c r="L13" s="530" t="s">
        <v>509</v>
      </c>
      <c r="M13" s="538" t="s">
        <v>466</v>
      </c>
    </row>
    <row r="14" spans="1:13" s="36" customFormat="1">
      <c r="A14" s="488" t="s">
        <v>213</v>
      </c>
      <c r="B14" s="430" t="s">
        <v>86</v>
      </c>
      <c r="C14" s="430" t="s">
        <v>86</v>
      </c>
      <c r="D14" s="454" t="s">
        <v>86</v>
      </c>
      <c r="E14" s="454" t="s">
        <v>86</v>
      </c>
      <c r="F14" s="454" t="s">
        <v>1395</v>
      </c>
      <c r="G14" s="454" t="s">
        <v>86</v>
      </c>
      <c r="H14" s="531" t="s">
        <v>86</v>
      </c>
      <c r="I14" s="531" t="s">
        <v>86</v>
      </c>
      <c r="J14" s="531" t="s">
        <v>86</v>
      </c>
      <c r="K14" s="544" t="s">
        <v>1395</v>
      </c>
      <c r="L14" s="532" t="s">
        <v>196</v>
      </c>
      <c r="M14" s="539" t="s">
        <v>1651</v>
      </c>
    </row>
    <row r="15" spans="1:13" s="36" customFormat="1" ht="12.75" customHeight="1">
      <c r="A15" s="488" t="s">
        <v>559</v>
      </c>
      <c r="B15" s="430" t="s">
        <v>86</v>
      </c>
      <c r="C15" s="430" t="s">
        <v>86</v>
      </c>
      <c r="D15" s="454" t="s">
        <v>86</v>
      </c>
      <c r="E15" s="454" t="s">
        <v>86</v>
      </c>
      <c r="F15" s="454" t="s">
        <v>86</v>
      </c>
      <c r="G15" s="454" t="s">
        <v>1820</v>
      </c>
      <c r="H15" s="531" t="s">
        <v>86</v>
      </c>
      <c r="I15" s="531" t="s">
        <v>1567</v>
      </c>
      <c r="J15" s="531" t="s">
        <v>380</v>
      </c>
      <c r="K15" s="544" t="s">
        <v>196</v>
      </c>
      <c r="L15" s="532" t="s">
        <v>245</v>
      </c>
      <c r="M15" s="539" t="s">
        <v>300</v>
      </c>
    </row>
    <row r="16" spans="1:13" s="36" customFormat="1" ht="12.6" customHeight="1">
      <c r="A16" s="522" t="s">
        <v>560</v>
      </c>
      <c r="B16" s="456" t="s">
        <v>86</v>
      </c>
      <c r="C16" s="456" t="s">
        <v>86</v>
      </c>
      <c r="D16" s="457" t="s">
        <v>86</v>
      </c>
      <c r="E16" s="457" t="s">
        <v>86</v>
      </c>
      <c r="F16" s="457" t="s">
        <v>1395</v>
      </c>
      <c r="G16" s="457" t="s">
        <v>1820</v>
      </c>
      <c r="H16" s="533" t="s">
        <v>86</v>
      </c>
      <c r="I16" s="533" t="s">
        <v>1567</v>
      </c>
      <c r="J16" s="533" t="s">
        <v>380</v>
      </c>
      <c r="K16" s="545" t="s">
        <v>1651</v>
      </c>
      <c r="L16" s="534" t="s">
        <v>300</v>
      </c>
      <c r="M16" s="540" t="s">
        <v>1819</v>
      </c>
    </row>
    <row r="17" spans="1:13" s="36" customFormat="1" ht="12.75" customHeight="1">
      <c r="A17" s="458" t="s">
        <v>561</v>
      </c>
      <c r="B17" s="430" t="s">
        <v>86</v>
      </c>
      <c r="C17" s="430" t="s">
        <v>86</v>
      </c>
      <c r="D17" s="454" t="s">
        <v>86</v>
      </c>
      <c r="E17" s="454" t="s">
        <v>86</v>
      </c>
      <c r="F17" s="454" t="s">
        <v>127</v>
      </c>
      <c r="G17" s="454" t="s">
        <v>86</v>
      </c>
      <c r="H17" s="531" t="s">
        <v>86</v>
      </c>
      <c r="I17" s="531" t="s">
        <v>86</v>
      </c>
      <c r="J17" s="531" t="s">
        <v>86</v>
      </c>
      <c r="K17" s="544" t="s">
        <v>127</v>
      </c>
      <c r="L17" s="532" t="s">
        <v>86</v>
      </c>
      <c r="M17" s="539" t="s">
        <v>127</v>
      </c>
    </row>
    <row r="18" spans="1:13" s="36" customFormat="1" ht="12.75" customHeight="1">
      <c r="A18" s="458" t="s">
        <v>562</v>
      </c>
      <c r="B18" s="430" t="s">
        <v>86</v>
      </c>
      <c r="C18" s="430" t="s">
        <v>86</v>
      </c>
      <c r="D18" s="454" t="s">
        <v>86</v>
      </c>
      <c r="E18" s="454" t="s">
        <v>86</v>
      </c>
      <c r="F18" s="454" t="s">
        <v>1730</v>
      </c>
      <c r="G18" s="454" t="s">
        <v>86</v>
      </c>
      <c r="H18" s="531" t="s">
        <v>86</v>
      </c>
      <c r="I18" s="531" t="s">
        <v>86</v>
      </c>
      <c r="J18" s="531" t="s">
        <v>86</v>
      </c>
      <c r="K18" s="544" t="s">
        <v>1730</v>
      </c>
      <c r="L18" s="532" t="s">
        <v>304</v>
      </c>
      <c r="M18" s="539" t="s">
        <v>1731</v>
      </c>
    </row>
    <row r="19" spans="1:13" s="36" customFormat="1" ht="12.75" customHeight="1">
      <c r="A19" s="458" t="s">
        <v>563</v>
      </c>
      <c r="B19" s="430" t="s">
        <v>86</v>
      </c>
      <c r="C19" s="430" t="s">
        <v>86</v>
      </c>
      <c r="D19" s="454" t="s">
        <v>86</v>
      </c>
      <c r="E19" s="454" t="s">
        <v>86</v>
      </c>
      <c r="F19" s="454" t="s">
        <v>1567</v>
      </c>
      <c r="G19" s="454" t="s">
        <v>86</v>
      </c>
      <c r="H19" s="531" t="s">
        <v>86</v>
      </c>
      <c r="I19" s="531" t="s">
        <v>86</v>
      </c>
      <c r="J19" s="531" t="s">
        <v>86</v>
      </c>
      <c r="K19" s="544" t="s">
        <v>1567</v>
      </c>
      <c r="L19" s="532" t="s">
        <v>86</v>
      </c>
      <c r="M19" s="539" t="s">
        <v>1567</v>
      </c>
    </row>
    <row r="20" spans="1:13" s="36" customFormat="1" ht="12.75" customHeight="1">
      <c r="A20" s="458" t="s">
        <v>564</v>
      </c>
      <c r="B20" s="430" t="s">
        <v>86</v>
      </c>
      <c r="C20" s="430" t="s">
        <v>86</v>
      </c>
      <c r="D20" s="454" t="s">
        <v>1732</v>
      </c>
      <c r="E20" s="454" t="s">
        <v>86</v>
      </c>
      <c r="F20" s="454" t="s">
        <v>86</v>
      </c>
      <c r="G20" s="454" t="s">
        <v>86</v>
      </c>
      <c r="H20" s="531" t="s">
        <v>86</v>
      </c>
      <c r="I20" s="531" t="s">
        <v>86</v>
      </c>
      <c r="J20" s="531" t="s">
        <v>86</v>
      </c>
      <c r="K20" s="544" t="s">
        <v>1732</v>
      </c>
      <c r="L20" s="532" t="s">
        <v>86</v>
      </c>
      <c r="M20" s="539" t="s">
        <v>1732</v>
      </c>
    </row>
    <row r="21" spans="1:13" s="36" customFormat="1" ht="13.5" customHeight="1" thickBot="1">
      <c r="A21" s="685" t="s">
        <v>1733</v>
      </c>
      <c r="B21" s="686" t="s">
        <v>501</v>
      </c>
      <c r="C21" s="686" t="s">
        <v>503</v>
      </c>
      <c r="D21" s="687" t="s">
        <v>1734</v>
      </c>
      <c r="E21" s="687" t="s">
        <v>468</v>
      </c>
      <c r="F21" s="687" t="s">
        <v>1735</v>
      </c>
      <c r="G21" s="687" t="s">
        <v>1276</v>
      </c>
      <c r="H21" s="688" t="s">
        <v>300</v>
      </c>
      <c r="I21" s="688" t="s">
        <v>402</v>
      </c>
      <c r="J21" s="688" t="s">
        <v>1821</v>
      </c>
      <c r="K21" s="689" t="s">
        <v>1815</v>
      </c>
      <c r="L21" s="690" t="s">
        <v>1700</v>
      </c>
      <c r="M21" s="691" t="s">
        <v>1816</v>
      </c>
    </row>
    <row r="22" spans="1:13" s="111" customFormat="1" ht="13.5" customHeight="1" thickTop="1">
      <c r="A22" s="684" t="s">
        <v>68</v>
      </c>
      <c r="B22" s="684"/>
      <c r="C22" s="684"/>
      <c r="D22" s="684"/>
      <c r="E22" s="684"/>
      <c r="F22" s="684"/>
      <c r="G22" s="684"/>
      <c r="H22" s="684"/>
      <c r="I22" s="684"/>
      <c r="J22" s="684"/>
      <c r="K22" s="684"/>
      <c r="L22" s="684"/>
      <c r="M22" s="684"/>
    </row>
    <row r="23" spans="1:13" s="111" customFormat="1" ht="13.5" customHeight="1">
      <c r="A23" s="684" t="s">
        <v>68</v>
      </c>
      <c r="B23" s="684"/>
      <c r="C23" s="684"/>
      <c r="D23" s="684"/>
      <c r="E23" s="684"/>
      <c r="F23" s="684"/>
      <c r="G23" s="684"/>
      <c r="H23" s="684"/>
      <c r="I23" s="684"/>
      <c r="J23" s="684"/>
      <c r="K23" s="684"/>
      <c r="L23" s="684"/>
      <c r="M23" s="684"/>
    </row>
    <row r="24" spans="1:13" s="111" customFormat="1" ht="9">
      <c r="A24" s="295" t="s">
        <v>68</v>
      </c>
      <c r="B24" s="812"/>
      <c r="C24" s="812"/>
      <c r="D24" s="812"/>
      <c r="E24" s="812"/>
      <c r="F24" s="812"/>
      <c r="G24" s="812"/>
      <c r="H24" s="812"/>
      <c r="I24" s="812"/>
      <c r="J24" s="812"/>
      <c r="K24" s="812"/>
      <c r="L24" s="812"/>
      <c r="M24" s="812"/>
    </row>
    <row r="25" spans="1:13" s="111" customFormat="1" ht="9">
      <c r="A25" s="295" t="s">
        <v>68</v>
      </c>
      <c r="B25" s="812"/>
      <c r="C25" s="812"/>
      <c r="D25" s="812"/>
      <c r="E25" s="812"/>
      <c r="F25" s="812"/>
      <c r="G25" s="812"/>
      <c r="H25" s="812"/>
      <c r="I25" s="812"/>
      <c r="J25" s="812"/>
      <c r="K25" s="812"/>
      <c r="L25" s="812"/>
      <c r="M25" s="812"/>
    </row>
    <row r="26" spans="1:13" s="111" customFormat="1" ht="9">
      <c r="A26" s="295" t="s">
        <v>68</v>
      </c>
      <c r="B26" s="812"/>
      <c r="C26" s="812"/>
      <c r="D26" s="812"/>
      <c r="E26" s="812"/>
      <c r="F26" s="812"/>
      <c r="G26" s="812"/>
      <c r="H26" s="812"/>
      <c r="I26" s="812"/>
      <c r="J26" s="812"/>
      <c r="K26" s="812"/>
      <c r="L26" s="812"/>
      <c r="M26" s="812"/>
    </row>
    <row r="27" spans="1:13" s="111" customFormat="1" ht="9">
      <c r="A27" s="295" t="s">
        <v>68</v>
      </c>
      <c r="B27" s="812"/>
      <c r="C27" s="812"/>
      <c r="D27" s="812"/>
      <c r="E27" s="812"/>
      <c r="F27" s="812"/>
      <c r="G27" s="812"/>
      <c r="H27" s="812"/>
      <c r="I27" s="812"/>
      <c r="J27" s="812"/>
      <c r="K27" s="812"/>
      <c r="L27" s="812"/>
      <c r="M27" s="812"/>
    </row>
    <row r="28" spans="1:13" s="111" customFormat="1" ht="9">
      <c r="A28" s="295" t="s">
        <v>68</v>
      </c>
      <c r="B28" s="812"/>
      <c r="C28" s="812"/>
      <c r="D28" s="812"/>
      <c r="E28" s="812"/>
      <c r="F28" s="812"/>
      <c r="G28" s="812"/>
      <c r="H28" s="812"/>
      <c r="I28" s="812"/>
      <c r="J28" s="812"/>
      <c r="K28" s="812"/>
      <c r="L28" s="812"/>
      <c r="M28" s="812"/>
    </row>
    <row r="29" spans="1:13" s="36" customFormat="1"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8"/>
      <c r="M29" s="38"/>
    </row>
    <row r="30" spans="1:13" s="36" customFormat="1"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38"/>
    </row>
    <row r="31" spans="1:13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3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36" customFormat="1"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8"/>
      <c r="M78" s="38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48" customFormat="1" ht="5.25">
      <c r="B84" s="112"/>
      <c r="C84" s="112"/>
      <c r="D84" s="113"/>
      <c r="E84" s="112"/>
      <c r="F84" s="112"/>
      <c r="G84" s="113"/>
      <c r="H84" s="113"/>
      <c r="I84" s="113"/>
      <c r="J84" s="113"/>
      <c r="K84" s="113"/>
      <c r="L84" s="113"/>
      <c r="M84" s="113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36" customFormat="1"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8"/>
      <c r="M86" s="38"/>
    </row>
    <row r="87" spans="2:13" s="36" customFormat="1"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8"/>
      <c r="M87" s="38"/>
    </row>
    <row r="88" spans="2:13" s="36" customFormat="1"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8"/>
      <c r="M88" s="38"/>
    </row>
    <row r="89" spans="2:13" s="36" customFormat="1"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8"/>
      <c r="M89" s="38"/>
    </row>
    <row r="90" spans="2:13" s="36" customFormat="1"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8"/>
      <c r="M90" s="38"/>
    </row>
    <row r="91" spans="2:13" s="36" customFormat="1"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8"/>
      <c r="M91" s="38"/>
    </row>
    <row r="92" spans="2:13" s="36" customFormat="1"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8"/>
      <c r="M92" s="38"/>
    </row>
  </sheetData>
  <dataConsolidate/>
  <mergeCells count="7">
    <mergeCell ref="B25:M25"/>
    <mergeCell ref="B26:M26"/>
    <mergeCell ref="B27:M27"/>
    <mergeCell ref="B28:M28"/>
    <mergeCell ref="A1:G1"/>
    <mergeCell ref="H1:I1"/>
    <mergeCell ref="B24:M24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E186"/>
  <sheetViews>
    <sheetView showGridLines="0" topLeftCell="A4" zoomScaleNormal="100" workbookViewId="0">
      <selection activeCell="J41" sqref="J41"/>
    </sheetView>
  </sheetViews>
  <sheetFormatPr defaultColWidth="9.140625" defaultRowHeight="12"/>
  <cols>
    <col min="1" max="1" width="74.7109375" style="47" customWidth="1"/>
    <col min="2" max="5" width="9.28515625" style="790" customWidth="1"/>
    <col min="6" max="16384" width="9.140625" style="47"/>
  </cols>
  <sheetData>
    <row r="1" spans="1:5" s="78" customFormat="1" ht="14.25" customHeight="1">
      <c r="A1" s="464" t="s">
        <v>388</v>
      </c>
      <c r="B1" s="814" t="s">
        <v>190</v>
      </c>
      <c r="C1" s="814"/>
      <c r="D1" s="814"/>
      <c r="E1" s="814"/>
    </row>
    <row r="2" spans="1:5" s="80" customFormat="1" ht="14.25" customHeight="1" thickBot="1">
      <c r="A2" s="381" t="s">
        <v>20</v>
      </c>
      <c r="B2" s="776" t="s">
        <v>1306</v>
      </c>
      <c r="C2" s="777" t="s">
        <v>1307</v>
      </c>
      <c r="D2" s="776" t="s">
        <v>1308</v>
      </c>
      <c r="E2" s="777" t="s">
        <v>1309</v>
      </c>
    </row>
    <row r="3" spans="1:5" ht="12.75" thickTop="1">
      <c r="A3" s="459" t="s">
        <v>213</v>
      </c>
      <c r="B3" s="778" t="s">
        <v>1648</v>
      </c>
      <c r="C3" s="779" t="s">
        <v>1649</v>
      </c>
      <c r="D3" s="778" t="s">
        <v>1651</v>
      </c>
      <c r="E3" s="779" t="s">
        <v>1652</v>
      </c>
    </row>
    <row r="4" spans="1:5">
      <c r="A4" s="547" t="s">
        <v>391</v>
      </c>
      <c r="B4" s="780" t="s">
        <v>1736</v>
      </c>
      <c r="C4" s="781" t="s">
        <v>1737</v>
      </c>
      <c r="D4" s="780" t="s">
        <v>1739</v>
      </c>
      <c r="E4" s="781" t="s">
        <v>1740</v>
      </c>
    </row>
    <row r="5" spans="1:5">
      <c r="A5" s="548" t="s">
        <v>194</v>
      </c>
      <c r="B5" s="780" t="s">
        <v>494</v>
      </c>
      <c r="C5" s="781" t="s">
        <v>1267</v>
      </c>
      <c r="D5" s="780" t="s">
        <v>1741</v>
      </c>
      <c r="E5" s="781" t="s">
        <v>1742</v>
      </c>
    </row>
    <row r="6" spans="1:5">
      <c r="A6" s="548" t="s">
        <v>254</v>
      </c>
      <c r="B6" s="780" t="s">
        <v>1408</v>
      </c>
      <c r="C6" s="781" t="s">
        <v>1390</v>
      </c>
      <c r="D6" s="780" t="s">
        <v>1302</v>
      </c>
      <c r="E6" s="781" t="s">
        <v>1334</v>
      </c>
    </row>
    <row r="7" spans="1:5">
      <c r="A7" s="548" t="s">
        <v>1291</v>
      </c>
      <c r="B7" s="780" t="s">
        <v>1472</v>
      </c>
      <c r="C7" s="781" t="s">
        <v>1729</v>
      </c>
      <c r="D7" s="780" t="s">
        <v>1737</v>
      </c>
      <c r="E7" s="781" t="s">
        <v>1743</v>
      </c>
    </row>
    <row r="8" spans="1:5">
      <c r="A8" s="548" t="s">
        <v>1292</v>
      </c>
      <c r="B8" s="780" t="s">
        <v>212</v>
      </c>
      <c r="C8" s="781" t="s">
        <v>1686</v>
      </c>
      <c r="D8" s="780" t="s">
        <v>1698</v>
      </c>
      <c r="E8" s="781" t="s">
        <v>274</v>
      </c>
    </row>
    <row r="9" spans="1:5">
      <c r="A9" s="548" t="s">
        <v>198</v>
      </c>
      <c r="B9" s="780" t="s">
        <v>135</v>
      </c>
      <c r="C9" s="781" t="s">
        <v>1294</v>
      </c>
      <c r="D9" s="780" t="s">
        <v>509</v>
      </c>
      <c r="E9" s="781" t="s">
        <v>1290</v>
      </c>
    </row>
    <row r="10" spans="1:5">
      <c r="A10" s="548" t="s">
        <v>206</v>
      </c>
      <c r="B10" s="780" t="s">
        <v>123</v>
      </c>
      <c r="C10" s="781" t="s">
        <v>690</v>
      </c>
      <c r="D10" s="780" t="s">
        <v>1502</v>
      </c>
      <c r="E10" s="781" t="s">
        <v>1267</v>
      </c>
    </row>
    <row r="11" spans="1:5">
      <c r="A11" s="547" t="s">
        <v>394</v>
      </c>
      <c r="B11" s="780" t="s">
        <v>1280</v>
      </c>
      <c r="C11" s="781" t="s">
        <v>1738</v>
      </c>
      <c r="D11" s="780" t="s">
        <v>1744</v>
      </c>
      <c r="E11" s="781" t="s">
        <v>1745</v>
      </c>
    </row>
    <row r="12" spans="1:5">
      <c r="A12" s="547" t="s">
        <v>395</v>
      </c>
      <c r="B12" s="780" t="s">
        <v>208</v>
      </c>
      <c r="C12" s="781" t="s">
        <v>1746</v>
      </c>
      <c r="D12" s="780" t="s">
        <v>1268</v>
      </c>
      <c r="E12" s="781" t="s">
        <v>1303</v>
      </c>
    </row>
    <row r="13" spans="1:5" ht="12.75" customHeight="1">
      <c r="A13" s="547" t="s">
        <v>1769</v>
      </c>
      <c r="B13" s="780" t="s">
        <v>1554</v>
      </c>
      <c r="C13" s="781" t="s">
        <v>86</v>
      </c>
      <c r="D13" s="780" t="s">
        <v>1554</v>
      </c>
      <c r="E13" s="781" t="s">
        <v>86</v>
      </c>
    </row>
    <row r="14" spans="1:5">
      <c r="A14" s="458" t="s">
        <v>396</v>
      </c>
      <c r="B14" s="782" t="s">
        <v>1650</v>
      </c>
      <c r="C14" s="783" t="s">
        <v>1650</v>
      </c>
      <c r="D14" s="782" t="s">
        <v>558</v>
      </c>
      <c r="E14" s="783" t="s">
        <v>269</v>
      </c>
    </row>
    <row r="15" spans="1:5" ht="12.75" customHeight="1">
      <c r="A15" s="547" t="s">
        <v>397</v>
      </c>
      <c r="B15" s="780" t="s">
        <v>1747</v>
      </c>
      <c r="C15" s="781" t="s">
        <v>1748</v>
      </c>
      <c r="D15" s="780" t="s">
        <v>1749</v>
      </c>
      <c r="E15" s="781" t="s">
        <v>1750</v>
      </c>
    </row>
    <row r="16" spans="1:5" ht="13.5" customHeight="1" thickBot="1">
      <c r="A16" s="489" t="s">
        <v>357</v>
      </c>
      <c r="B16" s="784" t="s">
        <v>1553</v>
      </c>
      <c r="C16" s="785" t="s">
        <v>477</v>
      </c>
      <c r="D16" s="784" t="s">
        <v>121</v>
      </c>
      <c r="E16" s="785" t="s">
        <v>1557</v>
      </c>
    </row>
    <row r="17" spans="1:5" ht="12.75" thickTop="1">
      <c r="A17" s="459" t="s">
        <v>359</v>
      </c>
      <c r="B17" s="778" t="s">
        <v>201</v>
      </c>
      <c r="C17" s="779" t="s">
        <v>200</v>
      </c>
      <c r="D17" s="778" t="s">
        <v>1558</v>
      </c>
      <c r="E17" s="779" t="s">
        <v>214</v>
      </c>
    </row>
    <row r="18" spans="1:5" ht="12.75" customHeight="1">
      <c r="A18" s="458" t="s">
        <v>361</v>
      </c>
      <c r="B18" s="782" t="s">
        <v>86</v>
      </c>
      <c r="C18" s="783" t="s">
        <v>86</v>
      </c>
      <c r="D18" s="782" t="s">
        <v>245</v>
      </c>
      <c r="E18" s="783" t="s">
        <v>86</v>
      </c>
    </row>
    <row r="19" spans="1:5" ht="12.75" customHeight="1">
      <c r="A19" s="458" t="s">
        <v>362</v>
      </c>
      <c r="B19" s="782" t="s">
        <v>1266</v>
      </c>
      <c r="C19" s="783" t="s">
        <v>210</v>
      </c>
      <c r="D19" s="782" t="s">
        <v>1560</v>
      </c>
      <c r="E19" s="783" t="s">
        <v>1266</v>
      </c>
    </row>
    <row r="20" spans="1:5" ht="12.75" customHeight="1">
      <c r="A20" s="458" t="s">
        <v>363</v>
      </c>
      <c r="B20" s="782" t="s">
        <v>1556</v>
      </c>
      <c r="C20" s="783" t="s">
        <v>207</v>
      </c>
      <c r="D20" s="782" t="s">
        <v>1254</v>
      </c>
      <c r="E20" s="783" t="s">
        <v>1279</v>
      </c>
    </row>
    <row r="21" spans="1:5" ht="12.75" customHeight="1">
      <c r="A21" s="458" t="s">
        <v>1298</v>
      </c>
      <c r="B21" s="782" t="s">
        <v>127</v>
      </c>
      <c r="C21" s="783" t="s">
        <v>1300</v>
      </c>
      <c r="D21" s="782" t="s">
        <v>1561</v>
      </c>
      <c r="E21" s="783" t="s">
        <v>407</v>
      </c>
    </row>
    <row r="22" spans="1:5" ht="12.75" customHeight="1">
      <c r="A22" s="488" t="s">
        <v>398</v>
      </c>
      <c r="B22" s="782" t="s">
        <v>1751</v>
      </c>
      <c r="C22" s="783" t="s">
        <v>1301</v>
      </c>
      <c r="D22" s="782" t="s">
        <v>1752</v>
      </c>
      <c r="E22" s="783" t="s">
        <v>1753</v>
      </c>
    </row>
    <row r="23" spans="1:5" ht="12.75" customHeight="1">
      <c r="A23" s="488" t="s">
        <v>1770</v>
      </c>
      <c r="B23" s="782" t="s">
        <v>1340</v>
      </c>
      <c r="C23" s="783" t="s">
        <v>1589</v>
      </c>
      <c r="D23" s="782" t="s">
        <v>1592</v>
      </c>
      <c r="E23" s="783" t="s">
        <v>1593</v>
      </c>
    </row>
    <row r="24" spans="1:5" ht="22.5">
      <c r="A24" s="458" t="s">
        <v>1552</v>
      </c>
      <c r="B24" s="782" t="s">
        <v>1555</v>
      </c>
      <c r="C24" s="783" t="s">
        <v>86</v>
      </c>
      <c r="D24" s="782" t="s">
        <v>1555</v>
      </c>
      <c r="E24" s="783" t="s">
        <v>86</v>
      </c>
    </row>
    <row r="25" spans="1:5">
      <c r="A25" s="458" t="s">
        <v>399</v>
      </c>
      <c r="B25" s="782" t="s">
        <v>197</v>
      </c>
      <c r="C25" s="783" t="s">
        <v>266</v>
      </c>
      <c r="D25" s="782" t="s">
        <v>1594</v>
      </c>
      <c r="E25" s="783" t="s">
        <v>275</v>
      </c>
    </row>
    <row r="26" spans="1:5">
      <c r="A26" s="458" t="s">
        <v>400</v>
      </c>
      <c r="B26" s="782" t="s">
        <v>124</v>
      </c>
      <c r="C26" s="783" t="s">
        <v>211</v>
      </c>
      <c r="D26" s="782" t="s">
        <v>300</v>
      </c>
      <c r="E26" s="783" t="s">
        <v>123</v>
      </c>
    </row>
    <row r="27" spans="1:5">
      <c r="A27" s="458" t="s">
        <v>1771</v>
      </c>
      <c r="B27" s="782" t="s">
        <v>211</v>
      </c>
      <c r="C27" s="783" t="s">
        <v>211</v>
      </c>
      <c r="D27" s="782" t="s">
        <v>211</v>
      </c>
      <c r="E27" s="783" t="s">
        <v>211</v>
      </c>
    </row>
    <row r="28" spans="1:5" ht="12.75" customHeight="1">
      <c r="A28" s="458" t="s">
        <v>403</v>
      </c>
      <c r="B28" s="782" t="s">
        <v>86</v>
      </c>
      <c r="C28" s="783" t="s">
        <v>127</v>
      </c>
      <c r="D28" s="782" t="s">
        <v>86</v>
      </c>
      <c r="E28" s="783" t="s">
        <v>86</v>
      </c>
    </row>
    <row r="29" spans="1:5" ht="12.75" thickBot="1">
      <c r="A29" s="489" t="s">
        <v>360</v>
      </c>
      <c r="B29" s="784" t="s">
        <v>572</v>
      </c>
      <c r="C29" s="785" t="s">
        <v>1391</v>
      </c>
      <c r="D29" s="784" t="s">
        <v>86</v>
      </c>
      <c r="E29" s="785" t="s">
        <v>1559</v>
      </c>
    </row>
    <row r="30" spans="1:5" ht="12.75" customHeight="1" thickTop="1">
      <c r="A30" s="458" t="s">
        <v>404</v>
      </c>
      <c r="B30" s="782" t="s">
        <v>269</v>
      </c>
      <c r="C30" s="783" t="s">
        <v>86</v>
      </c>
      <c r="D30" s="782" t="s">
        <v>1732</v>
      </c>
      <c r="E30" s="783" t="s">
        <v>269</v>
      </c>
    </row>
    <row r="31" spans="1:5" ht="12.75" customHeight="1">
      <c r="A31" s="458" t="s">
        <v>405</v>
      </c>
      <c r="B31" s="782" t="s">
        <v>212</v>
      </c>
      <c r="C31" s="783" t="s">
        <v>524</v>
      </c>
      <c r="D31" s="782" t="s">
        <v>1281</v>
      </c>
      <c r="E31" s="783" t="s">
        <v>1248</v>
      </c>
    </row>
    <row r="32" spans="1:5" ht="12.75" customHeight="1">
      <c r="A32" s="458" t="s">
        <v>1299</v>
      </c>
      <c r="B32" s="782" t="s">
        <v>201</v>
      </c>
      <c r="C32" s="783" t="s">
        <v>1302</v>
      </c>
      <c r="D32" s="782" t="s">
        <v>1759</v>
      </c>
      <c r="E32" s="783" t="s">
        <v>1563</v>
      </c>
    </row>
    <row r="33" spans="1:5" ht="12.75" customHeight="1">
      <c r="A33" s="458" t="s">
        <v>1772</v>
      </c>
      <c r="B33" s="782" t="s">
        <v>1264</v>
      </c>
      <c r="C33" s="783" t="s">
        <v>124</v>
      </c>
      <c r="D33" s="782" t="s">
        <v>1732</v>
      </c>
      <c r="E33" s="783" t="s">
        <v>1334</v>
      </c>
    </row>
    <row r="34" spans="1:5" ht="12.75" customHeight="1">
      <c r="A34" s="458" t="s">
        <v>366</v>
      </c>
      <c r="B34" s="782" t="s">
        <v>267</v>
      </c>
      <c r="C34" s="783" t="s">
        <v>1562</v>
      </c>
      <c r="D34" s="782" t="s">
        <v>1563</v>
      </c>
      <c r="E34" s="783" t="s">
        <v>1528</v>
      </c>
    </row>
    <row r="35" spans="1:5" ht="12.75" customHeight="1">
      <c r="A35" s="488" t="s">
        <v>370</v>
      </c>
      <c r="B35" s="782" t="s">
        <v>1266</v>
      </c>
      <c r="C35" s="783" t="s">
        <v>381</v>
      </c>
      <c r="D35" s="782" t="s">
        <v>300</v>
      </c>
      <c r="E35" s="783" t="s">
        <v>380</v>
      </c>
    </row>
    <row r="36" spans="1:5" ht="12.75" customHeight="1">
      <c r="A36" s="488" t="s">
        <v>372</v>
      </c>
      <c r="B36" s="782" t="s">
        <v>217</v>
      </c>
      <c r="C36" s="783" t="s">
        <v>217</v>
      </c>
      <c r="D36" s="782" t="s">
        <v>1567</v>
      </c>
      <c r="E36" s="783" t="s">
        <v>1567</v>
      </c>
    </row>
    <row r="37" spans="1:5" ht="12.75" customHeight="1">
      <c r="A37" s="488" t="s">
        <v>408</v>
      </c>
      <c r="B37" s="782" t="s">
        <v>1751</v>
      </c>
      <c r="C37" s="783" t="s">
        <v>1726</v>
      </c>
      <c r="D37" s="782" t="s">
        <v>1760</v>
      </c>
      <c r="E37" s="783" t="s">
        <v>1761</v>
      </c>
    </row>
    <row r="38" spans="1:5" ht="12.75" customHeight="1">
      <c r="A38" s="488" t="s">
        <v>409</v>
      </c>
      <c r="B38" s="782" t="s">
        <v>1730</v>
      </c>
      <c r="C38" s="783" t="s">
        <v>1715</v>
      </c>
      <c r="D38" s="782" t="s">
        <v>570</v>
      </c>
      <c r="E38" s="783" t="s">
        <v>1762</v>
      </c>
    </row>
    <row r="39" spans="1:5" ht="12.75" customHeight="1">
      <c r="A39" s="488" t="s">
        <v>1773</v>
      </c>
      <c r="B39" s="782" t="s">
        <v>245</v>
      </c>
      <c r="C39" s="783" t="s">
        <v>200</v>
      </c>
      <c r="D39" s="782" t="s">
        <v>210</v>
      </c>
      <c r="E39" s="783" t="s">
        <v>1554</v>
      </c>
    </row>
    <row r="40" spans="1:5" ht="12.75" customHeight="1">
      <c r="A40" s="488" t="s">
        <v>1774</v>
      </c>
      <c r="B40" s="782" t="s">
        <v>86</v>
      </c>
      <c r="C40" s="783" t="s">
        <v>1754</v>
      </c>
      <c r="D40" s="782" t="s">
        <v>86</v>
      </c>
      <c r="E40" s="783" t="s">
        <v>1754</v>
      </c>
    </row>
    <row r="41" spans="1:5" ht="12.75" customHeight="1">
      <c r="A41" s="488" t="s">
        <v>1775</v>
      </c>
      <c r="B41" s="782" t="s">
        <v>1755</v>
      </c>
      <c r="C41" s="783" t="s">
        <v>1756</v>
      </c>
      <c r="D41" s="782" t="s">
        <v>1763</v>
      </c>
      <c r="E41" s="783" t="s">
        <v>1764</v>
      </c>
    </row>
    <row r="42" spans="1:5" s="105" customFormat="1" ht="12.75" customHeight="1">
      <c r="A42" s="791" t="s">
        <v>411</v>
      </c>
      <c r="B42" s="786" t="s">
        <v>1757</v>
      </c>
      <c r="C42" s="787" t="s">
        <v>1758</v>
      </c>
      <c r="D42" s="786" t="s">
        <v>1765</v>
      </c>
      <c r="E42" s="787" t="s">
        <v>1766</v>
      </c>
    </row>
    <row r="43" spans="1:5" s="105" customFormat="1" ht="12.75" customHeight="1">
      <c r="A43" s="791" t="s">
        <v>412</v>
      </c>
      <c r="B43" s="786" t="s">
        <v>481</v>
      </c>
      <c r="C43" s="787" t="s">
        <v>1255</v>
      </c>
      <c r="D43" s="786" t="s">
        <v>1768</v>
      </c>
      <c r="E43" s="787" t="s">
        <v>527</v>
      </c>
    </row>
    <row r="44" spans="1:5" ht="12.75" customHeight="1">
      <c r="A44" s="488" t="s">
        <v>413</v>
      </c>
      <c r="B44" s="782" t="s">
        <v>1412</v>
      </c>
      <c r="C44" s="783" t="s">
        <v>123</v>
      </c>
      <c r="D44" s="782" t="s">
        <v>304</v>
      </c>
      <c r="E44" s="783" t="s">
        <v>298</v>
      </c>
    </row>
    <row r="45" spans="1:5" ht="12.75" customHeight="1">
      <c r="A45" s="488" t="s">
        <v>415</v>
      </c>
      <c r="B45" s="782" t="s">
        <v>1274</v>
      </c>
      <c r="C45" s="783" t="s">
        <v>119</v>
      </c>
      <c r="D45" s="782" t="s">
        <v>418</v>
      </c>
      <c r="E45" s="783" t="s">
        <v>416</v>
      </c>
    </row>
    <row r="46" spans="1:5" ht="12.75" customHeight="1" thickBot="1">
      <c r="A46" s="489" t="s">
        <v>417</v>
      </c>
      <c r="B46" s="784" t="s">
        <v>1605</v>
      </c>
      <c r="C46" s="785" t="s">
        <v>1767</v>
      </c>
      <c r="D46" s="784" t="s">
        <v>1605</v>
      </c>
      <c r="E46" s="785" t="s">
        <v>1767</v>
      </c>
    </row>
    <row r="47" spans="1:5" ht="12.75" thickTop="1"/>
    <row r="85" spans="2:5" s="46" customFormat="1" ht="5.25">
      <c r="B85" s="788"/>
      <c r="C85" s="788"/>
      <c r="D85" s="788"/>
      <c r="E85" s="788"/>
    </row>
    <row r="86" spans="2:5" s="48" customFormat="1" ht="5.25">
      <c r="B86" s="789"/>
      <c r="C86" s="789"/>
      <c r="D86" s="789"/>
      <c r="E86" s="789"/>
    </row>
    <row r="184" ht="11.45" hidden="1" customHeight="1"/>
    <row r="185" ht="11.45" hidden="1" customHeight="1"/>
    <row r="186" ht="11.4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E86"/>
  <sheetViews>
    <sheetView showGridLines="0" topLeftCell="A4" zoomScaleNormal="100" workbookViewId="0">
      <selection activeCell="J41" sqref="J41"/>
    </sheetView>
  </sheetViews>
  <sheetFormatPr defaultColWidth="9.140625" defaultRowHeight="12"/>
  <cols>
    <col min="1" max="1" width="56" style="47" customWidth="1"/>
    <col min="2" max="3" width="9.28515625" style="103" customWidth="1"/>
    <col min="4" max="4" width="9.28515625" style="47" customWidth="1"/>
    <col min="5" max="16384" width="9.140625" style="47"/>
  </cols>
  <sheetData>
    <row r="1" spans="1:5" s="78" customFormat="1" ht="14.25" customHeight="1">
      <c r="A1" s="464" t="s">
        <v>577</v>
      </c>
      <c r="B1" s="809" t="s">
        <v>68</v>
      </c>
      <c r="C1" s="809"/>
    </row>
    <row r="2" spans="1:5" s="80" customFormat="1" ht="14.25" customHeight="1" thickBot="1">
      <c r="A2" s="381" t="s">
        <v>20</v>
      </c>
      <c r="B2" s="383" t="s">
        <v>1306</v>
      </c>
      <c r="C2" s="384" t="s">
        <v>1307</v>
      </c>
      <c r="D2" s="383" t="s">
        <v>1308</v>
      </c>
      <c r="E2" s="384" t="s">
        <v>1309</v>
      </c>
    </row>
    <row r="3" spans="1:5" ht="12.75" thickTop="1">
      <c r="A3" s="549" t="s">
        <v>95</v>
      </c>
      <c r="B3" s="523" t="s">
        <v>1310</v>
      </c>
      <c r="C3" s="524" t="s">
        <v>1311</v>
      </c>
      <c r="D3" s="523" t="s">
        <v>1313</v>
      </c>
      <c r="E3" s="524" t="s">
        <v>1314</v>
      </c>
    </row>
    <row r="4" spans="1:5">
      <c r="A4" s="458" t="s">
        <v>82</v>
      </c>
      <c r="B4" s="430" t="s">
        <v>1413</v>
      </c>
      <c r="C4" s="454" t="s">
        <v>1405</v>
      </c>
      <c r="D4" s="430" t="s">
        <v>1428</v>
      </c>
      <c r="E4" s="454" t="s">
        <v>1420</v>
      </c>
    </row>
    <row r="5" spans="1:5">
      <c r="A5" s="458" t="s">
        <v>83</v>
      </c>
      <c r="B5" s="430" t="s">
        <v>1414</v>
      </c>
      <c r="C5" s="454" t="s">
        <v>1407</v>
      </c>
      <c r="D5" s="430" t="s">
        <v>1429</v>
      </c>
      <c r="E5" s="454" t="s">
        <v>1422</v>
      </c>
    </row>
    <row r="6" spans="1:5">
      <c r="A6" s="458" t="s">
        <v>84</v>
      </c>
      <c r="B6" s="430" t="s">
        <v>1415</v>
      </c>
      <c r="C6" s="454" t="s">
        <v>1410</v>
      </c>
      <c r="D6" s="430" t="s">
        <v>1430</v>
      </c>
      <c r="E6" s="454" t="s">
        <v>1425</v>
      </c>
    </row>
    <row r="7" spans="1:5" s="105" customFormat="1" ht="12.75" thickBot="1">
      <c r="A7" s="550" t="s">
        <v>87</v>
      </c>
      <c r="B7" s="495" t="s">
        <v>127</v>
      </c>
      <c r="C7" s="496" t="s">
        <v>124</v>
      </c>
      <c r="D7" s="495" t="s">
        <v>192</v>
      </c>
      <c r="E7" s="496" t="s">
        <v>300</v>
      </c>
    </row>
    <row r="8" spans="1:5" ht="12.75" thickTop="1">
      <c r="A8" s="549" t="s">
        <v>88</v>
      </c>
      <c r="B8" s="523" t="s">
        <v>1316</v>
      </c>
      <c r="C8" s="524" t="s">
        <v>1317</v>
      </c>
      <c r="D8" s="523" t="s">
        <v>1321</v>
      </c>
      <c r="E8" s="524" t="s">
        <v>1322</v>
      </c>
    </row>
    <row r="9" spans="1:5">
      <c r="A9" s="458" t="s">
        <v>82</v>
      </c>
      <c r="B9" s="430" t="s">
        <v>1508</v>
      </c>
      <c r="C9" s="454" t="s">
        <v>1509</v>
      </c>
      <c r="D9" s="430" t="s">
        <v>1512</v>
      </c>
      <c r="E9" s="454" t="s">
        <v>1327</v>
      </c>
    </row>
    <row r="10" spans="1:5">
      <c r="A10" s="458" t="s">
        <v>83</v>
      </c>
      <c r="B10" s="430" t="s">
        <v>1499</v>
      </c>
      <c r="C10" s="454" t="s">
        <v>1471</v>
      </c>
      <c r="D10" s="430" t="s">
        <v>1517</v>
      </c>
      <c r="E10" s="454" t="s">
        <v>1518</v>
      </c>
    </row>
    <row r="11" spans="1:5" s="105" customFormat="1">
      <c r="A11" s="458" t="s">
        <v>84</v>
      </c>
      <c r="B11" s="430" t="s">
        <v>1521</v>
      </c>
      <c r="C11" s="454" t="s">
        <v>1522</v>
      </c>
      <c r="D11" s="430" t="s">
        <v>1525</v>
      </c>
      <c r="E11" s="454" t="s">
        <v>1526</v>
      </c>
    </row>
    <row r="12" spans="1:5" s="105" customFormat="1" ht="12.75" thickBot="1">
      <c r="A12" s="550" t="s">
        <v>87</v>
      </c>
      <c r="B12" s="495" t="s">
        <v>1528</v>
      </c>
      <c r="C12" s="496" t="s">
        <v>1529</v>
      </c>
      <c r="D12" s="495" t="s">
        <v>1531</v>
      </c>
      <c r="E12" s="496" t="s">
        <v>1304</v>
      </c>
    </row>
    <row r="13" spans="1:5" s="105" customFormat="1" ht="13.5" customHeight="1" thickTop="1">
      <c r="A13" s="459" t="s">
        <v>579</v>
      </c>
      <c r="B13" s="460" t="s">
        <v>1632</v>
      </c>
      <c r="C13" s="461" t="s">
        <v>1763</v>
      </c>
      <c r="D13" s="460" t="s">
        <v>1776</v>
      </c>
      <c r="E13" s="461" t="s">
        <v>1777</v>
      </c>
    </row>
    <row r="14" spans="1:5" s="105" customFormat="1" ht="12.75" customHeight="1">
      <c r="A14" s="455" t="s">
        <v>531</v>
      </c>
      <c r="B14" s="456" t="s">
        <v>1327</v>
      </c>
      <c r="C14" s="457" t="s">
        <v>1328</v>
      </c>
      <c r="D14" s="456" t="s">
        <v>1329</v>
      </c>
      <c r="E14" s="457" t="s">
        <v>1330</v>
      </c>
    </row>
    <row r="15" spans="1:5" s="105" customFormat="1" ht="22.5">
      <c r="A15" s="458" t="s">
        <v>534</v>
      </c>
      <c r="B15" s="430" t="s">
        <v>197</v>
      </c>
      <c r="C15" s="454" t="s">
        <v>1778</v>
      </c>
      <c r="D15" s="430" t="s">
        <v>1390</v>
      </c>
      <c r="E15" s="454" t="s">
        <v>1779</v>
      </c>
    </row>
    <row r="16" spans="1:5" s="105" customFormat="1" ht="12.75" customHeight="1">
      <c r="A16" s="458" t="s">
        <v>580</v>
      </c>
      <c r="B16" s="430" t="s">
        <v>86</v>
      </c>
      <c r="C16" s="454" t="s">
        <v>558</v>
      </c>
      <c r="D16" s="430" t="s">
        <v>127</v>
      </c>
      <c r="E16" s="454" t="s">
        <v>192</v>
      </c>
    </row>
    <row r="17" spans="1:5" s="105" customFormat="1" ht="12.75" customHeight="1">
      <c r="A17" s="458" t="s">
        <v>285</v>
      </c>
      <c r="B17" s="430" t="s">
        <v>1639</v>
      </c>
      <c r="C17" s="454" t="s">
        <v>1640</v>
      </c>
      <c r="D17" s="430" t="s">
        <v>1125</v>
      </c>
      <c r="E17" s="454" t="s">
        <v>1567</v>
      </c>
    </row>
    <row r="18" spans="1:5" s="105" customFormat="1" ht="12.75" customHeight="1">
      <c r="A18" s="458" t="s">
        <v>581</v>
      </c>
      <c r="B18" s="430" t="s">
        <v>609</v>
      </c>
      <c r="C18" s="454" t="s">
        <v>1567</v>
      </c>
      <c r="D18" s="430" t="s">
        <v>1641</v>
      </c>
      <c r="E18" s="454" t="s">
        <v>1642</v>
      </c>
    </row>
    <row r="19" spans="1:5" s="105" customFormat="1" ht="12.75" customHeight="1">
      <c r="A19" s="455" t="s">
        <v>98</v>
      </c>
      <c r="B19" s="456" t="s">
        <v>1252</v>
      </c>
      <c r="C19" s="457" t="s">
        <v>1370</v>
      </c>
      <c r="D19" s="456" t="s">
        <v>1386</v>
      </c>
      <c r="E19" s="457" t="s">
        <v>1387</v>
      </c>
    </row>
    <row r="20" spans="1:5" ht="12.75" customHeight="1">
      <c r="A20" s="458" t="s">
        <v>198</v>
      </c>
      <c r="B20" s="430" t="s">
        <v>217</v>
      </c>
      <c r="C20" s="454" t="s">
        <v>1372</v>
      </c>
      <c r="D20" s="430" t="s">
        <v>1389</v>
      </c>
      <c r="E20" s="454" t="s">
        <v>1390</v>
      </c>
    </row>
    <row r="21" spans="1:5" s="105" customFormat="1" ht="12.75" customHeight="1">
      <c r="A21" s="455" t="s">
        <v>204</v>
      </c>
      <c r="B21" s="456" t="s">
        <v>1645</v>
      </c>
      <c r="C21" s="457" t="s">
        <v>1646</v>
      </c>
      <c r="D21" s="456" t="s">
        <v>193</v>
      </c>
      <c r="E21" s="457" t="s">
        <v>1647</v>
      </c>
    </row>
    <row r="22" spans="1:5" ht="12.75" customHeight="1">
      <c r="A22" s="458" t="s">
        <v>259</v>
      </c>
      <c r="B22" s="430" t="s">
        <v>210</v>
      </c>
      <c r="C22" s="454" t="s">
        <v>1304</v>
      </c>
      <c r="D22" s="430" t="s">
        <v>1391</v>
      </c>
      <c r="E22" s="454" t="s">
        <v>1392</v>
      </c>
    </row>
    <row r="23" spans="1:5" s="105" customFormat="1" ht="12.75" customHeight="1">
      <c r="A23" s="455" t="s">
        <v>286</v>
      </c>
      <c r="B23" s="456" t="s">
        <v>1648</v>
      </c>
      <c r="C23" s="457" t="s">
        <v>1649</v>
      </c>
      <c r="D23" s="456" t="s">
        <v>1651</v>
      </c>
      <c r="E23" s="457" t="s">
        <v>1652</v>
      </c>
    </row>
    <row r="24" spans="1:5" ht="12.75" customHeight="1">
      <c r="A24" s="458" t="s">
        <v>289</v>
      </c>
      <c r="B24" s="430" t="s">
        <v>86</v>
      </c>
      <c r="C24" s="454" t="s">
        <v>86</v>
      </c>
      <c r="D24" s="430" t="s">
        <v>86</v>
      </c>
      <c r="E24" s="454" t="s">
        <v>211</v>
      </c>
    </row>
    <row r="25" spans="1:5" s="105" customFormat="1" ht="12.75" customHeight="1">
      <c r="A25" s="455" t="s">
        <v>213</v>
      </c>
      <c r="B25" s="456" t="s">
        <v>1648</v>
      </c>
      <c r="C25" s="457" t="s">
        <v>1649</v>
      </c>
      <c r="D25" s="456" t="s">
        <v>1651</v>
      </c>
      <c r="E25" s="457" t="s">
        <v>1652</v>
      </c>
    </row>
    <row r="26" spans="1:5" ht="12.75" customHeight="1">
      <c r="A26" s="458" t="s">
        <v>288</v>
      </c>
      <c r="B26" s="430" t="s">
        <v>123</v>
      </c>
      <c r="C26" s="454" t="s">
        <v>1650</v>
      </c>
      <c r="D26" s="430" t="s">
        <v>196</v>
      </c>
      <c r="E26" s="454" t="s">
        <v>1654</v>
      </c>
    </row>
    <row r="27" spans="1:5" s="105" customFormat="1" ht="13.5" customHeight="1" thickBot="1">
      <c r="A27" s="501" t="s">
        <v>287</v>
      </c>
      <c r="B27" s="502" t="s">
        <v>1375</v>
      </c>
      <c r="C27" s="503" t="s">
        <v>1376</v>
      </c>
      <c r="D27" s="502" t="s">
        <v>1395</v>
      </c>
      <c r="E27" s="503" t="s">
        <v>1396</v>
      </c>
    </row>
    <row r="28" spans="1:5" s="46" customFormat="1" ht="6" thickTop="1">
      <c r="A28" s="580"/>
      <c r="B28" s="581"/>
      <c r="C28" s="581"/>
      <c r="D28" s="581"/>
      <c r="E28" s="581"/>
    </row>
    <row r="29" spans="1:5" s="106" customFormat="1" ht="9">
      <c r="A29" s="819"/>
      <c r="B29" s="819"/>
      <c r="C29" s="819"/>
    </row>
    <row r="30" spans="1:5" s="106" customFormat="1" ht="9">
      <c r="A30" s="819"/>
      <c r="B30" s="819"/>
      <c r="C30" s="819"/>
    </row>
    <row r="31" spans="1:5" s="106" customFormat="1" ht="9">
      <c r="A31" s="819"/>
      <c r="B31" s="819"/>
      <c r="C31" s="819"/>
    </row>
    <row r="32" spans="1:5" s="108" customFormat="1" ht="9">
      <c r="A32" s="107" t="s">
        <v>68</v>
      </c>
      <c r="B32" s="818"/>
      <c r="C32" s="818"/>
    </row>
    <row r="33" spans="1:4" s="108" customFormat="1" ht="9">
      <c r="A33" s="107" t="s">
        <v>68</v>
      </c>
      <c r="B33" s="818"/>
      <c r="C33" s="818"/>
    </row>
    <row r="34" spans="1:4" s="108" customFormat="1" ht="9">
      <c r="A34" s="107" t="s">
        <v>68</v>
      </c>
      <c r="B34" s="818"/>
      <c r="C34" s="818"/>
    </row>
    <row r="35" spans="1:4" s="108" customFormat="1" ht="9">
      <c r="A35" s="107" t="s">
        <v>68</v>
      </c>
      <c r="B35" s="818"/>
      <c r="C35" s="818"/>
    </row>
    <row r="36" spans="1:4" s="108" customFormat="1" ht="9">
      <c r="A36" s="107" t="s">
        <v>68</v>
      </c>
      <c r="B36" s="818"/>
      <c r="C36" s="818"/>
    </row>
    <row r="37" spans="1:4" s="108" customFormat="1" ht="9">
      <c r="A37" s="107" t="s">
        <v>68</v>
      </c>
      <c r="B37" s="818"/>
      <c r="C37" s="818"/>
    </row>
    <row r="38" spans="1:4" s="109" customFormat="1">
      <c r="A38" s="47"/>
      <c r="B38" s="103"/>
      <c r="C38" s="103"/>
      <c r="D38" s="47"/>
    </row>
    <row r="39" spans="1:4" s="109" customFormat="1">
      <c r="A39" s="47"/>
      <c r="B39" s="103"/>
      <c r="C39" s="103"/>
      <c r="D39" s="47"/>
    </row>
    <row r="40" spans="1:4" s="109" customFormat="1">
      <c r="A40" s="47"/>
      <c r="B40" s="103"/>
      <c r="C40" s="103"/>
      <c r="D40" s="47"/>
    </row>
    <row r="41" spans="1:4" s="109" customFormat="1">
      <c r="A41" s="47"/>
      <c r="B41" s="103"/>
      <c r="C41" s="103"/>
      <c r="D41" s="47"/>
    </row>
    <row r="42" spans="1:4" s="109" customFormat="1">
      <c r="A42" s="47"/>
      <c r="B42" s="103"/>
      <c r="C42" s="103"/>
      <c r="D42" s="47"/>
    </row>
    <row r="43" spans="1:4" s="109" customFormat="1">
      <c r="A43" s="47"/>
      <c r="B43" s="103"/>
      <c r="C43" s="103"/>
      <c r="D43" s="47"/>
    </row>
    <row r="44" spans="1:4" s="109" customFormat="1">
      <c r="A44" s="47"/>
      <c r="B44" s="103"/>
      <c r="C44" s="103"/>
      <c r="D44" s="47"/>
    </row>
    <row r="45" spans="1:4" s="109" customFormat="1">
      <c r="A45" s="47"/>
      <c r="B45" s="103"/>
      <c r="C45" s="103"/>
      <c r="D45" s="47"/>
    </row>
    <row r="46" spans="1:4" s="109" customFormat="1">
      <c r="A46" s="47"/>
      <c r="B46" s="103"/>
      <c r="C46" s="103"/>
      <c r="D46" s="47"/>
    </row>
    <row r="47" spans="1:4" s="109" customFormat="1">
      <c r="A47" s="47"/>
      <c r="B47" s="103"/>
      <c r="C47" s="103"/>
      <c r="D47" s="47"/>
    </row>
    <row r="48" spans="1:4" s="109" customFormat="1">
      <c r="A48" s="47"/>
      <c r="B48" s="103"/>
      <c r="C48" s="103"/>
      <c r="D48" s="47"/>
    </row>
    <row r="49" spans="1:4" s="109" customFormat="1">
      <c r="A49" s="47"/>
      <c r="B49" s="103"/>
      <c r="C49" s="103"/>
      <c r="D49" s="47"/>
    </row>
    <row r="50" spans="1:4" s="109" customFormat="1">
      <c r="A50" s="47"/>
      <c r="B50" s="103"/>
      <c r="C50" s="103"/>
      <c r="D50" s="47"/>
    </row>
    <row r="51" spans="1:4" s="109" customFormat="1">
      <c r="A51" s="47"/>
      <c r="B51" s="103"/>
      <c r="C51" s="103"/>
      <c r="D51" s="47"/>
    </row>
    <row r="52" spans="1:4" s="109" customFormat="1">
      <c r="A52" s="47"/>
      <c r="B52" s="103"/>
      <c r="C52" s="103"/>
      <c r="D52" s="47"/>
    </row>
    <row r="53" spans="1:4" s="109" customFormat="1">
      <c r="A53" s="47"/>
      <c r="B53" s="103"/>
      <c r="C53" s="103"/>
      <c r="D53" s="47"/>
    </row>
    <row r="54" spans="1:4" s="109" customFormat="1">
      <c r="A54" s="47"/>
      <c r="B54" s="103"/>
      <c r="C54" s="103"/>
      <c r="D54" s="47"/>
    </row>
    <row r="55" spans="1:4" s="109" customFormat="1">
      <c r="A55" s="47"/>
      <c r="B55" s="103"/>
      <c r="C55" s="103"/>
      <c r="D55" s="47"/>
    </row>
    <row r="56" spans="1:4" s="109" customFormat="1">
      <c r="A56" s="47"/>
      <c r="B56" s="103"/>
      <c r="C56" s="103"/>
      <c r="D56" s="47"/>
    </row>
    <row r="57" spans="1:4" s="109" customFormat="1">
      <c r="A57" s="47"/>
      <c r="B57" s="103"/>
      <c r="C57" s="103"/>
      <c r="D57" s="47"/>
    </row>
    <row r="58" spans="1:4" s="109" customFormat="1">
      <c r="A58" s="47"/>
      <c r="B58" s="103"/>
      <c r="C58" s="103"/>
      <c r="D58" s="47"/>
    </row>
    <row r="59" spans="1:4" s="109" customFormat="1">
      <c r="A59" s="47"/>
      <c r="B59" s="103"/>
      <c r="C59" s="103"/>
      <c r="D59" s="47"/>
    </row>
    <row r="60" spans="1:4" s="109" customFormat="1">
      <c r="A60" s="47"/>
      <c r="B60" s="103"/>
      <c r="C60" s="103"/>
      <c r="D60" s="47"/>
    </row>
    <row r="61" spans="1:4" s="109" customFormat="1">
      <c r="A61" s="47"/>
      <c r="B61" s="103"/>
      <c r="C61" s="103"/>
      <c r="D61" s="47"/>
    </row>
    <row r="62" spans="1:4" s="109" customFormat="1">
      <c r="A62" s="47"/>
      <c r="B62" s="103"/>
      <c r="C62" s="103"/>
      <c r="D62" s="47"/>
    </row>
    <row r="63" spans="1:4" s="109" customFormat="1">
      <c r="A63" s="47"/>
      <c r="B63" s="103"/>
      <c r="C63" s="103"/>
      <c r="D63" s="47"/>
    </row>
    <row r="64" spans="1:4" s="109" customFormat="1">
      <c r="A64" s="47"/>
      <c r="B64" s="103"/>
      <c r="C64" s="103"/>
      <c r="D64" s="47"/>
    </row>
    <row r="65" spans="1:4" s="109" customFormat="1">
      <c r="A65" s="47"/>
      <c r="B65" s="103"/>
      <c r="C65" s="103"/>
      <c r="D65" s="47"/>
    </row>
    <row r="66" spans="1:4" s="109" customFormat="1">
      <c r="A66" s="47"/>
      <c r="B66" s="103"/>
      <c r="C66" s="103"/>
      <c r="D66" s="47"/>
    </row>
    <row r="67" spans="1:4" s="109" customFormat="1">
      <c r="A67" s="47"/>
      <c r="B67" s="103"/>
      <c r="C67" s="103"/>
      <c r="D67" s="47"/>
    </row>
    <row r="68" spans="1:4" s="109" customFormat="1">
      <c r="A68" s="47"/>
      <c r="B68" s="103"/>
      <c r="C68" s="103"/>
      <c r="D68" s="47"/>
    </row>
    <row r="69" spans="1:4" s="109" customFormat="1">
      <c r="A69" s="47"/>
      <c r="B69" s="103"/>
      <c r="C69" s="103"/>
      <c r="D69" s="47"/>
    </row>
    <row r="70" spans="1:4" s="109" customFormat="1">
      <c r="A70" s="47"/>
      <c r="B70" s="103"/>
      <c r="C70" s="103"/>
      <c r="D70" s="47"/>
    </row>
    <row r="71" spans="1:4" s="109" customFormat="1">
      <c r="A71" s="47"/>
      <c r="B71" s="103"/>
      <c r="C71" s="103"/>
      <c r="D71" s="47"/>
    </row>
    <row r="72" spans="1:4" s="109" customFormat="1">
      <c r="A72" s="47"/>
      <c r="B72" s="103"/>
      <c r="C72" s="103"/>
      <c r="D72" s="47"/>
    </row>
    <row r="73" spans="1:4" s="109" customFormat="1">
      <c r="A73" s="47"/>
      <c r="B73" s="103"/>
      <c r="C73" s="103"/>
      <c r="D73" s="47"/>
    </row>
    <row r="74" spans="1:4" s="109" customFormat="1">
      <c r="A74" s="47"/>
      <c r="B74" s="103"/>
      <c r="C74" s="103"/>
      <c r="D74" s="47"/>
    </row>
    <row r="75" spans="1:4" s="109" customFormat="1">
      <c r="A75" s="47"/>
      <c r="B75" s="103"/>
      <c r="C75" s="103"/>
      <c r="D75" s="47"/>
    </row>
    <row r="76" spans="1:4" s="109" customFormat="1">
      <c r="A76" s="47"/>
      <c r="B76" s="103"/>
      <c r="C76" s="103"/>
      <c r="D76" s="47"/>
    </row>
    <row r="77" spans="1:4" s="109" customFormat="1">
      <c r="A77" s="47"/>
      <c r="B77" s="103"/>
      <c r="C77" s="103"/>
      <c r="D77" s="47"/>
    </row>
    <row r="78" spans="1:4" s="109" customFormat="1">
      <c r="A78" s="47"/>
      <c r="B78" s="103"/>
      <c r="C78" s="103"/>
      <c r="D78" s="47"/>
    </row>
    <row r="79" spans="1:4" s="109" customFormat="1">
      <c r="A79" s="47"/>
      <c r="B79" s="103"/>
      <c r="C79" s="103"/>
      <c r="D79" s="47"/>
    </row>
    <row r="80" spans="1:4" s="109" customFormat="1">
      <c r="A80" s="47"/>
      <c r="B80" s="103"/>
      <c r="C80" s="103"/>
      <c r="D80" s="47"/>
    </row>
    <row r="81" spans="1:4" s="109" customFormat="1">
      <c r="A81" s="47"/>
      <c r="B81" s="103"/>
      <c r="C81" s="103"/>
      <c r="D81" s="47"/>
    </row>
    <row r="82" spans="1:4" s="109" customFormat="1">
      <c r="A82" s="47"/>
      <c r="B82" s="103"/>
      <c r="C82" s="103"/>
      <c r="D82" s="47"/>
    </row>
    <row r="83" spans="1:4" s="109" customFormat="1">
      <c r="A83" s="47"/>
      <c r="B83" s="103"/>
      <c r="C83" s="103"/>
      <c r="D83" s="47"/>
    </row>
    <row r="84" spans="1:4" s="109" customFormat="1">
      <c r="A84" s="47"/>
      <c r="B84" s="103"/>
      <c r="C84" s="103"/>
      <c r="D84" s="47"/>
    </row>
    <row r="85" spans="1:4" s="109" customFormat="1">
      <c r="A85" s="47"/>
      <c r="B85" s="103"/>
      <c r="C85" s="103"/>
      <c r="D85" s="47"/>
    </row>
    <row r="86" spans="1:4" s="46" customFormat="1" ht="5.25">
      <c r="B86" s="110"/>
      <c r="C86" s="110"/>
    </row>
  </sheetData>
  <mergeCells count="10">
    <mergeCell ref="B1:C1"/>
    <mergeCell ref="B36:C36"/>
    <mergeCell ref="B37:C37"/>
    <mergeCell ref="A29:C29"/>
    <mergeCell ref="B32:C32"/>
    <mergeCell ref="B35:C35"/>
    <mergeCell ref="A30:C30"/>
    <mergeCell ref="A31:C31"/>
    <mergeCell ref="B33:C33"/>
    <mergeCell ref="B34:C34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D16"/>
  <sheetViews>
    <sheetView showGridLines="0" zoomScaleNormal="100" workbookViewId="0">
      <selection activeCell="A27" sqref="A27"/>
    </sheetView>
  </sheetViews>
  <sheetFormatPr defaultColWidth="9.140625" defaultRowHeight="12"/>
  <cols>
    <col min="1" max="1" width="63.28515625" style="47" customWidth="1"/>
    <col min="2" max="2" width="15.28515625" style="47" customWidth="1"/>
    <col min="3" max="3" width="10.28515625" style="103" bestFit="1" customWidth="1"/>
    <col min="4" max="4" width="10.28515625" style="104" bestFit="1" customWidth="1"/>
    <col min="5" max="5" width="9.28515625" style="47" customWidth="1"/>
    <col min="6" max="6" width="9.140625" style="47" customWidth="1"/>
    <col min="7" max="16384" width="9.140625" style="47"/>
  </cols>
  <sheetData>
    <row r="1" spans="1:4" s="78" customFormat="1" ht="14.25" customHeight="1">
      <c r="A1" s="379" t="s">
        <v>61</v>
      </c>
      <c r="B1" s="497"/>
      <c r="C1" s="727" t="s">
        <v>1308</v>
      </c>
      <c r="D1" s="728" t="s">
        <v>1309</v>
      </c>
    </row>
    <row r="2" spans="1:4" s="80" customFormat="1" ht="23.25" thickBot="1">
      <c r="A2" s="381" t="s">
        <v>20</v>
      </c>
      <c r="B2" s="721"/>
      <c r="C2" s="383" t="s">
        <v>1305</v>
      </c>
      <c r="D2" s="383" t="s">
        <v>1305</v>
      </c>
    </row>
    <row r="3" spans="1:4" ht="12.75" thickTop="1">
      <c r="A3" s="458" t="s">
        <v>533</v>
      </c>
      <c r="B3" s="499" t="s">
        <v>253</v>
      </c>
      <c r="C3" s="460" t="s">
        <v>1780</v>
      </c>
      <c r="D3" s="460" t="s">
        <v>1789</v>
      </c>
    </row>
    <row r="4" spans="1:4" ht="22.5">
      <c r="A4" s="458" t="s">
        <v>534</v>
      </c>
      <c r="B4" s="500" t="s">
        <v>255</v>
      </c>
      <c r="C4" s="430" t="s">
        <v>1304</v>
      </c>
      <c r="D4" s="430" t="s">
        <v>1755</v>
      </c>
    </row>
    <row r="5" spans="1:4" s="105" customFormat="1" ht="12.75" thickBot="1">
      <c r="A5" s="489" t="s">
        <v>535</v>
      </c>
      <c r="B5" s="582" t="s">
        <v>439</v>
      </c>
      <c r="C5" s="491" t="s">
        <v>1781</v>
      </c>
      <c r="D5" s="491" t="s">
        <v>1790</v>
      </c>
    </row>
    <row r="6" spans="1:4" ht="12.75" thickTop="1">
      <c r="A6" s="459" t="s">
        <v>536</v>
      </c>
      <c r="B6" s="499" t="s">
        <v>260</v>
      </c>
      <c r="C6" s="460" t="s">
        <v>1782</v>
      </c>
      <c r="D6" s="460" t="s">
        <v>1791</v>
      </c>
    </row>
    <row r="7" spans="1:4">
      <c r="A7" s="458" t="s">
        <v>537</v>
      </c>
      <c r="B7" s="500" t="s">
        <v>91</v>
      </c>
      <c r="C7" s="430" t="s">
        <v>1555</v>
      </c>
      <c r="D7" s="430" t="s">
        <v>541</v>
      </c>
    </row>
    <row r="8" spans="1:4">
      <c r="A8" s="458" t="s">
        <v>474</v>
      </c>
      <c r="B8" s="500" t="s">
        <v>80</v>
      </c>
      <c r="C8" s="430" t="s">
        <v>1783</v>
      </c>
      <c r="D8" s="430" t="s">
        <v>1792</v>
      </c>
    </row>
    <row r="9" spans="1:4">
      <c r="A9" s="458" t="s">
        <v>470</v>
      </c>
      <c r="B9" s="500" t="s">
        <v>364</v>
      </c>
      <c r="C9" s="430" t="s">
        <v>1784</v>
      </c>
      <c r="D9" s="430" t="s">
        <v>1793</v>
      </c>
    </row>
    <row r="10" spans="1:4">
      <c r="A10" s="458" t="s">
        <v>476</v>
      </c>
      <c r="B10" s="493" t="s">
        <v>327</v>
      </c>
      <c r="C10" s="430" t="s">
        <v>1688</v>
      </c>
      <c r="D10" s="430" t="s">
        <v>1794</v>
      </c>
    </row>
    <row r="11" spans="1:4">
      <c r="A11" s="458" t="s">
        <v>482</v>
      </c>
      <c r="B11" s="493" t="s">
        <v>331</v>
      </c>
      <c r="C11" s="430" t="s">
        <v>1785</v>
      </c>
      <c r="D11" s="430" t="s">
        <v>1795</v>
      </c>
    </row>
    <row r="12" spans="1:4">
      <c r="A12" s="458" t="s">
        <v>484</v>
      </c>
      <c r="B12" s="493" t="s">
        <v>367</v>
      </c>
      <c r="C12" s="430" t="s">
        <v>1686</v>
      </c>
      <c r="D12" s="430" t="s">
        <v>1796</v>
      </c>
    </row>
    <row r="13" spans="1:4">
      <c r="A13" s="458" t="s">
        <v>472</v>
      </c>
      <c r="B13" s="493" t="s">
        <v>451</v>
      </c>
      <c r="C13" s="430" t="s">
        <v>1786</v>
      </c>
      <c r="D13" s="430" t="s">
        <v>1797</v>
      </c>
    </row>
    <row r="14" spans="1:4" s="105" customFormat="1" ht="12.75" thickBot="1">
      <c r="A14" s="489" t="s">
        <v>13</v>
      </c>
      <c r="B14" s="582" t="s">
        <v>538</v>
      </c>
      <c r="C14" s="491" t="s">
        <v>1787</v>
      </c>
      <c r="D14" s="491" t="s">
        <v>1798</v>
      </c>
    </row>
    <row r="15" spans="1:4" ht="13.5" thickTop="1" thickBot="1">
      <c r="A15" s="583" t="s">
        <v>61</v>
      </c>
      <c r="B15" s="583" t="s">
        <v>539</v>
      </c>
      <c r="C15" s="584" t="s">
        <v>1788</v>
      </c>
      <c r="D15" s="584" t="s">
        <v>1799</v>
      </c>
    </row>
    <row r="16" spans="1:4" s="48" customFormat="1" ht="6" thickTop="1">
      <c r="A16" s="425"/>
      <c r="B16" s="425"/>
      <c r="C16" s="426"/>
      <c r="D16" s="426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40625" defaultRowHeight="12"/>
  <cols>
    <col min="1" max="1" width="9.28515625" style="175" customWidth="1"/>
    <col min="2" max="2" width="87.85546875" style="47" customWidth="1"/>
    <col min="3" max="4" width="87.7109375" style="47" customWidth="1"/>
    <col min="5" max="7" width="9.28515625" style="47" customWidth="1"/>
    <col min="8" max="12" width="9.28515625" style="103" customWidth="1"/>
    <col min="13" max="13" width="2.7109375" style="47" customWidth="1"/>
    <col min="14" max="31" width="9.140625" style="47" customWidth="1"/>
    <col min="32" max="32" width="57.140625" style="77" customWidth="1"/>
    <col min="33" max="100" width="9.140625" style="47" customWidth="1"/>
    <col min="101" max="101" width="7.85546875" style="47" customWidth="1"/>
    <col min="102" max="104" width="9.140625" style="47" customWidth="1"/>
    <col min="105" max="16384" width="9.140625" style="47"/>
  </cols>
  <sheetData>
    <row r="1" spans="1:101" s="194" customFormat="1">
      <c r="A1" s="202">
        <v>17.98</v>
      </c>
      <c r="B1" s="194" t="s">
        <v>387</v>
      </c>
      <c r="C1" s="194" t="s">
        <v>389</v>
      </c>
      <c r="D1" s="194" t="s">
        <v>390</v>
      </c>
      <c r="E1" s="201">
        <v>0</v>
      </c>
      <c r="F1" s="201">
        <v>0</v>
      </c>
      <c r="G1" s="201">
        <v>0</v>
      </c>
      <c r="H1" s="194" t="s">
        <v>24</v>
      </c>
      <c r="I1" s="201">
        <v>0</v>
      </c>
      <c r="J1" s="201">
        <v>0</v>
      </c>
      <c r="K1" s="201">
        <v>0</v>
      </c>
      <c r="L1" s="201">
        <v>0</v>
      </c>
      <c r="AF1" s="196"/>
    </row>
    <row r="2" spans="1:101" s="78" customFormat="1" ht="14.25" customHeight="1">
      <c r="A2" s="171">
        <v>0</v>
      </c>
      <c r="B2" s="379" t="s">
        <v>68</v>
      </c>
      <c r="C2" s="379" t="s">
        <v>68</v>
      </c>
      <c r="D2" s="379" t="s">
        <v>68</v>
      </c>
      <c r="E2" s="379" t="s">
        <v>68</v>
      </c>
      <c r="F2" s="379" t="s">
        <v>68</v>
      </c>
      <c r="G2" s="379" t="s">
        <v>68</v>
      </c>
      <c r="H2" s="572" t="s">
        <v>68</v>
      </c>
      <c r="I2" s="573" t="s">
        <v>68</v>
      </c>
      <c r="J2" s="573" t="s">
        <v>68</v>
      </c>
      <c r="K2" s="573" t="s">
        <v>68</v>
      </c>
      <c r="L2" s="573" t="s">
        <v>68</v>
      </c>
      <c r="AF2" s="79"/>
    </row>
    <row r="3" spans="1:101" s="78" customFormat="1" ht="23.25" thickBot="1">
      <c r="A3" s="171" t="s">
        <v>387</v>
      </c>
      <c r="B3" s="553" t="s">
        <v>20</v>
      </c>
      <c r="C3" s="554" t="s">
        <v>68</v>
      </c>
      <c r="D3" s="554" t="s">
        <v>68</v>
      </c>
      <c r="E3" s="554" t="s">
        <v>68</v>
      </c>
      <c r="F3" s="554" t="s">
        <v>68</v>
      </c>
      <c r="G3" s="554" t="s">
        <v>68</v>
      </c>
      <c r="H3" s="556" t="s">
        <v>644</v>
      </c>
      <c r="I3" s="574" t="s">
        <v>68</v>
      </c>
      <c r="J3" s="574" t="s">
        <v>68</v>
      </c>
      <c r="K3" s="574" t="s">
        <v>68</v>
      </c>
      <c r="L3" s="574" t="s">
        <v>68</v>
      </c>
      <c r="AF3" s="79"/>
    </row>
    <row r="4" spans="1:101" s="78" customFormat="1" ht="14.25" customHeight="1" thickTop="1">
      <c r="A4" s="171">
        <v>0</v>
      </c>
      <c r="B4" s="379" t="s">
        <v>68</v>
      </c>
      <c r="C4" s="379" t="s">
        <v>68</v>
      </c>
      <c r="D4" s="379" t="s">
        <v>68</v>
      </c>
      <c r="E4" s="379" t="s">
        <v>68</v>
      </c>
      <c r="F4" s="379" t="s">
        <v>68</v>
      </c>
      <c r="G4" s="379" t="s">
        <v>68</v>
      </c>
      <c r="H4" s="572" t="s">
        <v>68</v>
      </c>
      <c r="I4" s="573" t="s">
        <v>68</v>
      </c>
      <c r="J4" s="573" t="s">
        <v>68</v>
      </c>
      <c r="K4" s="573" t="s">
        <v>68</v>
      </c>
      <c r="L4" s="573" t="s">
        <v>68</v>
      </c>
      <c r="AF4" s="79"/>
    </row>
    <row r="5" spans="1:101" s="78" customFormat="1" ht="14.25" customHeight="1" thickBot="1">
      <c r="A5" s="171" t="s">
        <v>389</v>
      </c>
      <c r="B5" s="554" t="s">
        <v>68</v>
      </c>
      <c r="C5" s="553" t="s">
        <v>75</v>
      </c>
      <c r="D5" s="554" t="s">
        <v>68</v>
      </c>
      <c r="E5" s="554" t="s">
        <v>68</v>
      </c>
      <c r="F5" s="554" t="s">
        <v>68</v>
      </c>
      <c r="G5" s="554" t="s">
        <v>68</v>
      </c>
      <c r="H5" s="556" t="s">
        <v>645</v>
      </c>
      <c r="I5" s="574" t="s">
        <v>68</v>
      </c>
      <c r="J5" s="574" t="s">
        <v>68</v>
      </c>
      <c r="K5" s="574" t="s">
        <v>68</v>
      </c>
      <c r="L5" s="574" t="s">
        <v>68</v>
      </c>
      <c r="AF5" s="79"/>
    </row>
    <row r="6" spans="1:101" s="78" customFormat="1" ht="14.25" customHeight="1" thickTop="1">
      <c r="A6" s="171">
        <v>0</v>
      </c>
      <c r="B6" s="379" t="s">
        <v>68</v>
      </c>
      <c r="C6" s="379" t="s">
        <v>68</v>
      </c>
      <c r="D6" s="379" t="s">
        <v>68</v>
      </c>
      <c r="E6" s="379" t="s">
        <v>68</v>
      </c>
      <c r="F6" s="379" t="s">
        <v>68</v>
      </c>
      <c r="G6" s="379" t="s">
        <v>68</v>
      </c>
      <c r="H6" s="572" t="s">
        <v>68</v>
      </c>
      <c r="I6" s="573" t="s">
        <v>68</v>
      </c>
      <c r="J6" s="573" t="s">
        <v>68</v>
      </c>
      <c r="K6" s="573" t="s">
        <v>68</v>
      </c>
      <c r="L6" s="573" t="s">
        <v>68</v>
      </c>
      <c r="AF6" s="79"/>
    </row>
    <row r="7" spans="1:101" s="78" customFormat="1" ht="14.25" customHeight="1" thickBot="1">
      <c r="A7" s="171" t="s">
        <v>390</v>
      </c>
      <c r="B7" s="554" t="s">
        <v>68</v>
      </c>
      <c r="C7" s="554" t="s">
        <v>68</v>
      </c>
      <c r="D7" s="553" t="s">
        <v>77</v>
      </c>
      <c r="E7" s="554" t="s">
        <v>68</v>
      </c>
      <c r="F7" s="554" t="s">
        <v>68</v>
      </c>
      <c r="G7" s="554" t="s">
        <v>68</v>
      </c>
      <c r="H7" s="556" t="s">
        <v>646</v>
      </c>
      <c r="I7" s="574" t="s">
        <v>68</v>
      </c>
      <c r="J7" s="574" t="s">
        <v>68</v>
      </c>
      <c r="K7" s="574" t="s">
        <v>68</v>
      </c>
      <c r="L7" s="574" t="s">
        <v>68</v>
      </c>
      <c r="AF7" s="79"/>
    </row>
    <row r="8" spans="1:101" ht="23.25" thickTop="1">
      <c r="A8" s="176" t="s">
        <v>24</v>
      </c>
      <c r="B8" s="575" t="s">
        <v>623</v>
      </c>
      <c r="C8" s="575" t="s">
        <v>624</v>
      </c>
      <c r="D8" s="575" t="s">
        <v>625</v>
      </c>
      <c r="E8" s="558" t="s">
        <v>68</v>
      </c>
      <c r="F8" s="558" t="s">
        <v>68</v>
      </c>
      <c r="G8" s="558" t="s">
        <v>68</v>
      </c>
      <c r="H8" s="576" t="s">
        <v>68</v>
      </c>
      <c r="I8" s="577" t="s">
        <v>68</v>
      </c>
      <c r="J8" s="577" t="s">
        <v>68</v>
      </c>
      <c r="K8" s="577" t="s">
        <v>68</v>
      </c>
      <c r="L8" s="577" t="s">
        <v>68</v>
      </c>
      <c r="AF8" s="81"/>
    </row>
    <row r="9" spans="1:101">
      <c r="A9" s="176" t="s">
        <v>24</v>
      </c>
      <c r="B9" s="561" t="s">
        <v>626</v>
      </c>
      <c r="C9" s="561" t="s">
        <v>627</v>
      </c>
      <c r="D9" s="561" t="s">
        <v>628</v>
      </c>
      <c r="E9" s="562" t="s">
        <v>68</v>
      </c>
      <c r="F9" s="562" t="s">
        <v>68</v>
      </c>
      <c r="G9" s="562" t="s">
        <v>68</v>
      </c>
      <c r="H9" s="564" t="s">
        <v>68</v>
      </c>
      <c r="I9" s="563" t="s">
        <v>68</v>
      </c>
      <c r="J9" s="563" t="s">
        <v>68</v>
      </c>
      <c r="K9" s="563" t="s">
        <v>68</v>
      </c>
      <c r="L9" s="563" t="s">
        <v>68</v>
      </c>
      <c r="AF9" s="81"/>
    </row>
    <row r="10" spans="1:101">
      <c r="A10" s="176" t="s">
        <v>24</v>
      </c>
      <c r="B10" s="561" t="s">
        <v>54</v>
      </c>
      <c r="C10" s="561" t="s">
        <v>565</v>
      </c>
      <c r="D10" s="561" t="s">
        <v>566</v>
      </c>
      <c r="E10" s="562" t="s">
        <v>68</v>
      </c>
      <c r="F10" s="562" t="s">
        <v>68</v>
      </c>
      <c r="G10" s="562" t="s">
        <v>68</v>
      </c>
      <c r="H10" s="569" t="s">
        <v>86</v>
      </c>
      <c r="I10" s="568" t="s">
        <v>68</v>
      </c>
      <c r="J10" s="568" t="s">
        <v>68</v>
      </c>
      <c r="K10" s="568" t="s">
        <v>68</v>
      </c>
      <c r="L10" s="568" t="s">
        <v>68</v>
      </c>
      <c r="AF10" s="79"/>
    </row>
    <row r="11" spans="1:101">
      <c r="A11" s="176" t="s">
        <v>24</v>
      </c>
      <c r="B11" s="565" t="s">
        <v>629</v>
      </c>
      <c r="C11" s="565" t="s">
        <v>630</v>
      </c>
      <c r="D11" s="565" t="s">
        <v>631</v>
      </c>
      <c r="E11" s="565" t="s">
        <v>68</v>
      </c>
      <c r="F11" s="565" t="s">
        <v>68</v>
      </c>
      <c r="G11" s="565" t="s">
        <v>68</v>
      </c>
      <c r="H11" s="567" t="s">
        <v>68</v>
      </c>
      <c r="I11" s="566" t="s">
        <v>68</v>
      </c>
      <c r="J11" s="566" t="s">
        <v>68</v>
      </c>
      <c r="K11" s="566" t="s">
        <v>68</v>
      </c>
      <c r="L11" s="566" t="s">
        <v>68</v>
      </c>
      <c r="AF11" s="81"/>
    </row>
    <row r="12" spans="1:101">
      <c r="A12" s="176" t="s">
        <v>24</v>
      </c>
      <c r="B12" s="561" t="s">
        <v>632</v>
      </c>
      <c r="C12" s="561" t="s">
        <v>633</v>
      </c>
      <c r="D12" s="561" t="s">
        <v>634</v>
      </c>
      <c r="E12" s="562" t="s">
        <v>68</v>
      </c>
      <c r="F12" s="562" t="s">
        <v>68</v>
      </c>
      <c r="G12" s="562" t="s">
        <v>68</v>
      </c>
      <c r="H12" s="569" t="s">
        <v>86</v>
      </c>
      <c r="I12" s="568" t="s">
        <v>68</v>
      </c>
      <c r="J12" s="568" t="s">
        <v>68</v>
      </c>
      <c r="K12" s="568" t="s">
        <v>68</v>
      </c>
      <c r="L12" s="568" t="s">
        <v>68</v>
      </c>
      <c r="AF12" s="81"/>
    </row>
    <row r="13" spans="1:101">
      <c r="A13" s="176">
        <v>0</v>
      </c>
      <c r="B13" s="565" t="s">
        <v>635</v>
      </c>
      <c r="C13" s="565" t="s">
        <v>636</v>
      </c>
      <c r="D13" s="565" t="s">
        <v>637</v>
      </c>
      <c r="E13" s="565" t="s">
        <v>68</v>
      </c>
      <c r="F13" s="565" t="s">
        <v>68</v>
      </c>
      <c r="G13" s="565" t="s">
        <v>68</v>
      </c>
      <c r="H13" s="567" t="s">
        <v>68</v>
      </c>
      <c r="I13" s="566" t="s">
        <v>68</v>
      </c>
      <c r="J13" s="566" t="s">
        <v>68</v>
      </c>
      <c r="K13" s="566" t="s">
        <v>68</v>
      </c>
      <c r="L13" s="566" t="s">
        <v>68</v>
      </c>
      <c r="AF13" s="81"/>
    </row>
    <row r="14" spans="1:101">
      <c r="A14" s="176" t="s">
        <v>24</v>
      </c>
      <c r="B14" s="561" t="s">
        <v>638</v>
      </c>
      <c r="C14" s="561" t="s">
        <v>639</v>
      </c>
      <c r="D14" s="561" t="s">
        <v>640</v>
      </c>
      <c r="E14" s="562" t="s">
        <v>68</v>
      </c>
      <c r="F14" s="562" t="s">
        <v>68</v>
      </c>
      <c r="G14" s="562" t="s">
        <v>68</v>
      </c>
      <c r="H14" s="569" t="s">
        <v>86</v>
      </c>
      <c r="I14" s="568" t="s">
        <v>68</v>
      </c>
      <c r="J14" s="568" t="s">
        <v>68</v>
      </c>
      <c r="K14" s="568" t="s">
        <v>68</v>
      </c>
      <c r="L14" s="568" t="s">
        <v>68</v>
      </c>
      <c r="AF14" s="81"/>
    </row>
    <row r="15" spans="1:101" ht="12.75" thickBot="1">
      <c r="A15" s="176" t="s">
        <v>24</v>
      </c>
      <c r="B15" s="565" t="s">
        <v>641</v>
      </c>
      <c r="C15" s="565" t="s">
        <v>642</v>
      </c>
      <c r="D15" s="565" t="s">
        <v>643</v>
      </c>
      <c r="E15" s="565" t="s">
        <v>68</v>
      </c>
      <c r="F15" s="565" t="s">
        <v>68</v>
      </c>
      <c r="G15" s="565" t="s">
        <v>68</v>
      </c>
      <c r="H15" s="567" t="s">
        <v>68</v>
      </c>
      <c r="I15" s="566" t="s">
        <v>68</v>
      </c>
      <c r="J15" s="566" t="s">
        <v>68</v>
      </c>
      <c r="K15" s="566" t="s">
        <v>68</v>
      </c>
      <c r="L15" s="566" t="s">
        <v>68</v>
      </c>
      <c r="AF15" s="81"/>
    </row>
    <row r="16" spans="1:101" s="46" customFormat="1" ht="6" thickTop="1">
      <c r="A16" s="174" t="str">
        <f>A15</f>
        <v>R1234</v>
      </c>
      <c r="B16" s="580"/>
      <c r="C16" s="580"/>
      <c r="D16" s="580"/>
      <c r="E16" s="580"/>
      <c r="F16" s="580"/>
      <c r="G16" s="580"/>
      <c r="H16" s="581"/>
      <c r="I16" s="581"/>
      <c r="J16" s="581"/>
      <c r="K16" s="581"/>
      <c r="L16" s="581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95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</row>
    <row r="17" spans="1:32" s="100" customFormat="1" ht="9">
      <c r="A17" s="99"/>
      <c r="B17" s="812"/>
      <c r="C17" s="812"/>
      <c r="D17" s="812"/>
      <c r="E17" s="812"/>
      <c r="F17" s="812"/>
      <c r="G17" s="812"/>
      <c r="H17" s="812"/>
      <c r="I17" s="331"/>
      <c r="J17" s="331"/>
      <c r="K17" s="331"/>
      <c r="L17" s="331"/>
      <c r="AF17" s="101"/>
    </row>
    <row r="18" spans="1:32" s="100" customFormat="1" ht="9">
      <c r="A18" s="99"/>
      <c r="C18" s="812" t="s">
        <v>642</v>
      </c>
      <c r="D18" s="812"/>
      <c r="E18" s="812"/>
      <c r="F18" s="812"/>
      <c r="G18" s="812"/>
      <c r="H18" s="812"/>
      <c r="I18" s="331"/>
      <c r="J18" s="331"/>
      <c r="K18" s="331"/>
      <c r="L18" s="331"/>
      <c r="AF18" s="101"/>
    </row>
    <row r="19" spans="1:32" s="100" customFormat="1" ht="9">
      <c r="A19" s="99"/>
      <c r="D19" s="812" t="s">
        <v>68</v>
      </c>
      <c r="E19" s="812"/>
      <c r="F19" s="812"/>
      <c r="G19" s="812"/>
      <c r="H19" s="812"/>
      <c r="I19" s="331"/>
      <c r="J19" s="331"/>
      <c r="K19" s="331"/>
      <c r="L19" s="331"/>
      <c r="AF19" s="102"/>
    </row>
    <row r="44" spans="32:32">
      <c r="AF44" s="97"/>
    </row>
    <row r="45" spans="32:32">
      <c r="AF45" s="98"/>
    </row>
    <row r="46" spans="32:32">
      <c r="AF46" s="98"/>
    </row>
    <row r="47" spans="32:32">
      <c r="AF47" s="92"/>
    </row>
    <row r="48" spans="32:32">
      <c r="AF48" s="92"/>
    </row>
    <row r="49" spans="32:32">
      <c r="AF49" s="92"/>
    </row>
    <row r="50" spans="32:32">
      <c r="AF50" s="92"/>
    </row>
    <row r="51" spans="32:32">
      <c r="AF51" s="92"/>
    </row>
    <row r="52" spans="32:32">
      <c r="AF52" s="92"/>
    </row>
    <row r="53" spans="32:32">
      <c r="AF53" s="92"/>
    </row>
    <row r="54" spans="32:32">
      <c r="AF54" s="92"/>
    </row>
    <row r="55" spans="32:32">
      <c r="AF55" s="92"/>
    </row>
    <row r="56" spans="32:32">
      <c r="AF56" s="92"/>
    </row>
    <row r="57" spans="32:32">
      <c r="AF57" s="92"/>
    </row>
    <row r="58" spans="32:32">
      <c r="AF58" s="92"/>
    </row>
    <row r="59" spans="32:32">
      <c r="AF59" s="92"/>
    </row>
    <row r="60" spans="32:32">
      <c r="AF60" s="92"/>
    </row>
    <row r="61" spans="32:32">
      <c r="AF61" s="92"/>
    </row>
    <row r="62" spans="32:32">
      <c r="AF62" s="92"/>
    </row>
    <row r="63" spans="32:32">
      <c r="AF63" s="92"/>
    </row>
    <row r="64" spans="32:32">
      <c r="AF64" s="92"/>
    </row>
    <row r="65" spans="32:32">
      <c r="AF65" s="92"/>
    </row>
    <row r="66" spans="32:32">
      <c r="AF66" s="92"/>
    </row>
    <row r="67" spans="32:32">
      <c r="AF67" s="92"/>
    </row>
    <row r="68" spans="32:32">
      <c r="AF68" s="92"/>
    </row>
    <row r="69" spans="32:32">
      <c r="AF69" s="92"/>
    </row>
    <row r="70" spans="32:32">
      <c r="AF70" s="92"/>
    </row>
    <row r="71" spans="32:32">
      <c r="AF71" s="92"/>
    </row>
    <row r="72" spans="32:32">
      <c r="AF72" s="92"/>
    </row>
    <row r="73" spans="32:32">
      <c r="AF73" s="92"/>
    </row>
    <row r="74" spans="32:32">
      <c r="AF74" s="92"/>
    </row>
    <row r="75" spans="32:32">
      <c r="AF75" s="92"/>
    </row>
    <row r="76" spans="32:32">
      <c r="AF76" s="92"/>
    </row>
    <row r="77" spans="32:32">
      <c r="AF77" s="92"/>
    </row>
    <row r="78" spans="32:32">
      <c r="AF78" s="92"/>
    </row>
    <row r="79" spans="32:32">
      <c r="AF79" s="92"/>
    </row>
    <row r="80" spans="32:32">
      <c r="AF80" s="92"/>
    </row>
    <row r="81" spans="32:32">
      <c r="AF81" s="92"/>
    </row>
    <row r="82" spans="32:32">
      <c r="AF82" s="92"/>
    </row>
    <row r="83" spans="32:32">
      <c r="AF83" s="92"/>
    </row>
    <row r="84" spans="32:32">
      <c r="AF84" s="92"/>
    </row>
    <row r="85" spans="32:32">
      <c r="AF85" s="92"/>
    </row>
    <row r="86" spans="32:32">
      <c r="AF86" s="92"/>
    </row>
    <row r="87" spans="32:32">
      <c r="AF87" s="92"/>
    </row>
    <row r="88" spans="32:32">
      <c r="AF88" s="92"/>
    </row>
    <row r="89" spans="32:32">
      <c r="AF89" s="92"/>
    </row>
    <row r="90" spans="32:32">
      <c r="AF90" s="92"/>
    </row>
    <row r="91" spans="32:32">
      <c r="AF91" s="92"/>
    </row>
    <row r="92" spans="32:32">
      <c r="AF92" s="92"/>
    </row>
    <row r="93" spans="32:32">
      <c r="AF93" s="92"/>
    </row>
    <row r="94" spans="32:32">
      <c r="AF94" s="92"/>
    </row>
    <row r="95" spans="32:32">
      <c r="AF95" s="92"/>
    </row>
    <row r="96" spans="32:32">
      <c r="AF96" s="92"/>
    </row>
    <row r="97" spans="1:32">
      <c r="AF97" s="92"/>
    </row>
    <row r="98" spans="1:32">
      <c r="AF98" s="92"/>
    </row>
    <row r="99" spans="1:32">
      <c r="AF99" s="92"/>
    </row>
    <row r="100" spans="1:32">
      <c r="AF100" s="92"/>
    </row>
    <row r="101" spans="1:32">
      <c r="AF101" s="92"/>
    </row>
    <row r="102" spans="1:32">
      <c r="AF102" s="92"/>
    </row>
    <row r="103" spans="1:32">
      <c r="AF103" s="92"/>
    </row>
    <row r="104" spans="1:32">
      <c r="AF104" s="92"/>
    </row>
    <row r="105" spans="1:32">
      <c r="AF105" s="92"/>
    </row>
    <row r="106" spans="1:32">
      <c r="AF106" s="92"/>
    </row>
    <row r="107" spans="1:32" s="48" customFormat="1" ht="5.25">
      <c r="A107" s="174" t="str">
        <f>IF(AND(OR(ISBLANK(A17),A17=0,A17=""),OR(ISBLANK(A18),A18=0,A18=""),OR(ISBLANK(A19),A19=0,A19="")),"",A16)</f>
        <v/>
      </c>
      <c r="B107" s="76"/>
      <c r="C107" s="76"/>
      <c r="D107" s="76"/>
      <c r="E107" s="76"/>
      <c r="F107" s="76"/>
      <c r="G107" s="76"/>
      <c r="H107" s="93"/>
      <c r="I107" s="93"/>
      <c r="J107" s="93"/>
      <c r="K107" s="93"/>
      <c r="L107" s="93"/>
      <c r="AF107" s="95"/>
    </row>
    <row r="108" spans="1:32">
      <c r="AF108" s="92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40625" defaultRowHeight="12"/>
  <cols>
    <col min="1" max="1" width="9.28515625" style="175" customWidth="1"/>
    <col min="2" max="2" width="41.42578125" style="47" customWidth="1"/>
    <col min="3" max="4" width="41.28515625" style="47" customWidth="1"/>
    <col min="5" max="7" width="9.28515625" style="47" customWidth="1"/>
    <col min="8" max="12" width="9.28515625" style="103" customWidth="1"/>
    <col min="13" max="13" width="2.7109375" style="47" customWidth="1"/>
    <col min="14" max="31" width="9.140625" style="47" customWidth="1"/>
    <col min="32" max="32" width="57.140625" style="77" customWidth="1"/>
    <col min="33" max="100" width="9.140625" style="47" customWidth="1"/>
    <col min="101" max="101" width="7.85546875" style="47" customWidth="1"/>
    <col min="102" max="104" width="9.140625" style="47" customWidth="1"/>
    <col min="105" max="16384" width="9.140625" style="47"/>
  </cols>
  <sheetData>
    <row r="1" spans="1:101" s="194" customFormat="1">
      <c r="A1" s="202">
        <v>17.98</v>
      </c>
      <c r="B1" s="194" t="s">
        <v>387</v>
      </c>
      <c r="C1" s="194" t="s">
        <v>389</v>
      </c>
      <c r="D1" s="194" t="s">
        <v>390</v>
      </c>
      <c r="E1" s="194" t="s">
        <v>24</v>
      </c>
      <c r="F1" s="194">
        <v>0</v>
      </c>
      <c r="G1" s="194">
        <v>0</v>
      </c>
      <c r="H1" s="197" t="s">
        <v>24</v>
      </c>
      <c r="I1" s="197" t="s">
        <v>24</v>
      </c>
      <c r="J1" s="197" t="s">
        <v>24</v>
      </c>
      <c r="K1" s="197" t="s">
        <v>24</v>
      </c>
      <c r="L1" s="197" t="s">
        <v>24</v>
      </c>
      <c r="AF1" s="196"/>
    </row>
    <row r="2" spans="1:101" s="78" customFormat="1" ht="14.25" customHeight="1">
      <c r="A2" s="171">
        <v>0</v>
      </c>
      <c r="B2" s="379" t="s">
        <v>68</v>
      </c>
      <c r="C2" s="379" t="s">
        <v>68</v>
      </c>
      <c r="D2" s="379" t="s">
        <v>68</v>
      </c>
      <c r="E2" s="379" t="s">
        <v>68</v>
      </c>
      <c r="F2" s="379" t="s">
        <v>68</v>
      </c>
      <c r="G2" s="379" t="s">
        <v>68</v>
      </c>
      <c r="H2" s="551" t="s">
        <v>68</v>
      </c>
      <c r="I2" s="551" t="s">
        <v>68</v>
      </c>
      <c r="J2" s="551" t="s">
        <v>68</v>
      </c>
      <c r="K2" s="551" t="s">
        <v>68</v>
      </c>
      <c r="L2" s="552" t="s">
        <v>68</v>
      </c>
      <c r="AF2" s="79"/>
    </row>
    <row r="3" spans="1:101" s="78" customFormat="1" ht="12.75" thickBot="1">
      <c r="A3" s="171" t="s">
        <v>387</v>
      </c>
      <c r="B3" s="553" t="s">
        <v>20</v>
      </c>
      <c r="C3" s="554" t="s">
        <v>68</v>
      </c>
      <c r="D3" s="554" t="s">
        <v>68</v>
      </c>
      <c r="E3" s="554" t="s">
        <v>68</v>
      </c>
      <c r="F3" s="554" t="s">
        <v>68</v>
      </c>
      <c r="G3" s="554" t="s">
        <v>68</v>
      </c>
      <c r="H3" s="555" t="s">
        <v>647</v>
      </c>
      <c r="I3" s="555" t="s">
        <v>648</v>
      </c>
      <c r="J3" s="555" t="s">
        <v>649</v>
      </c>
      <c r="K3" s="555" t="s">
        <v>650</v>
      </c>
      <c r="L3" s="556" t="s">
        <v>585</v>
      </c>
      <c r="AF3" s="79"/>
    </row>
    <row r="4" spans="1:101" s="78" customFormat="1" ht="14.25" customHeight="1" thickTop="1">
      <c r="A4" s="171">
        <v>0</v>
      </c>
      <c r="B4" s="379" t="s">
        <v>68</v>
      </c>
      <c r="C4" s="379" t="s">
        <v>68</v>
      </c>
      <c r="D4" s="379" t="s">
        <v>68</v>
      </c>
      <c r="E4" s="379" t="s">
        <v>68</v>
      </c>
      <c r="F4" s="379" t="s">
        <v>68</v>
      </c>
      <c r="G4" s="379" t="s">
        <v>68</v>
      </c>
      <c r="H4" s="551" t="s">
        <v>68</v>
      </c>
      <c r="I4" s="551" t="s">
        <v>68</v>
      </c>
      <c r="J4" s="551" t="s">
        <v>68</v>
      </c>
      <c r="K4" s="551" t="s">
        <v>68</v>
      </c>
      <c r="L4" s="552" t="s">
        <v>68</v>
      </c>
      <c r="AF4" s="79"/>
    </row>
    <row r="5" spans="1:101" s="78" customFormat="1" ht="14.25" customHeight="1" thickBot="1">
      <c r="A5" s="171" t="s">
        <v>389</v>
      </c>
      <c r="B5" s="554" t="s">
        <v>68</v>
      </c>
      <c r="C5" s="553" t="s">
        <v>75</v>
      </c>
      <c r="D5" s="554" t="s">
        <v>68</v>
      </c>
      <c r="E5" s="554" t="s">
        <v>68</v>
      </c>
      <c r="F5" s="554" t="s">
        <v>68</v>
      </c>
      <c r="G5" s="554" t="s">
        <v>68</v>
      </c>
      <c r="H5" s="555" t="s">
        <v>651</v>
      </c>
      <c r="I5" s="555" t="s">
        <v>652</v>
      </c>
      <c r="J5" s="555" t="s">
        <v>653</v>
      </c>
      <c r="K5" s="555" t="s">
        <v>654</v>
      </c>
      <c r="L5" s="556" t="s">
        <v>589</v>
      </c>
      <c r="AF5" s="79"/>
    </row>
    <row r="6" spans="1:101" s="78" customFormat="1" ht="14.25" customHeight="1" thickTop="1">
      <c r="A6" s="171">
        <v>0</v>
      </c>
      <c r="B6" s="379" t="s">
        <v>68</v>
      </c>
      <c r="C6" s="379" t="s">
        <v>68</v>
      </c>
      <c r="D6" s="379" t="s">
        <v>68</v>
      </c>
      <c r="E6" s="379" t="s">
        <v>68</v>
      </c>
      <c r="F6" s="379" t="s">
        <v>68</v>
      </c>
      <c r="G6" s="379" t="s">
        <v>68</v>
      </c>
      <c r="H6" s="551" t="s">
        <v>68</v>
      </c>
      <c r="I6" s="551" t="s">
        <v>68</v>
      </c>
      <c r="J6" s="551" t="s">
        <v>68</v>
      </c>
      <c r="K6" s="551" t="s">
        <v>68</v>
      </c>
      <c r="L6" s="552" t="s">
        <v>68</v>
      </c>
      <c r="AF6" s="79"/>
    </row>
    <row r="7" spans="1:101" s="78" customFormat="1" ht="14.25" customHeight="1" thickBot="1">
      <c r="A7" s="171" t="s">
        <v>390</v>
      </c>
      <c r="B7" s="554" t="s">
        <v>68</v>
      </c>
      <c r="C7" s="554" t="s">
        <v>68</v>
      </c>
      <c r="D7" s="553" t="s">
        <v>77</v>
      </c>
      <c r="E7" s="554" t="s">
        <v>68</v>
      </c>
      <c r="F7" s="554" t="s">
        <v>68</v>
      </c>
      <c r="G7" s="554" t="s">
        <v>68</v>
      </c>
      <c r="H7" s="555" t="s">
        <v>655</v>
      </c>
      <c r="I7" s="555" t="s">
        <v>656</v>
      </c>
      <c r="J7" s="555" t="s">
        <v>657</v>
      </c>
      <c r="K7" s="555" t="s">
        <v>658</v>
      </c>
      <c r="L7" s="556" t="s">
        <v>589</v>
      </c>
      <c r="AF7" s="79"/>
    </row>
    <row r="8" spans="1:101" ht="13.5" customHeight="1" thickTop="1">
      <c r="A8" s="176" t="s">
        <v>24</v>
      </c>
      <c r="B8" s="557" t="s">
        <v>659</v>
      </c>
      <c r="C8" s="557" t="s">
        <v>660</v>
      </c>
      <c r="D8" s="557" t="s">
        <v>661</v>
      </c>
      <c r="E8" s="558" t="s">
        <v>253</v>
      </c>
      <c r="F8" s="557" t="s">
        <v>68</v>
      </c>
      <c r="G8" s="557" t="s">
        <v>68</v>
      </c>
      <c r="H8" s="559" t="s">
        <v>662</v>
      </c>
      <c r="I8" s="559" t="s">
        <v>600</v>
      </c>
      <c r="J8" s="559" t="s">
        <v>663</v>
      </c>
      <c r="K8" s="559" t="s">
        <v>383</v>
      </c>
      <c r="L8" s="560" t="s">
        <v>602</v>
      </c>
      <c r="AF8" s="81"/>
    </row>
    <row r="9" spans="1:101">
      <c r="A9" s="176" t="s">
        <v>24</v>
      </c>
      <c r="B9" s="561" t="s">
        <v>664</v>
      </c>
      <c r="C9" s="561" t="s">
        <v>665</v>
      </c>
      <c r="D9" s="561" t="s">
        <v>666</v>
      </c>
      <c r="E9" s="562" t="s">
        <v>255</v>
      </c>
      <c r="F9" s="562" t="s">
        <v>68</v>
      </c>
      <c r="G9" s="562" t="s">
        <v>68</v>
      </c>
      <c r="H9" s="563" t="s">
        <v>268</v>
      </c>
      <c r="I9" s="563" t="s">
        <v>243</v>
      </c>
      <c r="J9" s="563" t="s">
        <v>609</v>
      </c>
      <c r="K9" s="563" t="s">
        <v>667</v>
      </c>
      <c r="L9" s="564" t="s">
        <v>668</v>
      </c>
      <c r="AF9" s="81"/>
    </row>
    <row r="10" spans="1:101">
      <c r="A10" s="176" t="s">
        <v>24</v>
      </c>
      <c r="B10" s="565" t="s">
        <v>669</v>
      </c>
      <c r="C10" s="565" t="s">
        <v>670</v>
      </c>
      <c r="D10" s="565" t="s">
        <v>671</v>
      </c>
      <c r="E10" s="562" t="s">
        <v>439</v>
      </c>
      <c r="F10" s="565" t="s">
        <v>68</v>
      </c>
      <c r="G10" s="565" t="s">
        <v>68</v>
      </c>
      <c r="H10" s="566" t="s">
        <v>68</v>
      </c>
      <c r="I10" s="566" t="s">
        <v>68</v>
      </c>
      <c r="J10" s="566" t="s">
        <v>68</v>
      </c>
      <c r="K10" s="566" t="s">
        <v>86</v>
      </c>
      <c r="L10" s="567" t="s">
        <v>68</v>
      </c>
      <c r="AF10" s="79"/>
    </row>
    <row r="11" spans="1:101" ht="12.75" customHeight="1">
      <c r="A11" s="176" t="s">
        <v>24</v>
      </c>
      <c r="B11" s="561" t="s">
        <v>672</v>
      </c>
      <c r="C11" s="561" t="s">
        <v>673</v>
      </c>
      <c r="D11" s="561" t="s">
        <v>674</v>
      </c>
      <c r="E11" s="562" t="s">
        <v>260</v>
      </c>
      <c r="F11" s="562" t="s">
        <v>68</v>
      </c>
      <c r="G11" s="562" t="s">
        <v>68</v>
      </c>
      <c r="H11" s="563" t="s">
        <v>68</v>
      </c>
      <c r="I11" s="563" t="s">
        <v>68</v>
      </c>
      <c r="J11" s="563" t="s">
        <v>68</v>
      </c>
      <c r="K11" s="563" t="s">
        <v>86</v>
      </c>
      <c r="L11" s="564" t="s">
        <v>68</v>
      </c>
      <c r="AF11" s="81"/>
    </row>
    <row r="12" spans="1:101" ht="12.75" customHeight="1">
      <c r="A12" s="176" t="s">
        <v>24</v>
      </c>
      <c r="B12" s="565" t="s">
        <v>675</v>
      </c>
      <c r="C12" s="565" t="s">
        <v>676</v>
      </c>
      <c r="D12" s="565" t="s">
        <v>677</v>
      </c>
      <c r="E12" s="562" t="s">
        <v>678</v>
      </c>
      <c r="F12" s="565" t="s">
        <v>68</v>
      </c>
      <c r="G12" s="565" t="s">
        <v>68</v>
      </c>
      <c r="H12" s="566" t="s">
        <v>86</v>
      </c>
      <c r="I12" s="566" t="s">
        <v>86</v>
      </c>
      <c r="J12" s="566" t="s">
        <v>86</v>
      </c>
      <c r="K12" s="566" t="s">
        <v>86</v>
      </c>
      <c r="L12" s="567" t="s">
        <v>86</v>
      </c>
      <c r="AF12" s="79"/>
    </row>
    <row r="13" spans="1:101" ht="12.75" customHeight="1">
      <c r="A13" s="176" t="s">
        <v>24</v>
      </c>
      <c r="B13" s="561" t="s">
        <v>290</v>
      </c>
      <c r="C13" s="561" t="s">
        <v>291</v>
      </c>
      <c r="D13" s="561" t="s">
        <v>292</v>
      </c>
      <c r="E13" s="562" t="s">
        <v>80</v>
      </c>
      <c r="F13" s="562" t="s">
        <v>68</v>
      </c>
      <c r="G13" s="562" t="s">
        <v>68</v>
      </c>
      <c r="H13" s="568" t="s">
        <v>68</v>
      </c>
      <c r="I13" s="568" t="s">
        <v>68</v>
      </c>
      <c r="J13" s="568" t="s">
        <v>68</v>
      </c>
      <c r="K13" s="568" t="s">
        <v>68</v>
      </c>
      <c r="L13" s="569" t="s">
        <v>68</v>
      </c>
      <c r="AF13" s="81"/>
    </row>
    <row r="14" spans="1:101" ht="13.5" customHeight="1" thickBot="1">
      <c r="A14" s="176" t="s">
        <v>24</v>
      </c>
      <c r="B14" s="565" t="s">
        <v>679</v>
      </c>
      <c r="C14" s="565" t="s">
        <v>680</v>
      </c>
      <c r="D14" s="565" t="s">
        <v>681</v>
      </c>
      <c r="E14" s="562" t="s">
        <v>682</v>
      </c>
      <c r="F14" s="565" t="s">
        <v>68</v>
      </c>
      <c r="G14" s="565" t="s">
        <v>68</v>
      </c>
      <c r="H14" s="570" t="s">
        <v>68</v>
      </c>
      <c r="I14" s="570" t="s">
        <v>68</v>
      </c>
      <c r="J14" s="570" t="s">
        <v>68</v>
      </c>
      <c r="K14" s="570" t="s">
        <v>68</v>
      </c>
      <c r="L14" s="571" t="s">
        <v>68</v>
      </c>
      <c r="AF14" s="81"/>
    </row>
    <row r="15" spans="1:101" s="46" customFormat="1" ht="6" thickTop="1">
      <c r="A15" s="174" t="str">
        <f>A14</f>
        <v>R1234</v>
      </c>
      <c r="B15" s="580"/>
      <c r="C15" s="580"/>
      <c r="D15" s="580"/>
      <c r="E15" s="580"/>
      <c r="F15" s="580"/>
      <c r="G15" s="580"/>
      <c r="H15" s="581"/>
      <c r="I15" s="581"/>
      <c r="J15" s="581"/>
      <c r="K15" s="581"/>
      <c r="L15" s="581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95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</row>
    <row r="16" spans="1:101" s="100" customFormat="1" ht="9">
      <c r="A16" s="99"/>
      <c r="B16" s="812"/>
      <c r="C16" s="812"/>
      <c r="D16" s="812"/>
      <c r="E16" s="812"/>
      <c r="F16" s="812"/>
      <c r="G16" s="812"/>
      <c r="H16" s="812"/>
      <c r="I16" s="330"/>
      <c r="J16" s="330"/>
      <c r="K16" s="330"/>
      <c r="L16" s="330"/>
      <c r="AF16" s="101"/>
    </row>
    <row r="17" spans="1:32" s="100" customFormat="1" ht="9">
      <c r="A17" s="99"/>
      <c r="C17" s="812" t="s">
        <v>642</v>
      </c>
      <c r="D17" s="812"/>
      <c r="E17" s="812"/>
      <c r="F17" s="812"/>
      <c r="G17" s="812"/>
      <c r="H17" s="812"/>
      <c r="I17" s="330"/>
      <c r="J17" s="330"/>
      <c r="K17" s="330"/>
      <c r="L17" s="330"/>
      <c r="AF17" s="101"/>
    </row>
    <row r="18" spans="1:32" s="100" customFormat="1" ht="9">
      <c r="A18" s="99"/>
      <c r="D18" s="812" t="s">
        <v>68</v>
      </c>
      <c r="E18" s="812"/>
      <c r="F18" s="812"/>
      <c r="G18" s="812"/>
      <c r="H18" s="812"/>
      <c r="I18" s="330"/>
      <c r="J18" s="330"/>
      <c r="K18" s="330"/>
      <c r="L18" s="330"/>
      <c r="AF18" s="102"/>
    </row>
    <row r="43" spans="32:32">
      <c r="AF43" s="97"/>
    </row>
    <row r="44" spans="32:32">
      <c r="AF44" s="98"/>
    </row>
    <row r="45" spans="32:32">
      <c r="AF45" s="98"/>
    </row>
    <row r="46" spans="32:32">
      <c r="AF46" s="92"/>
    </row>
    <row r="47" spans="32:32">
      <c r="AF47" s="92"/>
    </row>
    <row r="48" spans="32:32">
      <c r="AF48" s="92"/>
    </row>
    <row r="49" spans="32:32">
      <c r="AF49" s="92"/>
    </row>
    <row r="50" spans="32:32">
      <c r="AF50" s="92"/>
    </row>
    <row r="51" spans="32:32">
      <c r="AF51" s="92"/>
    </row>
    <row r="52" spans="32:32">
      <c r="AF52" s="92"/>
    </row>
    <row r="53" spans="32:32">
      <c r="AF53" s="92"/>
    </row>
    <row r="54" spans="32:32">
      <c r="AF54" s="92"/>
    </row>
    <row r="55" spans="32:32">
      <c r="AF55" s="92"/>
    </row>
    <row r="56" spans="32:32">
      <c r="AF56" s="92"/>
    </row>
    <row r="57" spans="32:32">
      <c r="AF57" s="92"/>
    </row>
    <row r="58" spans="32:32">
      <c r="AF58" s="92"/>
    </row>
    <row r="59" spans="32:32">
      <c r="AF59" s="92"/>
    </row>
    <row r="60" spans="32:32">
      <c r="AF60" s="92"/>
    </row>
    <row r="61" spans="32:32">
      <c r="AF61" s="92"/>
    </row>
    <row r="62" spans="32:32">
      <c r="AF62" s="92"/>
    </row>
    <row r="63" spans="32:32">
      <c r="AF63" s="92"/>
    </row>
    <row r="64" spans="32:32">
      <c r="AF64" s="92"/>
    </row>
    <row r="65" spans="32:32">
      <c r="AF65" s="92"/>
    </row>
    <row r="66" spans="32:32">
      <c r="AF66" s="92"/>
    </row>
    <row r="67" spans="32:32">
      <c r="AF67" s="92"/>
    </row>
    <row r="68" spans="32:32">
      <c r="AF68" s="92"/>
    </row>
    <row r="69" spans="32:32">
      <c r="AF69" s="92"/>
    </row>
    <row r="70" spans="32:32">
      <c r="AF70" s="92"/>
    </row>
    <row r="71" spans="32:32">
      <c r="AF71" s="92"/>
    </row>
    <row r="72" spans="32:32">
      <c r="AF72" s="92"/>
    </row>
    <row r="73" spans="32:32">
      <c r="AF73" s="92"/>
    </row>
    <row r="74" spans="32:32">
      <c r="AF74" s="92"/>
    </row>
    <row r="75" spans="32:32">
      <c r="AF75" s="92"/>
    </row>
    <row r="76" spans="32:32">
      <c r="AF76" s="92"/>
    </row>
    <row r="77" spans="32:32">
      <c r="AF77" s="92"/>
    </row>
    <row r="78" spans="32:32">
      <c r="AF78" s="92"/>
    </row>
    <row r="79" spans="32:32">
      <c r="AF79" s="92"/>
    </row>
    <row r="80" spans="32:32">
      <c r="AF80" s="92"/>
    </row>
    <row r="81" spans="32:32">
      <c r="AF81" s="92"/>
    </row>
    <row r="82" spans="32:32">
      <c r="AF82" s="92"/>
    </row>
    <row r="83" spans="32:32">
      <c r="AF83" s="92"/>
    </row>
    <row r="84" spans="32:32">
      <c r="AF84" s="92"/>
    </row>
    <row r="85" spans="32:32">
      <c r="AF85" s="92"/>
    </row>
    <row r="86" spans="32:32">
      <c r="AF86" s="92"/>
    </row>
    <row r="87" spans="32:32">
      <c r="AF87" s="92"/>
    </row>
    <row r="88" spans="32:32">
      <c r="AF88" s="92"/>
    </row>
    <row r="89" spans="32:32">
      <c r="AF89" s="92"/>
    </row>
    <row r="90" spans="32:32">
      <c r="AF90" s="92"/>
    </row>
    <row r="91" spans="32:32">
      <c r="AF91" s="92"/>
    </row>
    <row r="92" spans="32:32">
      <c r="AF92" s="92"/>
    </row>
    <row r="93" spans="32:32">
      <c r="AF93" s="92"/>
    </row>
    <row r="94" spans="32:32">
      <c r="AF94" s="92"/>
    </row>
    <row r="95" spans="32:32">
      <c r="AF95" s="92"/>
    </row>
    <row r="96" spans="32:32">
      <c r="AF96" s="92"/>
    </row>
    <row r="97" spans="1:32">
      <c r="AF97" s="92"/>
    </row>
    <row r="98" spans="1:32">
      <c r="AF98" s="92"/>
    </row>
    <row r="99" spans="1:32">
      <c r="AF99" s="92"/>
    </row>
    <row r="100" spans="1:32">
      <c r="AF100" s="92"/>
    </row>
    <row r="101" spans="1:32">
      <c r="AF101" s="92"/>
    </row>
    <row r="102" spans="1:32">
      <c r="AF102" s="92"/>
    </row>
    <row r="103" spans="1:32">
      <c r="AF103" s="92"/>
    </row>
    <row r="104" spans="1:32">
      <c r="AF104" s="92"/>
    </row>
    <row r="105" spans="1:32">
      <c r="AF105" s="92"/>
    </row>
    <row r="106" spans="1:32" s="48" customFormat="1" ht="5.25">
      <c r="A106" s="174" t="str">
        <f>IF(AND(OR(ISBLANK(A16),A16=0,A16=""),OR(ISBLANK(A17),A17=0,A17=""),OR(ISBLANK(A18),A18=0,A18="")),"",A15)</f>
        <v/>
      </c>
      <c r="B106" s="76"/>
      <c r="C106" s="76"/>
      <c r="D106" s="76"/>
      <c r="E106" s="76"/>
      <c r="F106" s="76"/>
      <c r="G106" s="76"/>
      <c r="H106" s="93"/>
      <c r="I106" s="93"/>
      <c r="J106" s="93"/>
      <c r="K106" s="93"/>
      <c r="L106" s="93"/>
      <c r="AF106" s="95"/>
    </row>
    <row r="107" spans="1:32">
      <c r="AF107" s="92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40625" defaultRowHeight="12"/>
  <cols>
    <col min="1" max="1" width="10" style="175" customWidth="1"/>
    <col min="2" max="2" width="76.42578125" style="36" customWidth="1"/>
    <col min="3" max="4" width="32" style="36" customWidth="1"/>
    <col min="5" max="7" width="11.42578125" style="36" customWidth="1"/>
    <col min="8" max="89" width="9.28515625" style="37" customWidth="1"/>
    <col min="90" max="102" width="9.28515625" style="36" customWidth="1"/>
    <col min="103" max="103" width="57.140625" style="77" customWidth="1"/>
    <col min="104" max="177" width="9.140625" style="36" customWidth="1"/>
    <col min="178" max="16384" width="9.140625" style="47"/>
  </cols>
  <sheetData>
    <row r="1" spans="1:177" s="195" customFormat="1">
      <c r="A1" s="202">
        <v>17.98</v>
      </c>
      <c r="B1" s="198" t="s">
        <v>262</v>
      </c>
      <c r="C1" s="198" t="s">
        <v>263</v>
      </c>
      <c r="D1" s="198" t="s">
        <v>264</v>
      </c>
      <c r="E1" s="198" t="s">
        <v>191</v>
      </c>
      <c r="F1" s="198">
        <v>0</v>
      </c>
      <c r="G1" s="198">
        <v>0</v>
      </c>
      <c r="H1" s="198" t="s">
        <v>7</v>
      </c>
      <c r="I1" s="198" t="s">
        <v>7</v>
      </c>
      <c r="J1" s="198" t="s">
        <v>7</v>
      </c>
      <c r="K1" s="198" t="s">
        <v>7</v>
      </c>
      <c r="L1" s="198">
        <v>0</v>
      </c>
      <c r="M1" s="198">
        <v>0</v>
      </c>
      <c r="N1" s="198">
        <v>0</v>
      </c>
      <c r="O1" s="198" t="s">
        <v>7</v>
      </c>
      <c r="P1" s="198" t="s">
        <v>7</v>
      </c>
      <c r="Q1" s="198">
        <v>0</v>
      </c>
      <c r="R1" s="198">
        <v>0</v>
      </c>
      <c r="S1" s="198">
        <v>0</v>
      </c>
      <c r="T1" s="198">
        <v>0</v>
      </c>
      <c r="U1" s="198">
        <v>0</v>
      </c>
      <c r="V1" s="198">
        <v>0</v>
      </c>
      <c r="W1" s="198">
        <v>0</v>
      </c>
      <c r="X1" s="198">
        <v>0</v>
      </c>
      <c r="Y1" s="198">
        <v>0</v>
      </c>
      <c r="Z1" s="198">
        <v>0</v>
      </c>
      <c r="AA1" s="198">
        <v>0</v>
      </c>
      <c r="AB1" s="198">
        <v>0</v>
      </c>
      <c r="AC1" s="198">
        <v>0</v>
      </c>
      <c r="AD1" s="198">
        <v>0</v>
      </c>
      <c r="AE1" s="198">
        <v>0</v>
      </c>
      <c r="AF1" s="198">
        <v>0</v>
      </c>
      <c r="AG1" s="198">
        <v>0</v>
      </c>
      <c r="AH1" s="198">
        <v>0</v>
      </c>
      <c r="AI1" s="198">
        <v>0</v>
      </c>
      <c r="AJ1" s="198">
        <v>0</v>
      </c>
      <c r="AK1" s="198">
        <v>0</v>
      </c>
      <c r="AL1" s="198">
        <v>0</v>
      </c>
      <c r="AM1" s="198">
        <v>0</v>
      </c>
      <c r="AN1" s="198">
        <v>0</v>
      </c>
      <c r="AO1" s="198">
        <v>0</v>
      </c>
      <c r="AP1" s="198">
        <v>0</v>
      </c>
      <c r="AQ1" s="198">
        <v>0</v>
      </c>
      <c r="AR1" s="198">
        <v>0</v>
      </c>
      <c r="AS1" s="198">
        <v>0</v>
      </c>
      <c r="AT1" s="198">
        <v>0</v>
      </c>
      <c r="AU1" s="198">
        <v>0</v>
      </c>
      <c r="AV1" s="198">
        <v>0</v>
      </c>
      <c r="AW1" s="198">
        <v>0</v>
      </c>
      <c r="AX1" s="198">
        <v>0</v>
      </c>
      <c r="AY1" s="198">
        <v>0</v>
      </c>
      <c r="AZ1" s="198">
        <v>0</v>
      </c>
      <c r="BA1" s="198">
        <v>0</v>
      </c>
      <c r="BB1" s="198">
        <v>0</v>
      </c>
      <c r="BC1" s="198">
        <v>0</v>
      </c>
      <c r="BD1" s="198">
        <v>0</v>
      </c>
      <c r="BE1" s="355">
        <v>0</v>
      </c>
      <c r="BF1" s="355">
        <v>0</v>
      </c>
      <c r="BG1" s="355">
        <v>0</v>
      </c>
      <c r="BH1" s="355">
        <v>0</v>
      </c>
      <c r="BI1" s="355">
        <v>0</v>
      </c>
      <c r="BJ1" s="355">
        <v>0</v>
      </c>
      <c r="BK1" s="355">
        <v>0</v>
      </c>
      <c r="BL1" s="355">
        <v>0</v>
      </c>
      <c r="BM1" s="355">
        <v>0</v>
      </c>
      <c r="BN1" s="355">
        <v>0</v>
      </c>
      <c r="BO1" s="355">
        <v>0</v>
      </c>
      <c r="BP1" s="355">
        <v>0</v>
      </c>
      <c r="BQ1" s="355">
        <v>0</v>
      </c>
      <c r="BR1" s="355">
        <v>0</v>
      </c>
      <c r="BS1" s="355">
        <v>0</v>
      </c>
      <c r="BT1" s="355">
        <v>0</v>
      </c>
      <c r="BU1" s="198">
        <v>0</v>
      </c>
      <c r="BV1" s="198">
        <v>0</v>
      </c>
      <c r="BW1" s="198">
        <v>0</v>
      </c>
      <c r="BX1" s="198">
        <v>0</v>
      </c>
      <c r="BY1" s="198">
        <v>0</v>
      </c>
      <c r="BZ1" s="198">
        <v>0</v>
      </c>
      <c r="CA1" s="198">
        <v>0</v>
      </c>
      <c r="CB1" s="198">
        <v>0</v>
      </c>
      <c r="CC1" s="198">
        <v>0</v>
      </c>
      <c r="CD1" s="198">
        <v>0</v>
      </c>
      <c r="CE1" s="198">
        <v>0</v>
      </c>
      <c r="CF1" s="198">
        <v>0</v>
      </c>
      <c r="CG1" s="198">
        <v>0</v>
      </c>
      <c r="CH1" s="198">
        <v>0</v>
      </c>
      <c r="CI1" s="198">
        <v>0</v>
      </c>
      <c r="CJ1" s="198">
        <v>0</v>
      </c>
      <c r="CK1" s="198" t="s">
        <v>191</v>
      </c>
      <c r="CL1" s="200"/>
      <c r="CM1" s="200"/>
      <c r="CN1" s="200"/>
      <c r="CO1" s="200"/>
      <c r="CP1" s="200"/>
      <c r="CQ1" s="200"/>
      <c r="CR1" s="200"/>
      <c r="CS1" s="200"/>
      <c r="CT1" s="200"/>
      <c r="CU1" s="200"/>
      <c r="CV1" s="200"/>
      <c r="CW1" s="200"/>
      <c r="CX1" s="200"/>
      <c r="CY1" s="196"/>
      <c r="CZ1" s="200"/>
      <c r="DA1" s="200"/>
      <c r="DB1" s="200"/>
      <c r="DC1" s="200"/>
      <c r="DD1" s="200"/>
      <c r="DE1" s="200"/>
      <c r="DF1" s="200"/>
      <c r="DG1" s="200"/>
      <c r="DH1" s="200"/>
      <c r="DI1" s="200"/>
      <c r="DJ1" s="200"/>
      <c r="DK1" s="200"/>
      <c r="DL1" s="200"/>
      <c r="DM1" s="200"/>
      <c r="DN1" s="200"/>
      <c r="DO1" s="200"/>
      <c r="DP1" s="200"/>
      <c r="DQ1" s="200"/>
      <c r="DR1" s="200"/>
      <c r="DS1" s="200"/>
      <c r="DT1" s="200"/>
      <c r="DU1" s="200"/>
      <c r="DV1" s="200"/>
      <c r="DW1" s="200"/>
      <c r="DX1" s="200"/>
      <c r="DY1" s="200"/>
      <c r="DZ1" s="200"/>
      <c r="EA1" s="200"/>
      <c r="EB1" s="200"/>
      <c r="EC1" s="200"/>
      <c r="ED1" s="200"/>
      <c r="EE1" s="200"/>
      <c r="EF1" s="200"/>
      <c r="EG1" s="200"/>
      <c r="EH1" s="200"/>
      <c r="EI1" s="200"/>
      <c r="EJ1" s="200"/>
      <c r="EK1" s="200"/>
      <c r="EL1" s="200"/>
      <c r="EM1" s="200"/>
      <c r="EN1" s="200"/>
      <c r="EO1" s="200"/>
      <c r="EP1" s="200"/>
      <c r="EQ1" s="200"/>
      <c r="ER1" s="200"/>
      <c r="ES1" s="200"/>
      <c r="ET1" s="200"/>
      <c r="EU1" s="200"/>
      <c r="EV1" s="200"/>
      <c r="EW1" s="200"/>
      <c r="EX1" s="200"/>
      <c r="EY1" s="200"/>
      <c r="EZ1" s="200"/>
      <c r="FA1" s="200"/>
      <c r="FB1" s="200"/>
      <c r="FC1" s="200"/>
      <c r="FD1" s="200"/>
      <c r="FE1" s="200"/>
      <c r="FF1" s="200"/>
      <c r="FG1" s="200"/>
      <c r="FH1" s="200"/>
      <c r="FI1" s="200"/>
      <c r="FJ1" s="200"/>
      <c r="FK1" s="200"/>
      <c r="FL1" s="200"/>
      <c r="FM1" s="200"/>
      <c r="FN1" s="200"/>
      <c r="FO1" s="200"/>
      <c r="FP1" s="200"/>
      <c r="FQ1" s="200"/>
      <c r="FR1" s="200"/>
      <c r="FS1" s="200"/>
      <c r="FT1" s="200"/>
      <c r="FU1" s="200"/>
    </row>
    <row r="2" spans="1:177" s="78" customFormat="1" ht="14.25" customHeight="1">
      <c r="A2" s="171">
        <v>0</v>
      </c>
      <c r="B2" s="464" t="s">
        <v>68</v>
      </c>
      <c r="C2" s="379" t="s">
        <v>68</v>
      </c>
      <c r="D2" s="379" t="s">
        <v>68</v>
      </c>
      <c r="E2" s="380" t="s">
        <v>68</v>
      </c>
      <c r="F2" s="380" t="s">
        <v>68</v>
      </c>
      <c r="G2" s="380" t="s">
        <v>68</v>
      </c>
      <c r="H2" s="578" t="s">
        <v>68</v>
      </c>
      <c r="I2" s="578" t="s">
        <v>68</v>
      </c>
      <c r="J2" s="578" t="s">
        <v>68</v>
      </c>
      <c r="K2" s="578" t="s">
        <v>68</v>
      </c>
      <c r="L2" s="578" t="s">
        <v>68</v>
      </c>
      <c r="M2" s="578" t="s">
        <v>68</v>
      </c>
      <c r="N2" s="578" t="s">
        <v>68</v>
      </c>
      <c r="O2" s="578" t="s">
        <v>68</v>
      </c>
      <c r="P2" s="578" t="s">
        <v>68</v>
      </c>
      <c r="Q2" s="578" t="s">
        <v>68</v>
      </c>
      <c r="R2" s="578" t="s">
        <v>68</v>
      </c>
      <c r="S2" s="578" t="s">
        <v>68</v>
      </c>
      <c r="T2" s="578" t="s">
        <v>68</v>
      </c>
      <c r="U2" s="578" t="s">
        <v>68</v>
      </c>
      <c r="V2" s="578" t="s">
        <v>68</v>
      </c>
      <c r="W2" s="578" t="s">
        <v>68</v>
      </c>
      <c r="X2" s="578" t="s">
        <v>68</v>
      </c>
      <c r="Y2" s="578" t="s">
        <v>68</v>
      </c>
      <c r="Z2" s="578" t="s">
        <v>68</v>
      </c>
      <c r="AA2" s="578" t="s">
        <v>68</v>
      </c>
      <c r="AB2" s="578" t="s">
        <v>68</v>
      </c>
      <c r="AC2" s="578" t="s">
        <v>68</v>
      </c>
      <c r="AD2" s="578" t="s">
        <v>68</v>
      </c>
      <c r="AE2" s="578" t="s">
        <v>68</v>
      </c>
      <c r="AF2" s="578" t="s">
        <v>68</v>
      </c>
      <c r="AG2" s="578" t="s">
        <v>68</v>
      </c>
      <c r="AH2" s="578" t="s">
        <v>68</v>
      </c>
      <c r="AI2" s="578" t="s">
        <v>68</v>
      </c>
      <c r="AJ2" s="578" t="s">
        <v>68</v>
      </c>
      <c r="AK2" s="578" t="s">
        <v>68</v>
      </c>
      <c r="AL2" s="578" t="s">
        <v>68</v>
      </c>
      <c r="AM2" s="578" t="s">
        <v>68</v>
      </c>
      <c r="AN2" s="578" t="s">
        <v>68</v>
      </c>
      <c r="AO2" s="578" t="s">
        <v>68</v>
      </c>
      <c r="AP2" s="578" t="s">
        <v>68</v>
      </c>
      <c r="AQ2" s="578" t="s">
        <v>68</v>
      </c>
      <c r="AR2" s="578" t="s">
        <v>68</v>
      </c>
      <c r="AS2" s="578" t="s">
        <v>68</v>
      </c>
      <c r="AT2" s="578" t="s">
        <v>68</v>
      </c>
      <c r="AU2" s="578" t="s">
        <v>68</v>
      </c>
      <c r="AV2" s="578" t="s">
        <v>68</v>
      </c>
      <c r="AW2" s="578" t="s">
        <v>68</v>
      </c>
      <c r="AX2" s="578" t="s">
        <v>68</v>
      </c>
      <c r="AY2" s="578" t="s">
        <v>68</v>
      </c>
      <c r="AZ2" s="578" t="s">
        <v>68</v>
      </c>
      <c r="BA2" s="578" t="s">
        <v>68</v>
      </c>
      <c r="BB2" s="578" t="s">
        <v>68</v>
      </c>
      <c r="BC2" s="578" t="s">
        <v>68</v>
      </c>
      <c r="BD2" s="578" t="s">
        <v>68</v>
      </c>
      <c r="BE2" s="578" t="s">
        <v>68</v>
      </c>
      <c r="BF2" s="578" t="s">
        <v>68</v>
      </c>
      <c r="BG2" s="578" t="s">
        <v>68</v>
      </c>
      <c r="BH2" s="578" t="s">
        <v>68</v>
      </c>
      <c r="BI2" s="578" t="s">
        <v>68</v>
      </c>
      <c r="BJ2" s="578" t="s">
        <v>68</v>
      </c>
      <c r="BK2" s="578" t="s">
        <v>68</v>
      </c>
      <c r="BL2" s="578" t="s">
        <v>68</v>
      </c>
      <c r="BM2" s="578" t="s">
        <v>68</v>
      </c>
      <c r="BN2" s="578" t="s">
        <v>68</v>
      </c>
      <c r="BO2" s="578" t="s">
        <v>68</v>
      </c>
      <c r="BP2" s="578" t="s">
        <v>68</v>
      </c>
      <c r="BQ2" s="578" t="s">
        <v>68</v>
      </c>
      <c r="BR2" s="578"/>
      <c r="BS2" s="578"/>
      <c r="BT2" s="578"/>
      <c r="BU2" s="578"/>
      <c r="BV2" s="578"/>
      <c r="BW2" s="578"/>
      <c r="BX2" s="578"/>
      <c r="BY2" s="578"/>
      <c r="BZ2" s="578"/>
      <c r="CA2" s="578"/>
      <c r="CB2" s="578"/>
      <c r="CC2" s="578"/>
      <c r="CD2" s="578"/>
      <c r="CE2" s="578"/>
      <c r="CF2" s="578"/>
      <c r="CG2" s="578"/>
      <c r="CH2" s="578"/>
      <c r="CI2" s="578"/>
      <c r="CJ2" s="578"/>
      <c r="CY2" s="79"/>
    </row>
    <row r="3" spans="1:177" s="80" customFormat="1" ht="14.25" customHeight="1" thickBot="1">
      <c r="A3" s="172" t="s">
        <v>262</v>
      </c>
      <c r="B3" s="381" t="s">
        <v>712</v>
      </c>
      <c r="C3" s="381" t="s">
        <v>68</v>
      </c>
      <c r="D3" s="381" t="s">
        <v>68</v>
      </c>
      <c r="E3" s="498" t="s">
        <v>68</v>
      </c>
      <c r="F3" s="498" t="s">
        <v>68</v>
      </c>
      <c r="G3" s="498" t="s">
        <v>68</v>
      </c>
      <c r="H3" s="384" t="s">
        <v>68</v>
      </c>
      <c r="I3" s="384" t="s">
        <v>68</v>
      </c>
      <c r="J3" s="384" t="s">
        <v>68</v>
      </c>
      <c r="K3" s="384" t="s">
        <v>68</v>
      </c>
      <c r="L3" s="384" t="s">
        <v>68</v>
      </c>
      <c r="M3" s="384" t="s">
        <v>68</v>
      </c>
      <c r="N3" s="384" t="s">
        <v>68</v>
      </c>
      <c r="O3" s="384" t="s">
        <v>68</v>
      </c>
      <c r="P3" s="384" t="s">
        <v>68</v>
      </c>
      <c r="Q3" s="384" t="s">
        <v>68</v>
      </c>
      <c r="R3" s="384" t="s">
        <v>68</v>
      </c>
      <c r="S3" s="384" t="s">
        <v>68</v>
      </c>
      <c r="T3" s="384" t="s">
        <v>68</v>
      </c>
      <c r="U3" s="384" t="s">
        <v>68</v>
      </c>
      <c r="V3" s="384" t="s">
        <v>68</v>
      </c>
      <c r="W3" s="384" t="s">
        <v>68</v>
      </c>
      <c r="X3" s="384" t="s">
        <v>68</v>
      </c>
      <c r="Y3" s="384" t="s">
        <v>68</v>
      </c>
      <c r="Z3" s="384" t="s">
        <v>68</v>
      </c>
      <c r="AA3" s="384" t="s">
        <v>68</v>
      </c>
      <c r="AB3" s="384" t="s">
        <v>68</v>
      </c>
      <c r="AC3" s="384" t="s">
        <v>68</v>
      </c>
      <c r="AD3" s="384" t="s">
        <v>68</v>
      </c>
      <c r="AE3" s="384" t="s">
        <v>68</v>
      </c>
      <c r="AF3" s="384" t="s">
        <v>68</v>
      </c>
      <c r="AG3" s="384" t="s">
        <v>68</v>
      </c>
      <c r="AH3" s="384" t="s">
        <v>68</v>
      </c>
      <c r="AI3" s="384" t="s">
        <v>68</v>
      </c>
      <c r="AJ3" s="384" t="s">
        <v>68</v>
      </c>
      <c r="AK3" s="384" t="s">
        <v>68</v>
      </c>
      <c r="AL3" s="384" t="s">
        <v>68</v>
      </c>
      <c r="AM3" s="384" t="s">
        <v>68</v>
      </c>
      <c r="AN3" s="384" t="s">
        <v>68</v>
      </c>
      <c r="AO3" s="384" t="s">
        <v>68</v>
      </c>
      <c r="AP3" s="384" t="s">
        <v>68</v>
      </c>
      <c r="AQ3" s="384" t="s">
        <v>68</v>
      </c>
      <c r="AR3" s="384" t="s">
        <v>68</v>
      </c>
      <c r="AS3" s="384" t="s">
        <v>68</v>
      </c>
      <c r="AT3" s="384" t="s">
        <v>68</v>
      </c>
      <c r="AU3" s="384" t="s">
        <v>68</v>
      </c>
      <c r="AV3" s="384" t="s">
        <v>68</v>
      </c>
      <c r="AW3" s="384" t="s">
        <v>68</v>
      </c>
      <c r="AX3" s="384" t="s">
        <v>68</v>
      </c>
      <c r="AY3" s="384" t="s">
        <v>68</v>
      </c>
      <c r="AZ3" s="384" t="s">
        <v>68</v>
      </c>
      <c r="BA3" s="384" t="s">
        <v>68</v>
      </c>
      <c r="BB3" s="384" t="s">
        <v>68</v>
      </c>
      <c r="BC3" s="384" t="s">
        <v>68</v>
      </c>
      <c r="BD3" s="384" t="s">
        <v>68</v>
      </c>
      <c r="BE3" s="384" t="s">
        <v>68</v>
      </c>
      <c r="BF3" s="384" t="s">
        <v>68</v>
      </c>
      <c r="BG3" s="384" t="s">
        <v>68</v>
      </c>
      <c r="BH3" s="384" t="s">
        <v>68</v>
      </c>
      <c r="BI3" s="384" t="s">
        <v>68</v>
      </c>
      <c r="BJ3" s="384" t="s">
        <v>68</v>
      </c>
      <c r="BK3" s="384" t="s">
        <v>68</v>
      </c>
      <c r="BL3" s="384" t="s">
        <v>68</v>
      </c>
      <c r="BM3" s="384" t="s">
        <v>68</v>
      </c>
      <c r="BN3" s="384" t="s">
        <v>68</v>
      </c>
      <c r="BO3" s="384" t="s">
        <v>68</v>
      </c>
      <c r="BP3" s="384" t="s">
        <v>68</v>
      </c>
      <c r="BQ3" s="384" t="s">
        <v>68</v>
      </c>
      <c r="BR3" s="384" t="s">
        <v>68</v>
      </c>
      <c r="BS3" s="699" t="s">
        <v>68</v>
      </c>
      <c r="BT3" s="699" t="s">
        <v>68</v>
      </c>
      <c r="BU3" s="699" t="s">
        <v>68</v>
      </c>
      <c r="BV3" s="699" t="s">
        <v>68</v>
      </c>
      <c r="BW3" s="699" t="s">
        <v>713</v>
      </c>
      <c r="BX3" s="699" t="s">
        <v>68</v>
      </c>
      <c r="BY3" s="699" t="s">
        <v>714</v>
      </c>
      <c r="BZ3" s="699" t="s">
        <v>713</v>
      </c>
      <c r="CA3" s="699" t="s">
        <v>714</v>
      </c>
      <c r="CB3" s="699" t="s">
        <v>713</v>
      </c>
      <c r="CC3" s="699" t="s">
        <v>714</v>
      </c>
      <c r="CD3" s="699" t="s">
        <v>713</v>
      </c>
      <c r="CE3" s="699" t="s">
        <v>713</v>
      </c>
      <c r="CF3" s="699" t="s">
        <v>714</v>
      </c>
      <c r="CG3" s="699" t="s">
        <v>715</v>
      </c>
      <c r="CH3" s="699" t="s">
        <v>714</v>
      </c>
      <c r="CI3" s="699" t="s">
        <v>716</v>
      </c>
      <c r="CJ3" s="699" t="s">
        <v>714</v>
      </c>
      <c r="CK3" s="700" t="s">
        <v>713</v>
      </c>
      <c r="CY3" s="81"/>
    </row>
    <row r="4" spans="1:177" s="80" customFormat="1" ht="14.25" customHeight="1" thickTop="1" thickBot="1">
      <c r="A4" s="171" t="s">
        <v>262</v>
      </c>
      <c r="B4" s="379" t="s">
        <v>68</v>
      </c>
      <c r="C4" s="464" t="s">
        <v>68</v>
      </c>
      <c r="D4" s="379" t="s">
        <v>68</v>
      </c>
      <c r="E4" s="380" t="s">
        <v>68</v>
      </c>
      <c r="F4" s="380" t="s">
        <v>68</v>
      </c>
      <c r="G4" s="380" t="s">
        <v>68</v>
      </c>
      <c r="H4" s="578" t="s">
        <v>68</v>
      </c>
      <c r="I4" s="578" t="s">
        <v>68</v>
      </c>
      <c r="J4" s="578" t="s">
        <v>68</v>
      </c>
      <c r="K4" s="578" t="s">
        <v>68</v>
      </c>
      <c r="L4" s="578" t="s">
        <v>68</v>
      </c>
      <c r="M4" s="578" t="s">
        <v>68</v>
      </c>
      <c r="N4" s="578" t="s">
        <v>68</v>
      </c>
      <c r="O4" s="578" t="s">
        <v>68</v>
      </c>
      <c r="P4" s="578" t="s">
        <v>68</v>
      </c>
      <c r="Q4" s="578" t="s">
        <v>68</v>
      </c>
      <c r="R4" s="578" t="s">
        <v>68</v>
      </c>
      <c r="S4" s="578" t="s">
        <v>68</v>
      </c>
      <c r="T4" s="578" t="s">
        <v>68</v>
      </c>
      <c r="U4" s="578" t="s">
        <v>68</v>
      </c>
      <c r="V4" s="578" t="s">
        <v>68</v>
      </c>
      <c r="W4" s="578" t="s">
        <v>68</v>
      </c>
      <c r="X4" s="578" t="s">
        <v>68</v>
      </c>
      <c r="Y4" s="578" t="s">
        <v>68</v>
      </c>
      <c r="Z4" s="578" t="s">
        <v>68</v>
      </c>
      <c r="AA4" s="578" t="s">
        <v>68</v>
      </c>
      <c r="AB4" s="578" t="s">
        <v>68</v>
      </c>
      <c r="AC4" s="578" t="s">
        <v>68</v>
      </c>
      <c r="AD4" s="578" t="s">
        <v>68</v>
      </c>
      <c r="AE4" s="578" t="s">
        <v>68</v>
      </c>
      <c r="AF4" s="578" t="s">
        <v>68</v>
      </c>
      <c r="AG4" s="578" t="s">
        <v>68</v>
      </c>
      <c r="AH4" s="578" t="s">
        <v>68</v>
      </c>
      <c r="AI4" s="578" t="s">
        <v>68</v>
      </c>
      <c r="AJ4" s="578" t="s">
        <v>68</v>
      </c>
      <c r="AK4" s="578" t="s">
        <v>68</v>
      </c>
      <c r="AL4" s="578" t="s">
        <v>68</v>
      </c>
      <c r="AM4" s="578" t="s">
        <v>68</v>
      </c>
      <c r="AN4" s="578" t="s">
        <v>68</v>
      </c>
      <c r="AO4" s="578" t="s">
        <v>68</v>
      </c>
      <c r="AP4" s="578" t="s">
        <v>68</v>
      </c>
      <c r="AQ4" s="578" t="s">
        <v>68</v>
      </c>
      <c r="AR4" s="578" t="s">
        <v>68</v>
      </c>
      <c r="AS4" s="578" t="s">
        <v>68</v>
      </c>
      <c r="AT4" s="578" t="s">
        <v>68</v>
      </c>
      <c r="AU4" s="578" t="s">
        <v>68</v>
      </c>
      <c r="AV4" s="578" t="s">
        <v>68</v>
      </c>
      <c r="AW4" s="578" t="s">
        <v>68</v>
      </c>
      <c r="AX4" s="578" t="s">
        <v>68</v>
      </c>
      <c r="AY4" s="578" t="s">
        <v>68</v>
      </c>
      <c r="AZ4" s="578" t="s">
        <v>68</v>
      </c>
      <c r="BA4" s="578" t="s">
        <v>68</v>
      </c>
      <c r="BB4" s="578" t="s">
        <v>68</v>
      </c>
      <c r="BC4" s="578" t="s">
        <v>68</v>
      </c>
      <c r="BD4" s="578" t="s">
        <v>68</v>
      </c>
      <c r="BE4" s="578" t="s">
        <v>68</v>
      </c>
      <c r="BF4" s="578" t="s">
        <v>68</v>
      </c>
      <c r="BG4" s="578" t="s">
        <v>68</v>
      </c>
      <c r="BH4" s="578" t="s">
        <v>68</v>
      </c>
      <c r="BI4" s="578" t="s">
        <v>68</v>
      </c>
      <c r="BJ4" s="578" t="s">
        <v>68</v>
      </c>
      <c r="BK4" s="578" t="s">
        <v>68</v>
      </c>
      <c r="BL4" s="578" t="s">
        <v>68</v>
      </c>
      <c r="BM4" s="578" t="s">
        <v>68</v>
      </c>
      <c r="BN4" s="578" t="s">
        <v>68</v>
      </c>
      <c r="BO4" s="578" t="s">
        <v>68</v>
      </c>
      <c r="BP4" s="578" t="s">
        <v>68</v>
      </c>
      <c r="BQ4" s="698" t="s">
        <v>68</v>
      </c>
      <c r="BR4" s="698" t="s">
        <v>68</v>
      </c>
      <c r="BS4" s="701" t="s">
        <v>68</v>
      </c>
      <c r="BT4" s="701" t="s">
        <v>68</v>
      </c>
      <c r="BU4" s="701" t="s">
        <v>68</v>
      </c>
      <c r="BV4" s="701" t="s">
        <v>68</v>
      </c>
      <c r="BW4" s="701" t="s">
        <v>685</v>
      </c>
      <c r="BX4" s="701" t="s">
        <v>68</v>
      </c>
      <c r="BY4" s="701" t="s">
        <v>685</v>
      </c>
      <c r="BZ4" s="701" t="s">
        <v>686</v>
      </c>
      <c r="CA4" s="701" t="s">
        <v>686</v>
      </c>
      <c r="CB4" s="701" t="s">
        <v>683</v>
      </c>
      <c r="CC4" s="701" t="s">
        <v>683</v>
      </c>
      <c r="CD4" s="701" t="s">
        <v>684</v>
      </c>
      <c r="CE4" s="701" t="s">
        <v>687</v>
      </c>
      <c r="CF4" s="701" t="s">
        <v>586</v>
      </c>
      <c r="CG4" s="701" t="s">
        <v>586</v>
      </c>
      <c r="CH4" s="701" t="s">
        <v>586</v>
      </c>
      <c r="CI4" s="701" t="s">
        <v>586</v>
      </c>
      <c r="CJ4" s="701" t="s">
        <v>587</v>
      </c>
      <c r="CK4" s="388" t="s">
        <v>588</v>
      </c>
      <c r="CY4" s="81"/>
    </row>
    <row r="5" spans="1:177" s="82" customFormat="1" ht="14.25" customHeight="1" thickTop="1" thickBot="1">
      <c r="A5" s="172" t="s">
        <v>263</v>
      </c>
      <c r="B5" s="381" t="s">
        <v>68</v>
      </c>
      <c r="C5" s="381" t="s">
        <v>717</v>
      </c>
      <c r="D5" s="381" t="s">
        <v>68</v>
      </c>
      <c r="E5" s="498" t="s">
        <v>68</v>
      </c>
      <c r="F5" s="498" t="s">
        <v>68</v>
      </c>
      <c r="G5" s="498" t="s">
        <v>68</v>
      </c>
      <c r="H5" s="384" t="s">
        <v>68</v>
      </c>
      <c r="I5" s="384" t="s">
        <v>68</v>
      </c>
      <c r="J5" s="384" t="s">
        <v>68</v>
      </c>
      <c r="K5" s="384" t="s">
        <v>68</v>
      </c>
      <c r="L5" s="384" t="s">
        <v>68</v>
      </c>
      <c r="M5" s="384" t="s">
        <v>68</v>
      </c>
      <c r="N5" s="384" t="s">
        <v>68</v>
      </c>
      <c r="O5" s="384" t="s">
        <v>68</v>
      </c>
      <c r="P5" s="384" t="s">
        <v>68</v>
      </c>
      <c r="Q5" s="384" t="s">
        <v>68</v>
      </c>
      <c r="R5" s="384" t="s">
        <v>68</v>
      </c>
      <c r="S5" s="384" t="s">
        <v>68</v>
      </c>
      <c r="T5" s="384" t="s">
        <v>68</v>
      </c>
      <c r="U5" s="384" t="s">
        <v>68</v>
      </c>
      <c r="V5" s="384" t="s">
        <v>68</v>
      </c>
      <c r="W5" s="384" t="s">
        <v>68</v>
      </c>
      <c r="X5" s="384" t="s">
        <v>68</v>
      </c>
      <c r="Y5" s="384" t="s">
        <v>68</v>
      </c>
      <c r="Z5" s="384" t="s">
        <v>68</v>
      </c>
      <c r="AA5" s="384" t="s">
        <v>68</v>
      </c>
      <c r="AB5" s="384" t="s">
        <v>68</v>
      </c>
      <c r="AC5" s="384" t="s">
        <v>68</v>
      </c>
      <c r="AD5" s="384" t="s">
        <v>68</v>
      </c>
      <c r="AE5" s="384" t="s">
        <v>68</v>
      </c>
      <c r="AF5" s="384" t="s">
        <v>68</v>
      </c>
      <c r="AG5" s="384" t="s">
        <v>68</v>
      </c>
      <c r="AH5" s="384" t="s">
        <v>68</v>
      </c>
      <c r="AI5" s="384" t="s">
        <v>68</v>
      </c>
      <c r="AJ5" s="384" t="s">
        <v>68</v>
      </c>
      <c r="AK5" s="384" t="s">
        <v>68</v>
      </c>
      <c r="AL5" s="384" t="s">
        <v>68</v>
      </c>
      <c r="AM5" s="384" t="s">
        <v>68</v>
      </c>
      <c r="AN5" s="384" t="s">
        <v>68</v>
      </c>
      <c r="AO5" s="384" t="s">
        <v>68</v>
      </c>
      <c r="AP5" s="384" t="s">
        <v>68</v>
      </c>
      <c r="AQ5" s="384" t="s">
        <v>68</v>
      </c>
      <c r="AR5" s="384" t="s">
        <v>68</v>
      </c>
      <c r="AS5" s="384" t="s">
        <v>68</v>
      </c>
      <c r="AT5" s="384" t="s">
        <v>68</v>
      </c>
      <c r="AU5" s="384" t="s">
        <v>68</v>
      </c>
      <c r="AV5" s="384" t="s">
        <v>68</v>
      </c>
      <c r="AW5" s="384" t="s">
        <v>68</v>
      </c>
      <c r="AX5" s="384" t="s">
        <v>68</v>
      </c>
      <c r="AY5" s="384" t="s">
        <v>68</v>
      </c>
      <c r="AZ5" s="384" t="s">
        <v>68</v>
      </c>
      <c r="BA5" s="384" t="s">
        <v>68</v>
      </c>
      <c r="BB5" s="384" t="s">
        <v>68</v>
      </c>
      <c r="BC5" s="384" t="s">
        <v>68</v>
      </c>
      <c r="BD5" s="384" t="s">
        <v>68</v>
      </c>
      <c r="BE5" s="384" t="s">
        <v>68</v>
      </c>
      <c r="BF5" s="384" t="s">
        <v>68</v>
      </c>
      <c r="BG5" s="384" t="s">
        <v>68</v>
      </c>
      <c r="BH5" s="384" t="s">
        <v>68</v>
      </c>
      <c r="BI5" s="384" t="s">
        <v>68</v>
      </c>
      <c r="BJ5" s="384" t="s">
        <v>68</v>
      </c>
      <c r="BK5" s="384" t="s">
        <v>68</v>
      </c>
      <c r="BL5" s="384" t="s">
        <v>68</v>
      </c>
      <c r="BM5" s="384" t="s">
        <v>68</v>
      </c>
      <c r="BN5" s="384" t="s">
        <v>68</v>
      </c>
      <c r="BO5" s="384" t="s">
        <v>68</v>
      </c>
      <c r="BP5" s="384" t="s">
        <v>68</v>
      </c>
      <c r="BQ5" s="384" t="s">
        <v>68</v>
      </c>
      <c r="BR5" s="384" t="s">
        <v>68</v>
      </c>
      <c r="BS5" s="699" t="s">
        <v>68</v>
      </c>
      <c r="BT5" s="699" t="s">
        <v>68</v>
      </c>
      <c r="BU5" s="699" t="s">
        <v>68</v>
      </c>
      <c r="BV5" s="699" t="s">
        <v>68</v>
      </c>
      <c r="BW5" s="699" t="s">
        <v>718</v>
      </c>
      <c r="BX5" s="699" t="s">
        <v>68</v>
      </c>
      <c r="BY5" s="699" t="s">
        <v>719</v>
      </c>
      <c r="BZ5" s="699" t="s">
        <v>718</v>
      </c>
      <c r="CA5" s="699" t="s">
        <v>719</v>
      </c>
      <c r="CB5" s="699" t="s">
        <v>718</v>
      </c>
      <c r="CC5" s="699" t="s">
        <v>719</v>
      </c>
      <c r="CD5" s="699" t="s">
        <v>718</v>
      </c>
      <c r="CE5" s="699" t="s">
        <v>718</v>
      </c>
      <c r="CF5" s="699" t="s">
        <v>719</v>
      </c>
      <c r="CG5" s="699" t="s">
        <v>715</v>
      </c>
      <c r="CH5" s="699" t="s">
        <v>720</v>
      </c>
      <c r="CI5" s="699" t="s">
        <v>721</v>
      </c>
      <c r="CJ5" s="699" t="s">
        <v>719</v>
      </c>
      <c r="CK5" s="700" t="s">
        <v>718</v>
      </c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9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</row>
    <row r="6" spans="1:177" s="80" customFormat="1" ht="14.25" customHeight="1" thickTop="1" thickBot="1">
      <c r="A6" s="171" t="s">
        <v>263</v>
      </c>
      <c r="B6" s="379" t="s">
        <v>68</v>
      </c>
      <c r="C6" s="379" t="s">
        <v>68</v>
      </c>
      <c r="D6" s="464" t="s">
        <v>68</v>
      </c>
      <c r="E6" s="380" t="s">
        <v>68</v>
      </c>
      <c r="F6" s="380" t="s">
        <v>68</v>
      </c>
      <c r="G6" s="380" t="s">
        <v>68</v>
      </c>
      <c r="H6" s="578" t="s">
        <v>68</v>
      </c>
      <c r="I6" s="578" t="s">
        <v>68</v>
      </c>
      <c r="J6" s="578" t="s">
        <v>68</v>
      </c>
      <c r="K6" s="578" t="s">
        <v>68</v>
      </c>
      <c r="L6" s="578" t="s">
        <v>68</v>
      </c>
      <c r="M6" s="578" t="s">
        <v>68</v>
      </c>
      <c r="N6" s="578" t="s">
        <v>68</v>
      </c>
      <c r="O6" s="578" t="s">
        <v>68</v>
      </c>
      <c r="P6" s="578" t="s">
        <v>68</v>
      </c>
      <c r="Q6" s="578" t="s">
        <v>68</v>
      </c>
      <c r="R6" s="578" t="s">
        <v>68</v>
      </c>
      <c r="S6" s="578" t="s">
        <v>68</v>
      </c>
      <c r="T6" s="578" t="s">
        <v>68</v>
      </c>
      <c r="U6" s="578" t="s">
        <v>68</v>
      </c>
      <c r="V6" s="578" t="s">
        <v>68</v>
      </c>
      <c r="W6" s="578" t="s">
        <v>68</v>
      </c>
      <c r="X6" s="578" t="s">
        <v>68</v>
      </c>
      <c r="Y6" s="578" t="s">
        <v>68</v>
      </c>
      <c r="Z6" s="578" t="s">
        <v>68</v>
      </c>
      <c r="AA6" s="578" t="s">
        <v>68</v>
      </c>
      <c r="AB6" s="578" t="s">
        <v>68</v>
      </c>
      <c r="AC6" s="578" t="s">
        <v>68</v>
      </c>
      <c r="AD6" s="578" t="s">
        <v>68</v>
      </c>
      <c r="AE6" s="578" t="s">
        <v>68</v>
      </c>
      <c r="AF6" s="578" t="s">
        <v>68</v>
      </c>
      <c r="AG6" s="578" t="s">
        <v>68</v>
      </c>
      <c r="AH6" s="578" t="s">
        <v>68</v>
      </c>
      <c r="AI6" s="578" t="s">
        <v>68</v>
      </c>
      <c r="AJ6" s="578" t="s">
        <v>68</v>
      </c>
      <c r="AK6" s="578" t="s">
        <v>68</v>
      </c>
      <c r="AL6" s="578" t="s">
        <v>68</v>
      </c>
      <c r="AM6" s="578" t="s">
        <v>68</v>
      </c>
      <c r="AN6" s="578" t="s">
        <v>68</v>
      </c>
      <c r="AO6" s="578" t="s">
        <v>68</v>
      </c>
      <c r="AP6" s="578" t="s">
        <v>68</v>
      </c>
      <c r="AQ6" s="578" t="s">
        <v>68</v>
      </c>
      <c r="AR6" s="578" t="s">
        <v>68</v>
      </c>
      <c r="AS6" s="578" t="s">
        <v>68</v>
      </c>
      <c r="AT6" s="578" t="s">
        <v>68</v>
      </c>
      <c r="AU6" s="578" t="s">
        <v>68</v>
      </c>
      <c r="AV6" s="578" t="s">
        <v>68</v>
      </c>
      <c r="AW6" s="578" t="s">
        <v>68</v>
      </c>
      <c r="AX6" s="578" t="s">
        <v>68</v>
      </c>
      <c r="AY6" s="578" t="s">
        <v>68</v>
      </c>
      <c r="AZ6" s="578" t="s">
        <v>68</v>
      </c>
      <c r="BA6" s="578" t="s">
        <v>68</v>
      </c>
      <c r="BB6" s="578" t="s">
        <v>68</v>
      </c>
      <c r="BC6" s="578" t="s">
        <v>68</v>
      </c>
      <c r="BD6" s="578" t="s">
        <v>68</v>
      </c>
      <c r="BE6" s="578" t="s">
        <v>68</v>
      </c>
      <c r="BF6" s="578" t="s">
        <v>68</v>
      </c>
      <c r="BG6" s="578" t="s">
        <v>68</v>
      </c>
      <c r="BH6" s="578" t="s">
        <v>68</v>
      </c>
      <c r="BI6" s="578" t="s">
        <v>68</v>
      </c>
      <c r="BJ6" s="578" t="s">
        <v>68</v>
      </c>
      <c r="BK6" s="578" t="s">
        <v>68</v>
      </c>
      <c r="BL6" s="578" t="s">
        <v>68</v>
      </c>
      <c r="BM6" s="578" t="s">
        <v>68</v>
      </c>
      <c r="BN6" s="578" t="s">
        <v>68</v>
      </c>
      <c r="BO6" s="578" t="s">
        <v>68</v>
      </c>
      <c r="BP6" s="578" t="s">
        <v>68</v>
      </c>
      <c r="BQ6" s="698" t="s">
        <v>68</v>
      </c>
      <c r="BR6" s="698" t="s">
        <v>68</v>
      </c>
      <c r="BS6" s="701" t="s">
        <v>68</v>
      </c>
      <c r="BT6" s="701" t="s">
        <v>68</v>
      </c>
      <c r="BU6" s="701" t="s">
        <v>68</v>
      </c>
      <c r="BV6" s="701" t="s">
        <v>68</v>
      </c>
      <c r="BW6" s="701" t="s">
        <v>685</v>
      </c>
      <c r="BX6" s="701" t="s">
        <v>68</v>
      </c>
      <c r="BY6" s="701" t="s">
        <v>685</v>
      </c>
      <c r="BZ6" s="701" t="s">
        <v>686</v>
      </c>
      <c r="CA6" s="701" t="s">
        <v>686</v>
      </c>
      <c r="CB6" s="701" t="s">
        <v>683</v>
      </c>
      <c r="CC6" s="701" t="s">
        <v>683</v>
      </c>
      <c r="CD6" s="701" t="s">
        <v>684</v>
      </c>
      <c r="CE6" s="701" t="s">
        <v>687</v>
      </c>
      <c r="CF6" s="701" t="s">
        <v>687</v>
      </c>
      <c r="CG6" s="701" t="s">
        <v>687</v>
      </c>
      <c r="CH6" s="701" t="s">
        <v>687</v>
      </c>
      <c r="CI6" s="701" t="s">
        <v>687</v>
      </c>
      <c r="CJ6" s="701" t="s">
        <v>587</v>
      </c>
      <c r="CK6" s="388" t="s">
        <v>588</v>
      </c>
      <c r="CY6" s="81"/>
    </row>
    <row r="7" spans="1:177" s="80" customFormat="1" ht="14.25" customHeight="1" thickTop="1" thickBot="1">
      <c r="A7" s="173" t="s">
        <v>264</v>
      </c>
      <c r="B7" s="381" t="s">
        <v>68</v>
      </c>
      <c r="C7" s="381" t="s">
        <v>68</v>
      </c>
      <c r="D7" s="381" t="s">
        <v>722</v>
      </c>
      <c r="E7" s="498" t="s">
        <v>68</v>
      </c>
      <c r="F7" s="498" t="s">
        <v>68</v>
      </c>
      <c r="G7" s="498" t="s">
        <v>68</v>
      </c>
      <c r="H7" s="384" t="s">
        <v>68</v>
      </c>
      <c r="I7" s="384" t="s">
        <v>68</v>
      </c>
      <c r="J7" s="384" t="s">
        <v>68</v>
      </c>
      <c r="K7" s="384" t="s">
        <v>68</v>
      </c>
      <c r="L7" s="384" t="s">
        <v>68</v>
      </c>
      <c r="M7" s="384" t="s">
        <v>68</v>
      </c>
      <c r="N7" s="384" t="s">
        <v>68</v>
      </c>
      <c r="O7" s="384" t="s">
        <v>68</v>
      </c>
      <c r="P7" s="384" t="s">
        <v>68</v>
      </c>
      <c r="Q7" s="384" t="s">
        <v>68</v>
      </c>
      <c r="R7" s="384" t="s">
        <v>68</v>
      </c>
      <c r="S7" s="384" t="s">
        <v>68</v>
      </c>
      <c r="T7" s="384" t="s">
        <v>68</v>
      </c>
      <c r="U7" s="384" t="s">
        <v>68</v>
      </c>
      <c r="V7" s="384" t="s">
        <v>68</v>
      </c>
      <c r="W7" s="384" t="s">
        <v>68</v>
      </c>
      <c r="X7" s="384" t="s">
        <v>68</v>
      </c>
      <c r="Y7" s="384" t="s">
        <v>68</v>
      </c>
      <c r="Z7" s="384" t="s">
        <v>68</v>
      </c>
      <c r="AA7" s="384" t="s">
        <v>68</v>
      </c>
      <c r="AB7" s="384" t="s">
        <v>68</v>
      </c>
      <c r="AC7" s="384" t="s">
        <v>68</v>
      </c>
      <c r="AD7" s="384" t="s">
        <v>68</v>
      </c>
      <c r="AE7" s="384" t="s">
        <v>68</v>
      </c>
      <c r="AF7" s="384" t="s">
        <v>68</v>
      </c>
      <c r="AG7" s="384" t="s">
        <v>68</v>
      </c>
      <c r="AH7" s="384" t="s">
        <v>68</v>
      </c>
      <c r="AI7" s="384" t="s">
        <v>68</v>
      </c>
      <c r="AJ7" s="384" t="s">
        <v>68</v>
      </c>
      <c r="AK7" s="384" t="s">
        <v>68</v>
      </c>
      <c r="AL7" s="384" t="s">
        <v>68</v>
      </c>
      <c r="AM7" s="384" t="s">
        <v>68</v>
      </c>
      <c r="AN7" s="384" t="s">
        <v>68</v>
      </c>
      <c r="AO7" s="384" t="s">
        <v>68</v>
      </c>
      <c r="AP7" s="384" t="s">
        <v>68</v>
      </c>
      <c r="AQ7" s="384" t="s">
        <v>68</v>
      </c>
      <c r="AR7" s="384" t="s">
        <v>68</v>
      </c>
      <c r="AS7" s="384" t="s">
        <v>68</v>
      </c>
      <c r="AT7" s="384" t="s">
        <v>68</v>
      </c>
      <c r="AU7" s="384" t="s">
        <v>68</v>
      </c>
      <c r="AV7" s="384" t="s">
        <v>68</v>
      </c>
      <c r="AW7" s="384" t="s">
        <v>68</v>
      </c>
      <c r="AX7" s="384" t="s">
        <v>68</v>
      </c>
      <c r="AY7" s="384" t="s">
        <v>68</v>
      </c>
      <c r="AZ7" s="384" t="s">
        <v>68</v>
      </c>
      <c r="BA7" s="384" t="s">
        <v>68</v>
      </c>
      <c r="BB7" s="384" t="s">
        <v>68</v>
      </c>
      <c r="BC7" s="384" t="s">
        <v>68</v>
      </c>
      <c r="BD7" s="384" t="s">
        <v>68</v>
      </c>
      <c r="BE7" s="384" t="s">
        <v>68</v>
      </c>
      <c r="BF7" s="384" t="s">
        <v>68</v>
      </c>
      <c r="BG7" s="384" t="s">
        <v>68</v>
      </c>
      <c r="BH7" s="384" t="s">
        <v>68</v>
      </c>
      <c r="BI7" s="384" t="s">
        <v>68</v>
      </c>
      <c r="BJ7" s="384" t="s">
        <v>68</v>
      </c>
      <c r="BK7" s="384" t="s">
        <v>68</v>
      </c>
      <c r="BL7" s="384" t="s">
        <v>68</v>
      </c>
      <c r="BM7" s="384" t="s">
        <v>68</v>
      </c>
      <c r="BN7" s="384" t="s">
        <v>68</v>
      </c>
      <c r="BO7" s="384" t="s">
        <v>68</v>
      </c>
      <c r="BP7" s="384" t="s">
        <v>68</v>
      </c>
      <c r="BQ7" s="384" t="s">
        <v>68</v>
      </c>
      <c r="BR7" s="384" t="s">
        <v>68</v>
      </c>
      <c r="BS7" s="699" t="s">
        <v>68</v>
      </c>
      <c r="BT7" s="699" t="s">
        <v>68</v>
      </c>
      <c r="BU7" s="699" t="s">
        <v>68</v>
      </c>
      <c r="BV7" s="699" t="s">
        <v>68</v>
      </c>
      <c r="BW7" s="699" t="s">
        <v>723</v>
      </c>
      <c r="BX7" s="699" t="s">
        <v>68</v>
      </c>
      <c r="BY7" s="699" t="s">
        <v>724</v>
      </c>
      <c r="BZ7" s="699" t="s">
        <v>723</v>
      </c>
      <c r="CA7" s="699" t="s">
        <v>724</v>
      </c>
      <c r="CB7" s="699" t="s">
        <v>723</v>
      </c>
      <c r="CC7" s="699" t="s">
        <v>724</v>
      </c>
      <c r="CD7" s="699" t="s">
        <v>723</v>
      </c>
      <c r="CE7" s="699" t="s">
        <v>723</v>
      </c>
      <c r="CF7" s="699" t="s">
        <v>724</v>
      </c>
      <c r="CG7" s="699" t="s">
        <v>715</v>
      </c>
      <c r="CH7" s="699" t="s">
        <v>725</v>
      </c>
      <c r="CI7" s="699" t="s">
        <v>716</v>
      </c>
      <c r="CJ7" s="699" t="s">
        <v>724</v>
      </c>
      <c r="CK7" s="700" t="s">
        <v>723</v>
      </c>
      <c r="CY7" s="81"/>
    </row>
    <row r="8" spans="1:177" s="80" customFormat="1" ht="14.25" thickTop="1" thickBot="1">
      <c r="A8" s="171" t="s">
        <v>264</v>
      </c>
      <c r="B8" s="386" t="s">
        <v>68</v>
      </c>
      <c r="C8" s="386" t="s">
        <v>68</v>
      </c>
      <c r="D8" s="386" t="s">
        <v>68</v>
      </c>
      <c r="E8" s="387" t="s">
        <v>68</v>
      </c>
      <c r="F8" s="387" t="s">
        <v>68</v>
      </c>
      <c r="G8" s="387" t="s">
        <v>68</v>
      </c>
      <c r="H8" s="389" t="s">
        <v>68</v>
      </c>
      <c r="I8" s="389" t="s">
        <v>68</v>
      </c>
      <c r="J8" s="389" t="s">
        <v>68</v>
      </c>
      <c r="K8" s="389" t="s">
        <v>68</v>
      </c>
      <c r="L8" s="389" t="s">
        <v>68</v>
      </c>
      <c r="M8" s="389" t="s">
        <v>68</v>
      </c>
      <c r="N8" s="389" t="s">
        <v>68</v>
      </c>
      <c r="O8" s="389" t="s">
        <v>68</v>
      </c>
      <c r="P8" s="389" t="s">
        <v>68</v>
      </c>
      <c r="Q8" s="389" t="s">
        <v>68</v>
      </c>
      <c r="R8" s="389" t="s">
        <v>68</v>
      </c>
      <c r="S8" s="389" t="s">
        <v>68</v>
      </c>
      <c r="T8" s="389" t="s">
        <v>68</v>
      </c>
      <c r="U8" s="389" t="s">
        <v>68</v>
      </c>
      <c r="V8" s="389" t="s">
        <v>68</v>
      </c>
      <c r="W8" s="389" t="s">
        <v>68</v>
      </c>
      <c r="X8" s="389" t="s">
        <v>68</v>
      </c>
      <c r="Y8" s="389" t="s">
        <v>68</v>
      </c>
      <c r="Z8" s="389" t="s">
        <v>68</v>
      </c>
      <c r="AA8" s="389" t="s">
        <v>68</v>
      </c>
      <c r="AB8" s="389" t="s">
        <v>68</v>
      </c>
      <c r="AC8" s="389" t="s">
        <v>68</v>
      </c>
      <c r="AD8" s="389" t="s">
        <v>68</v>
      </c>
      <c r="AE8" s="389" t="s">
        <v>68</v>
      </c>
      <c r="AF8" s="389" t="s">
        <v>68</v>
      </c>
      <c r="AG8" s="389" t="s">
        <v>68</v>
      </c>
      <c r="AH8" s="389" t="s">
        <v>68</v>
      </c>
      <c r="AI8" s="389" t="s">
        <v>68</v>
      </c>
      <c r="AJ8" s="389" t="s">
        <v>68</v>
      </c>
      <c r="AK8" s="389" t="s">
        <v>68</v>
      </c>
      <c r="AL8" s="389" t="s">
        <v>68</v>
      </c>
      <c r="AM8" s="389" t="s">
        <v>68</v>
      </c>
      <c r="AN8" s="389" t="s">
        <v>68</v>
      </c>
      <c r="AO8" s="389" t="s">
        <v>68</v>
      </c>
      <c r="AP8" s="389" t="s">
        <v>68</v>
      </c>
      <c r="AQ8" s="389" t="s">
        <v>68</v>
      </c>
      <c r="AR8" s="389" t="s">
        <v>68</v>
      </c>
      <c r="AS8" s="389" t="s">
        <v>68</v>
      </c>
      <c r="AT8" s="389" t="s">
        <v>68</v>
      </c>
      <c r="AU8" s="389" t="s">
        <v>68</v>
      </c>
      <c r="AV8" s="389" t="s">
        <v>68</v>
      </c>
      <c r="AW8" s="389" t="s">
        <v>68</v>
      </c>
      <c r="AX8" s="389" t="s">
        <v>68</v>
      </c>
      <c r="AY8" s="389" t="s">
        <v>68</v>
      </c>
      <c r="AZ8" s="389" t="s">
        <v>68</v>
      </c>
      <c r="BA8" s="389" t="s">
        <v>68</v>
      </c>
      <c r="BB8" s="389" t="s">
        <v>68</v>
      </c>
      <c r="BC8" s="389" t="s">
        <v>68</v>
      </c>
      <c r="BD8" s="389" t="s">
        <v>68</v>
      </c>
      <c r="BE8" s="389" t="s">
        <v>68</v>
      </c>
      <c r="BF8" s="389" t="s">
        <v>68</v>
      </c>
      <c r="BG8" s="389" t="s">
        <v>68</v>
      </c>
      <c r="BH8" s="389" t="s">
        <v>68</v>
      </c>
      <c r="BI8" s="389" t="s">
        <v>68</v>
      </c>
      <c r="BJ8" s="389" t="s">
        <v>68</v>
      </c>
      <c r="BK8" s="389" t="s">
        <v>68</v>
      </c>
      <c r="BL8" s="389" t="s">
        <v>68</v>
      </c>
      <c r="BM8" s="389" t="s">
        <v>68</v>
      </c>
      <c r="BN8" s="389" t="s">
        <v>68</v>
      </c>
      <c r="BO8" s="389" t="s">
        <v>68</v>
      </c>
      <c r="BP8" s="389" t="s">
        <v>68</v>
      </c>
      <c r="BQ8" s="389" t="s">
        <v>68</v>
      </c>
      <c r="BR8" s="389" t="s">
        <v>68</v>
      </c>
      <c r="BS8" s="389" t="s">
        <v>68</v>
      </c>
      <c r="BT8" s="389" t="s">
        <v>68</v>
      </c>
      <c r="BU8" s="389" t="s">
        <v>68</v>
      </c>
      <c r="BV8" s="389" t="s">
        <v>68</v>
      </c>
      <c r="BW8" s="389" t="s">
        <v>685</v>
      </c>
      <c r="BX8" s="389" t="s">
        <v>68</v>
      </c>
      <c r="BY8" s="389" t="s">
        <v>685</v>
      </c>
      <c r="BZ8" s="389" t="s">
        <v>686</v>
      </c>
      <c r="CA8" s="389" t="s">
        <v>686</v>
      </c>
      <c r="CB8" s="389" t="s">
        <v>683</v>
      </c>
      <c r="CC8" s="389" t="s">
        <v>683</v>
      </c>
      <c r="CD8" s="389" t="s">
        <v>684</v>
      </c>
      <c r="CE8" s="389" t="s">
        <v>687</v>
      </c>
      <c r="CF8" s="389" t="s">
        <v>687</v>
      </c>
      <c r="CG8" s="389" t="s">
        <v>687</v>
      </c>
      <c r="CH8" s="389" t="s">
        <v>687</v>
      </c>
      <c r="CI8" s="389" t="s">
        <v>687</v>
      </c>
      <c r="CJ8" s="389" t="s">
        <v>587</v>
      </c>
      <c r="CK8" s="388" t="s">
        <v>588</v>
      </c>
      <c r="CY8" s="81"/>
    </row>
    <row r="9" spans="1:177" s="82" customFormat="1" ht="12.75" customHeight="1" thickTop="1">
      <c r="A9" s="171" t="s">
        <v>191</v>
      </c>
      <c r="B9" s="446" t="s">
        <v>306</v>
      </c>
      <c r="C9" s="446" t="s">
        <v>307</v>
      </c>
      <c r="D9" s="446" t="s">
        <v>308</v>
      </c>
      <c r="E9" s="395" t="s">
        <v>68</v>
      </c>
      <c r="F9" s="395" t="s">
        <v>68</v>
      </c>
      <c r="G9" s="395" t="s">
        <v>68</v>
      </c>
      <c r="H9" s="397" t="s">
        <v>68</v>
      </c>
      <c r="I9" s="397" t="s">
        <v>68</v>
      </c>
      <c r="J9" s="397" t="s">
        <v>68</v>
      </c>
      <c r="K9" s="397" t="s">
        <v>68</v>
      </c>
      <c r="L9" s="397" t="s">
        <v>68</v>
      </c>
      <c r="M9" s="397" t="s">
        <v>68</v>
      </c>
      <c r="N9" s="397" t="s">
        <v>68</v>
      </c>
      <c r="O9" s="397" t="s">
        <v>68</v>
      </c>
      <c r="P9" s="397" t="s">
        <v>68</v>
      </c>
      <c r="Q9" s="397" t="s">
        <v>68</v>
      </c>
      <c r="R9" s="397" t="s">
        <v>68</v>
      </c>
      <c r="S9" s="397" t="s">
        <v>68</v>
      </c>
      <c r="T9" s="397" t="s">
        <v>68</v>
      </c>
      <c r="U9" s="397" t="s">
        <v>68</v>
      </c>
      <c r="V9" s="397" t="s">
        <v>68</v>
      </c>
      <c r="W9" s="397" t="s">
        <v>68</v>
      </c>
      <c r="X9" s="397" t="s">
        <v>68</v>
      </c>
      <c r="Y9" s="397" t="s">
        <v>68</v>
      </c>
      <c r="Z9" s="397" t="s">
        <v>68</v>
      </c>
      <c r="AA9" s="397" t="s">
        <v>68</v>
      </c>
      <c r="AB9" s="397" t="s">
        <v>68</v>
      </c>
      <c r="AC9" s="397" t="s">
        <v>68</v>
      </c>
      <c r="AD9" s="397" t="s">
        <v>68</v>
      </c>
      <c r="AE9" s="397" t="s">
        <v>68</v>
      </c>
      <c r="AF9" s="397" t="s">
        <v>68</v>
      </c>
      <c r="AG9" s="397" t="s">
        <v>68</v>
      </c>
      <c r="AH9" s="397" t="s">
        <v>68</v>
      </c>
      <c r="AI9" s="397" t="s">
        <v>68</v>
      </c>
      <c r="AJ9" s="397" t="s">
        <v>68</v>
      </c>
      <c r="AK9" s="397" t="s">
        <v>68</v>
      </c>
      <c r="AL9" s="397" t="s">
        <v>68</v>
      </c>
      <c r="AM9" s="397" t="s">
        <v>68</v>
      </c>
      <c r="AN9" s="397" t="s">
        <v>68</v>
      </c>
      <c r="AO9" s="397" t="s">
        <v>68</v>
      </c>
      <c r="AP9" s="397" t="s">
        <v>68</v>
      </c>
      <c r="AQ9" s="397" t="s">
        <v>68</v>
      </c>
      <c r="AR9" s="397" t="s">
        <v>68</v>
      </c>
      <c r="AS9" s="397" t="s">
        <v>68</v>
      </c>
      <c r="AT9" s="397" t="s">
        <v>68</v>
      </c>
      <c r="AU9" s="397" t="s">
        <v>68</v>
      </c>
      <c r="AV9" s="397" t="s">
        <v>68</v>
      </c>
      <c r="AW9" s="397" t="s">
        <v>68</v>
      </c>
      <c r="AX9" s="397" t="s">
        <v>68</v>
      </c>
      <c r="AY9" s="397" t="s">
        <v>68</v>
      </c>
      <c r="AZ9" s="397" t="s">
        <v>68</v>
      </c>
      <c r="BA9" s="397" t="s">
        <v>68</v>
      </c>
      <c r="BB9" s="397" t="s">
        <v>68</v>
      </c>
      <c r="BC9" s="397" t="s">
        <v>68</v>
      </c>
      <c r="BD9" s="397" t="s">
        <v>68</v>
      </c>
      <c r="BE9" s="397" t="s">
        <v>68</v>
      </c>
      <c r="BF9" s="397" t="s">
        <v>68</v>
      </c>
      <c r="BG9" s="397" t="s">
        <v>68</v>
      </c>
      <c r="BH9" s="397" t="s">
        <v>68</v>
      </c>
      <c r="BI9" s="397" t="s">
        <v>68</v>
      </c>
      <c r="BJ9" s="397" t="s">
        <v>68</v>
      </c>
      <c r="BK9" s="397" t="s">
        <v>68</v>
      </c>
      <c r="BL9" s="397" t="s">
        <v>68</v>
      </c>
      <c r="BM9" s="397" t="s">
        <v>68</v>
      </c>
      <c r="BN9" s="397" t="s">
        <v>68</v>
      </c>
      <c r="BO9" s="397" t="s">
        <v>68</v>
      </c>
      <c r="BP9" s="397" t="s">
        <v>68</v>
      </c>
      <c r="BQ9" s="397" t="s">
        <v>68</v>
      </c>
      <c r="BR9" s="397" t="s">
        <v>68</v>
      </c>
      <c r="BS9" s="397" t="s">
        <v>68</v>
      </c>
      <c r="BT9" s="397" t="s">
        <v>68</v>
      </c>
      <c r="BU9" s="397" t="s">
        <v>68</v>
      </c>
      <c r="BV9" s="397" t="s">
        <v>68</v>
      </c>
      <c r="BW9" s="397" t="s">
        <v>68</v>
      </c>
      <c r="BX9" s="397" t="s">
        <v>68</v>
      </c>
      <c r="BY9" s="397" t="s">
        <v>68</v>
      </c>
      <c r="BZ9" s="397" t="s">
        <v>68</v>
      </c>
      <c r="CA9" s="397" t="s">
        <v>68</v>
      </c>
      <c r="CB9" s="397" t="s">
        <v>68</v>
      </c>
      <c r="CC9" s="397" t="s">
        <v>68</v>
      </c>
      <c r="CD9" s="397" t="s">
        <v>68</v>
      </c>
      <c r="CE9" s="397" t="s">
        <v>68</v>
      </c>
      <c r="CF9" s="397" t="s">
        <v>68</v>
      </c>
      <c r="CG9" s="397" t="s">
        <v>68</v>
      </c>
      <c r="CH9" s="397" t="s">
        <v>68</v>
      </c>
      <c r="CI9" s="397" t="s">
        <v>68</v>
      </c>
      <c r="CJ9" s="397" t="s">
        <v>68</v>
      </c>
      <c r="CK9" s="396" t="s">
        <v>68</v>
      </c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9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</row>
    <row r="10" spans="1:177" s="82" customFormat="1" ht="12.75" customHeight="1">
      <c r="A10" s="171" t="s">
        <v>191</v>
      </c>
      <c r="B10" s="395" t="s">
        <v>309</v>
      </c>
      <c r="C10" s="395" t="s">
        <v>310</v>
      </c>
      <c r="D10" s="395" t="s">
        <v>311</v>
      </c>
      <c r="E10" s="395" t="s">
        <v>253</v>
      </c>
      <c r="F10" s="395" t="s">
        <v>68</v>
      </c>
      <c r="G10" s="395" t="s">
        <v>68</v>
      </c>
      <c r="H10" s="397" t="s">
        <v>68</v>
      </c>
      <c r="I10" s="397" t="s">
        <v>68</v>
      </c>
      <c r="J10" s="397" t="s">
        <v>68</v>
      </c>
      <c r="K10" s="397" t="s">
        <v>68</v>
      </c>
      <c r="L10" s="397" t="s">
        <v>68</v>
      </c>
      <c r="M10" s="397" t="s">
        <v>68</v>
      </c>
      <c r="N10" s="397" t="s">
        <v>68</v>
      </c>
      <c r="O10" s="397" t="s">
        <v>68</v>
      </c>
      <c r="P10" s="397" t="s">
        <v>68</v>
      </c>
      <c r="Q10" s="397" t="s">
        <v>68</v>
      </c>
      <c r="R10" s="397" t="s">
        <v>68</v>
      </c>
      <c r="S10" s="397" t="s">
        <v>68</v>
      </c>
      <c r="T10" s="397" t="s">
        <v>68</v>
      </c>
      <c r="U10" s="397" t="s">
        <v>68</v>
      </c>
      <c r="V10" s="397" t="s">
        <v>68</v>
      </c>
      <c r="W10" s="397" t="s">
        <v>68</v>
      </c>
      <c r="X10" s="397" t="s">
        <v>68</v>
      </c>
      <c r="Y10" s="397" t="s">
        <v>68</v>
      </c>
      <c r="Z10" s="397" t="s">
        <v>68</v>
      </c>
      <c r="AA10" s="397" t="s">
        <v>68</v>
      </c>
      <c r="AB10" s="397" t="s">
        <v>68</v>
      </c>
      <c r="AC10" s="397" t="s">
        <v>68</v>
      </c>
      <c r="AD10" s="397" t="s">
        <v>68</v>
      </c>
      <c r="AE10" s="397" t="s">
        <v>68</v>
      </c>
      <c r="AF10" s="397" t="s">
        <v>68</v>
      </c>
      <c r="AG10" s="397" t="s">
        <v>68</v>
      </c>
      <c r="AH10" s="397" t="s">
        <v>68</v>
      </c>
      <c r="AI10" s="397" t="s">
        <v>68</v>
      </c>
      <c r="AJ10" s="397" t="s">
        <v>68</v>
      </c>
      <c r="AK10" s="397" t="s">
        <v>68</v>
      </c>
      <c r="AL10" s="397" t="s">
        <v>68</v>
      </c>
      <c r="AM10" s="397" t="s">
        <v>68</v>
      </c>
      <c r="AN10" s="397" t="s">
        <v>68</v>
      </c>
      <c r="AO10" s="397" t="s">
        <v>68</v>
      </c>
      <c r="AP10" s="397" t="s">
        <v>68</v>
      </c>
      <c r="AQ10" s="397" t="s">
        <v>68</v>
      </c>
      <c r="AR10" s="397" t="s">
        <v>68</v>
      </c>
      <c r="AS10" s="397" t="s">
        <v>68</v>
      </c>
      <c r="AT10" s="397" t="s">
        <v>68</v>
      </c>
      <c r="AU10" s="397" t="s">
        <v>68</v>
      </c>
      <c r="AV10" s="397" t="s">
        <v>68</v>
      </c>
      <c r="AW10" s="397" t="s">
        <v>68</v>
      </c>
      <c r="AX10" s="397" t="s">
        <v>68</v>
      </c>
      <c r="AY10" s="397" t="s">
        <v>68</v>
      </c>
      <c r="AZ10" s="397" t="s">
        <v>68</v>
      </c>
      <c r="BA10" s="397" t="s">
        <v>68</v>
      </c>
      <c r="BB10" s="397" t="s">
        <v>68</v>
      </c>
      <c r="BC10" s="397" t="s">
        <v>68</v>
      </c>
      <c r="BD10" s="397" t="s">
        <v>68</v>
      </c>
      <c r="BE10" s="397" t="s">
        <v>68</v>
      </c>
      <c r="BF10" s="397" t="s">
        <v>68</v>
      </c>
      <c r="BG10" s="397" t="s">
        <v>68</v>
      </c>
      <c r="BH10" s="397" t="s">
        <v>68</v>
      </c>
      <c r="BI10" s="397" t="s">
        <v>68</v>
      </c>
      <c r="BJ10" s="397" t="s">
        <v>68</v>
      </c>
      <c r="BK10" s="397" t="s">
        <v>68</v>
      </c>
      <c r="BL10" s="397" t="s">
        <v>68</v>
      </c>
      <c r="BM10" s="397" t="s">
        <v>68</v>
      </c>
      <c r="BN10" s="397" t="s">
        <v>68</v>
      </c>
      <c r="BO10" s="397" t="s">
        <v>68</v>
      </c>
      <c r="BP10" s="397" t="s">
        <v>68</v>
      </c>
      <c r="BQ10" s="397" t="s">
        <v>68</v>
      </c>
      <c r="BR10" s="397" t="s">
        <v>68</v>
      </c>
      <c r="BS10" s="397" t="s">
        <v>68</v>
      </c>
      <c r="BT10" s="397" t="s">
        <v>68</v>
      </c>
      <c r="BU10" s="397" t="s">
        <v>68</v>
      </c>
      <c r="BV10" s="397" t="s">
        <v>68</v>
      </c>
      <c r="BW10" s="397" t="s">
        <v>68</v>
      </c>
      <c r="BX10" s="397" t="s">
        <v>68</v>
      </c>
      <c r="BY10" s="397" t="s">
        <v>68</v>
      </c>
      <c r="BZ10" s="397" t="s">
        <v>726</v>
      </c>
      <c r="CA10" s="397" t="s">
        <v>726</v>
      </c>
      <c r="CB10" s="397" t="s">
        <v>726</v>
      </c>
      <c r="CC10" s="397" t="s">
        <v>726</v>
      </c>
      <c r="CD10" s="397" t="s">
        <v>726</v>
      </c>
      <c r="CE10" s="397" t="s">
        <v>355</v>
      </c>
      <c r="CF10" s="397" t="s">
        <v>355</v>
      </c>
      <c r="CG10" s="397" t="s">
        <v>355</v>
      </c>
      <c r="CH10" s="397" t="s">
        <v>355</v>
      </c>
      <c r="CI10" s="397" t="s">
        <v>355</v>
      </c>
      <c r="CJ10" s="397" t="s">
        <v>355</v>
      </c>
      <c r="CK10" s="396" t="s">
        <v>355</v>
      </c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9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</row>
    <row r="11" spans="1:177" s="82" customFormat="1" ht="12.75" customHeight="1">
      <c r="A11" s="171" t="s">
        <v>191</v>
      </c>
      <c r="B11" s="395" t="s">
        <v>312</v>
      </c>
      <c r="C11" s="395" t="s">
        <v>313</v>
      </c>
      <c r="D11" s="395" t="s">
        <v>314</v>
      </c>
      <c r="E11" s="395" t="s">
        <v>255</v>
      </c>
      <c r="F11" s="395" t="s">
        <v>68</v>
      </c>
      <c r="G11" s="395" t="s">
        <v>68</v>
      </c>
      <c r="H11" s="397" t="s">
        <v>68</v>
      </c>
      <c r="I11" s="397" t="s">
        <v>68</v>
      </c>
      <c r="J11" s="397" t="s">
        <v>68</v>
      </c>
      <c r="K11" s="397" t="s">
        <v>68</v>
      </c>
      <c r="L11" s="397" t="s">
        <v>68</v>
      </c>
      <c r="M11" s="397" t="s">
        <v>68</v>
      </c>
      <c r="N11" s="397" t="s">
        <v>68</v>
      </c>
      <c r="O11" s="397" t="s">
        <v>68</v>
      </c>
      <c r="P11" s="397" t="s">
        <v>68</v>
      </c>
      <c r="Q11" s="397" t="s">
        <v>68</v>
      </c>
      <c r="R11" s="397" t="s">
        <v>68</v>
      </c>
      <c r="S11" s="397" t="s">
        <v>68</v>
      </c>
      <c r="T11" s="397" t="s">
        <v>68</v>
      </c>
      <c r="U11" s="397" t="s">
        <v>68</v>
      </c>
      <c r="V11" s="397" t="s">
        <v>68</v>
      </c>
      <c r="W11" s="397" t="s">
        <v>68</v>
      </c>
      <c r="X11" s="397" t="s">
        <v>68</v>
      </c>
      <c r="Y11" s="397" t="s">
        <v>68</v>
      </c>
      <c r="Z11" s="397" t="s">
        <v>68</v>
      </c>
      <c r="AA11" s="397" t="s">
        <v>68</v>
      </c>
      <c r="AB11" s="397" t="s">
        <v>68</v>
      </c>
      <c r="AC11" s="397" t="s">
        <v>68</v>
      </c>
      <c r="AD11" s="397" t="s">
        <v>68</v>
      </c>
      <c r="AE11" s="397" t="s">
        <v>68</v>
      </c>
      <c r="AF11" s="397" t="s">
        <v>68</v>
      </c>
      <c r="AG11" s="397" t="s">
        <v>68</v>
      </c>
      <c r="AH11" s="397" t="s">
        <v>68</v>
      </c>
      <c r="AI11" s="397" t="s">
        <v>68</v>
      </c>
      <c r="AJ11" s="397" t="s">
        <v>68</v>
      </c>
      <c r="AK11" s="397" t="s">
        <v>68</v>
      </c>
      <c r="AL11" s="397" t="s">
        <v>68</v>
      </c>
      <c r="AM11" s="397" t="s">
        <v>68</v>
      </c>
      <c r="AN11" s="397" t="s">
        <v>68</v>
      </c>
      <c r="AO11" s="397" t="s">
        <v>68</v>
      </c>
      <c r="AP11" s="397" t="s">
        <v>68</v>
      </c>
      <c r="AQ11" s="397" t="s">
        <v>68</v>
      </c>
      <c r="AR11" s="397" t="s">
        <v>68</v>
      </c>
      <c r="AS11" s="397" t="s">
        <v>68</v>
      </c>
      <c r="AT11" s="397" t="s">
        <v>68</v>
      </c>
      <c r="AU11" s="397" t="s">
        <v>68</v>
      </c>
      <c r="AV11" s="397" t="s">
        <v>68</v>
      </c>
      <c r="AW11" s="397" t="s">
        <v>68</v>
      </c>
      <c r="AX11" s="397" t="s">
        <v>68</v>
      </c>
      <c r="AY11" s="397" t="s">
        <v>68</v>
      </c>
      <c r="AZ11" s="397" t="s">
        <v>68</v>
      </c>
      <c r="BA11" s="397" t="s">
        <v>68</v>
      </c>
      <c r="BB11" s="397" t="s">
        <v>68</v>
      </c>
      <c r="BC11" s="397" t="s">
        <v>68</v>
      </c>
      <c r="BD11" s="397" t="s">
        <v>68</v>
      </c>
      <c r="BE11" s="397" t="s">
        <v>68</v>
      </c>
      <c r="BF11" s="397" t="s">
        <v>68</v>
      </c>
      <c r="BG11" s="397" t="s">
        <v>68</v>
      </c>
      <c r="BH11" s="397" t="s">
        <v>68</v>
      </c>
      <c r="BI11" s="397" t="s">
        <v>68</v>
      </c>
      <c r="BJ11" s="397" t="s">
        <v>68</v>
      </c>
      <c r="BK11" s="397" t="s">
        <v>68</v>
      </c>
      <c r="BL11" s="397" t="s">
        <v>68</v>
      </c>
      <c r="BM11" s="397" t="s">
        <v>68</v>
      </c>
      <c r="BN11" s="397" t="s">
        <v>68</v>
      </c>
      <c r="BO11" s="397" t="s">
        <v>68</v>
      </c>
      <c r="BP11" s="397" t="s">
        <v>68</v>
      </c>
      <c r="BQ11" s="397" t="s">
        <v>68</v>
      </c>
      <c r="BR11" s="397" t="s">
        <v>68</v>
      </c>
      <c r="BS11" s="397" t="s">
        <v>68</v>
      </c>
      <c r="BT11" s="397" t="s">
        <v>68</v>
      </c>
      <c r="BU11" s="397" t="s">
        <v>68</v>
      </c>
      <c r="BV11" s="397" t="s">
        <v>68</v>
      </c>
      <c r="BW11" s="397" t="s">
        <v>68</v>
      </c>
      <c r="BX11" s="397" t="s">
        <v>68</v>
      </c>
      <c r="BY11" s="397" t="s">
        <v>68</v>
      </c>
      <c r="BZ11" s="397" t="s">
        <v>727</v>
      </c>
      <c r="CA11" s="397" t="s">
        <v>727</v>
      </c>
      <c r="CB11" s="397" t="s">
        <v>728</v>
      </c>
      <c r="CC11" s="397" t="s">
        <v>728</v>
      </c>
      <c r="CD11" s="397" t="s">
        <v>729</v>
      </c>
      <c r="CE11" s="397" t="s">
        <v>730</v>
      </c>
      <c r="CF11" s="397" t="s">
        <v>730</v>
      </c>
      <c r="CG11" s="397" t="s">
        <v>730</v>
      </c>
      <c r="CH11" s="397" t="s">
        <v>730</v>
      </c>
      <c r="CI11" s="397" t="s">
        <v>730</v>
      </c>
      <c r="CJ11" s="397" t="s">
        <v>590</v>
      </c>
      <c r="CK11" s="396" t="s">
        <v>731</v>
      </c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9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</row>
    <row r="12" spans="1:177" s="82" customFormat="1" ht="12.75" customHeight="1">
      <c r="A12" s="171" t="s">
        <v>191</v>
      </c>
      <c r="B12" s="395" t="s">
        <v>315</v>
      </c>
      <c r="C12" s="395" t="s">
        <v>316</v>
      </c>
      <c r="D12" s="395" t="s">
        <v>317</v>
      </c>
      <c r="E12" s="395" t="s">
        <v>257</v>
      </c>
      <c r="F12" s="395" t="s">
        <v>68</v>
      </c>
      <c r="G12" s="395" t="s">
        <v>68</v>
      </c>
      <c r="H12" s="397" t="s">
        <v>68</v>
      </c>
      <c r="I12" s="397" t="s">
        <v>68</v>
      </c>
      <c r="J12" s="397" t="s">
        <v>68</v>
      </c>
      <c r="K12" s="397" t="s">
        <v>68</v>
      </c>
      <c r="L12" s="397" t="s">
        <v>68</v>
      </c>
      <c r="M12" s="397" t="s">
        <v>68</v>
      </c>
      <c r="N12" s="397" t="s">
        <v>68</v>
      </c>
      <c r="O12" s="397" t="s">
        <v>68</v>
      </c>
      <c r="P12" s="397" t="s">
        <v>68</v>
      </c>
      <c r="Q12" s="397" t="s">
        <v>68</v>
      </c>
      <c r="R12" s="397" t="s">
        <v>68</v>
      </c>
      <c r="S12" s="397" t="s">
        <v>68</v>
      </c>
      <c r="T12" s="397" t="s">
        <v>68</v>
      </c>
      <c r="U12" s="397" t="s">
        <v>68</v>
      </c>
      <c r="V12" s="397" t="s">
        <v>68</v>
      </c>
      <c r="W12" s="397" t="s">
        <v>68</v>
      </c>
      <c r="X12" s="397" t="s">
        <v>68</v>
      </c>
      <c r="Y12" s="397" t="s">
        <v>68</v>
      </c>
      <c r="Z12" s="397" t="s">
        <v>68</v>
      </c>
      <c r="AA12" s="397" t="s">
        <v>68</v>
      </c>
      <c r="AB12" s="397" t="s">
        <v>68</v>
      </c>
      <c r="AC12" s="397" t="s">
        <v>68</v>
      </c>
      <c r="AD12" s="397" t="s">
        <v>68</v>
      </c>
      <c r="AE12" s="397" t="s">
        <v>68</v>
      </c>
      <c r="AF12" s="397" t="s">
        <v>68</v>
      </c>
      <c r="AG12" s="397" t="s">
        <v>68</v>
      </c>
      <c r="AH12" s="397" t="s">
        <v>68</v>
      </c>
      <c r="AI12" s="397" t="s">
        <v>68</v>
      </c>
      <c r="AJ12" s="397" t="s">
        <v>68</v>
      </c>
      <c r="AK12" s="397" t="s">
        <v>68</v>
      </c>
      <c r="AL12" s="397" t="s">
        <v>68</v>
      </c>
      <c r="AM12" s="397" t="s">
        <v>68</v>
      </c>
      <c r="AN12" s="397" t="s">
        <v>68</v>
      </c>
      <c r="AO12" s="397" t="s">
        <v>68</v>
      </c>
      <c r="AP12" s="397" t="s">
        <v>68</v>
      </c>
      <c r="AQ12" s="397" t="s">
        <v>68</v>
      </c>
      <c r="AR12" s="397" t="s">
        <v>68</v>
      </c>
      <c r="AS12" s="397" t="s">
        <v>68</v>
      </c>
      <c r="AT12" s="397" t="s">
        <v>68</v>
      </c>
      <c r="AU12" s="397" t="s">
        <v>68</v>
      </c>
      <c r="AV12" s="397" t="s">
        <v>68</v>
      </c>
      <c r="AW12" s="397" t="s">
        <v>68</v>
      </c>
      <c r="AX12" s="397" t="s">
        <v>68</v>
      </c>
      <c r="AY12" s="397" t="s">
        <v>68</v>
      </c>
      <c r="AZ12" s="397" t="s">
        <v>68</v>
      </c>
      <c r="BA12" s="397" t="s">
        <v>68</v>
      </c>
      <c r="BB12" s="397" t="s">
        <v>68</v>
      </c>
      <c r="BC12" s="397" t="s">
        <v>68</v>
      </c>
      <c r="BD12" s="397" t="s">
        <v>68</v>
      </c>
      <c r="BE12" s="397" t="s">
        <v>68</v>
      </c>
      <c r="BF12" s="397" t="s">
        <v>68</v>
      </c>
      <c r="BG12" s="397" t="s">
        <v>68</v>
      </c>
      <c r="BH12" s="397" t="s">
        <v>68</v>
      </c>
      <c r="BI12" s="397" t="s">
        <v>68</v>
      </c>
      <c r="BJ12" s="397" t="s">
        <v>68</v>
      </c>
      <c r="BK12" s="397" t="s">
        <v>68</v>
      </c>
      <c r="BL12" s="397" t="s">
        <v>68</v>
      </c>
      <c r="BM12" s="397" t="s">
        <v>68</v>
      </c>
      <c r="BN12" s="397" t="s">
        <v>68</v>
      </c>
      <c r="BO12" s="397" t="s">
        <v>68</v>
      </c>
      <c r="BP12" s="397" t="s">
        <v>68</v>
      </c>
      <c r="BQ12" s="397" t="s">
        <v>68</v>
      </c>
      <c r="BR12" s="397" t="s">
        <v>68</v>
      </c>
      <c r="BS12" s="397" t="s">
        <v>68</v>
      </c>
      <c r="BT12" s="397" t="s">
        <v>68</v>
      </c>
      <c r="BU12" s="397" t="s">
        <v>68</v>
      </c>
      <c r="BV12" s="397" t="s">
        <v>68</v>
      </c>
      <c r="BW12" s="397" t="s">
        <v>68</v>
      </c>
      <c r="BX12" s="397" t="s">
        <v>68</v>
      </c>
      <c r="BY12" s="397" t="s">
        <v>68</v>
      </c>
      <c r="BZ12" s="397" t="s">
        <v>732</v>
      </c>
      <c r="CA12" s="397" t="s">
        <v>732</v>
      </c>
      <c r="CB12" s="397" t="s">
        <v>732</v>
      </c>
      <c r="CC12" s="397" t="s">
        <v>732</v>
      </c>
      <c r="CD12" s="397" t="s">
        <v>733</v>
      </c>
      <c r="CE12" s="397" t="s">
        <v>734</v>
      </c>
      <c r="CF12" s="397" t="s">
        <v>734</v>
      </c>
      <c r="CG12" s="397" t="s">
        <v>734</v>
      </c>
      <c r="CH12" s="397" t="s">
        <v>734</v>
      </c>
      <c r="CI12" s="397" t="s">
        <v>734</v>
      </c>
      <c r="CJ12" s="397" t="s">
        <v>735</v>
      </c>
      <c r="CK12" s="396" t="s">
        <v>735</v>
      </c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9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</row>
    <row r="13" spans="1:177" s="82" customFormat="1" ht="12.75" customHeight="1">
      <c r="A13" s="171" t="s">
        <v>191</v>
      </c>
      <c r="B13" s="395" t="s">
        <v>318</v>
      </c>
      <c r="C13" s="395" t="s">
        <v>319</v>
      </c>
      <c r="D13" s="395" t="s">
        <v>320</v>
      </c>
      <c r="E13" s="395" t="s">
        <v>736</v>
      </c>
      <c r="F13" s="395" t="s">
        <v>68</v>
      </c>
      <c r="G13" s="395" t="s">
        <v>68</v>
      </c>
      <c r="H13" s="397" t="s">
        <v>68</v>
      </c>
      <c r="I13" s="397" t="s">
        <v>68</v>
      </c>
      <c r="J13" s="397" t="s">
        <v>68</v>
      </c>
      <c r="K13" s="397" t="s">
        <v>68</v>
      </c>
      <c r="L13" s="397" t="s">
        <v>68</v>
      </c>
      <c r="M13" s="397" t="s">
        <v>68</v>
      </c>
      <c r="N13" s="397" t="s">
        <v>68</v>
      </c>
      <c r="O13" s="397" t="s">
        <v>68</v>
      </c>
      <c r="P13" s="397" t="s">
        <v>68</v>
      </c>
      <c r="Q13" s="397" t="s">
        <v>68</v>
      </c>
      <c r="R13" s="397" t="s">
        <v>68</v>
      </c>
      <c r="S13" s="397" t="s">
        <v>68</v>
      </c>
      <c r="T13" s="397" t="s">
        <v>68</v>
      </c>
      <c r="U13" s="397" t="s">
        <v>68</v>
      </c>
      <c r="V13" s="397" t="s">
        <v>68</v>
      </c>
      <c r="W13" s="397" t="s">
        <v>68</v>
      </c>
      <c r="X13" s="397" t="s">
        <v>68</v>
      </c>
      <c r="Y13" s="397" t="s">
        <v>68</v>
      </c>
      <c r="Z13" s="397" t="s">
        <v>68</v>
      </c>
      <c r="AA13" s="397" t="s">
        <v>68</v>
      </c>
      <c r="AB13" s="397" t="s">
        <v>68</v>
      </c>
      <c r="AC13" s="397" t="s">
        <v>68</v>
      </c>
      <c r="AD13" s="397" t="s">
        <v>68</v>
      </c>
      <c r="AE13" s="397" t="s">
        <v>68</v>
      </c>
      <c r="AF13" s="397" t="s">
        <v>68</v>
      </c>
      <c r="AG13" s="397" t="s">
        <v>68</v>
      </c>
      <c r="AH13" s="397" t="s">
        <v>68</v>
      </c>
      <c r="AI13" s="397" t="s">
        <v>68</v>
      </c>
      <c r="AJ13" s="397" t="s">
        <v>68</v>
      </c>
      <c r="AK13" s="397" t="s">
        <v>68</v>
      </c>
      <c r="AL13" s="397" t="s">
        <v>68</v>
      </c>
      <c r="AM13" s="397" t="s">
        <v>68</v>
      </c>
      <c r="AN13" s="397" t="s">
        <v>68</v>
      </c>
      <c r="AO13" s="397" t="s">
        <v>68</v>
      </c>
      <c r="AP13" s="397" t="s">
        <v>68</v>
      </c>
      <c r="AQ13" s="397" t="s">
        <v>68</v>
      </c>
      <c r="AR13" s="397" t="s">
        <v>68</v>
      </c>
      <c r="AS13" s="397" t="s">
        <v>68</v>
      </c>
      <c r="AT13" s="397" t="s">
        <v>68</v>
      </c>
      <c r="AU13" s="397" t="s">
        <v>68</v>
      </c>
      <c r="AV13" s="397" t="s">
        <v>68</v>
      </c>
      <c r="AW13" s="397" t="s">
        <v>68</v>
      </c>
      <c r="AX13" s="397" t="s">
        <v>68</v>
      </c>
      <c r="AY13" s="397" t="s">
        <v>68</v>
      </c>
      <c r="AZ13" s="397" t="s">
        <v>68</v>
      </c>
      <c r="BA13" s="397" t="s">
        <v>68</v>
      </c>
      <c r="BB13" s="397" t="s">
        <v>68</v>
      </c>
      <c r="BC13" s="397" t="s">
        <v>68</v>
      </c>
      <c r="BD13" s="397" t="s">
        <v>68</v>
      </c>
      <c r="BE13" s="397" t="s">
        <v>68</v>
      </c>
      <c r="BF13" s="397" t="s">
        <v>68</v>
      </c>
      <c r="BG13" s="397" t="s">
        <v>68</v>
      </c>
      <c r="BH13" s="397" t="s">
        <v>68</v>
      </c>
      <c r="BI13" s="397" t="s">
        <v>68</v>
      </c>
      <c r="BJ13" s="397" t="s">
        <v>68</v>
      </c>
      <c r="BK13" s="397" t="s">
        <v>68</v>
      </c>
      <c r="BL13" s="397" t="s">
        <v>68</v>
      </c>
      <c r="BM13" s="397" t="s">
        <v>68</v>
      </c>
      <c r="BN13" s="397" t="s">
        <v>68</v>
      </c>
      <c r="BO13" s="397" t="s">
        <v>68</v>
      </c>
      <c r="BP13" s="397" t="s">
        <v>68</v>
      </c>
      <c r="BQ13" s="397" t="s">
        <v>68</v>
      </c>
      <c r="BR13" s="397" t="s">
        <v>68</v>
      </c>
      <c r="BS13" s="397" t="s">
        <v>68</v>
      </c>
      <c r="BT13" s="397" t="s">
        <v>68</v>
      </c>
      <c r="BU13" s="397" t="s">
        <v>68</v>
      </c>
      <c r="BV13" s="397" t="s">
        <v>68</v>
      </c>
      <c r="BW13" s="397" t="s">
        <v>68</v>
      </c>
      <c r="BX13" s="397" t="s">
        <v>68</v>
      </c>
      <c r="BY13" s="397" t="s">
        <v>68</v>
      </c>
      <c r="BZ13" s="397" t="s">
        <v>737</v>
      </c>
      <c r="CA13" s="397" t="s">
        <v>737</v>
      </c>
      <c r="CB13" s="397" t="s">
        <v>738</v>
      </c>
      <c r="CC13" s="397" t="s">
        <v>738</v>
      </c>
      <c r="CD13" s="397" t="s">
        <v>739</v>
      </c>
      <c r="CE13" s="397" t="s">
        <v>740</v>
      </c>
      <c r="CF13" s="397" t="s">
        <v>740</v>
      </c>
      <c r="CG13" s="397" t="s">
        <v>740</v>
      </c>
      <c r="CH13" s="397" t="s">
        <v>740</v>
      </c>
      <c r="CI13" s="397" t="s">
        <v>740</v>
      </c>
      <c r="CJ13" s="397" t="s">
        <v>741</v>
      </c>
      <c r="CK13" s="396" t="s">
        <v>742</v>
      </c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9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</row>
    <row r="14" spans="1:177" s="82" customFormat="1" ht="12.75" customHeight="1">
      <c r="A14" s="171">
        <v>0</v>
      </c>
      <c r="B14" s="395" t="s">
        <v>321</v>
      </c>
      <c r="C14" s="395" t="s">
        <v>322</v>
      </c>
      <c r="D14" s="395" t="s">
        <v>323</v>
      </c>
      <c r="E14" s="395" t="s">
        <v>68</v>
      </c>
      <c r="F14" s="395" t="s">
        <v>68</v>
      </c>
      <c r="G14" s="395" t="s">
        <v>68</v>
      </c>
      <c r="H14" s="397" t="s">
        <v>68</v>
      </c>
      <c r="I14" s="397" t="s">
        <v>68</v>
      </c>
      <c r="J14" s="397" t="s">
        <v>68</v>
      </c>
      <c r="K14" s="397" t="s">
        <v>68</v>
      </c>
      <c r="L14" s="397" t="s">
        <v>68</v>
      </c>
      <c r="M14" s="397" t="s">
        <v>68</v>
      </c>
      <c r="N14" s="397" t="s">
        <v>68</v>
      </c>
      <c r="O14" s="397" t="s">
        <v>68</v>
      </c>
      <c r="P14" s="397" t="s">
        <v>68</v>
      </c>
      <c r="Q14" s="397" t="s">
        <v>68</v>
      </c>
      <c r="R14" s="397" t="s">
        <v>68</v>
      </c>
      <c r="S14" s="397" t="s">
        <v>68</v>
      </c>
      <c r="T14" s="397" t="s">
        <v>68</v>
      </c>
      <c r="U14" s="397" t="s">
        <v>68</v>
      </c>
      <c r="V14" s="397" t="s">
        <v>68</v>
      </c>
      <c r="W14" s="397" t="s">
        <v>68</v>
      </c>
      <c r="X14" s="397" t="s">
        <v>68</v>
      </c>
      <c r="Y14" s="397" t="s">
        <v>68</v>
      </c>
      <c r="Z14" s="397" t="s">
        <v>68</v>
      </c>
      <c r="AA14" s="397" t="s">
        <v>68</v>
      </c>
      <c r="AB14" s="397" t="s">
        <v>68</v>
      </c>
      <c r="AC14" s="397" t="s">
        <v>68</v>
      </c>
      <c r="AD14" s="397" t="s">
        <v>68</v>
      </c>
      <c r="AE14" s="397" t="s">
        <v>68</v>
      </c>
      <c r="AF14" s="397" t="s">
        <v>68</v>
      </c>
      <c r="AG14" s="397" t="s">
        <v>68</v>
      </c>
      <c r="AH14" s="397" t="s">
        <v>68</v>
      </c>
      <c r="AI14" s="397" t="s">
        <v>68</v>
      </c>
      <c r="AJ14" s="397" t="s">
        <v>68</v>
      </c>
      <c r="AK14" s="397" t="s">
        <v>68</v>
      </c>
      <c r="AL14" s="397" t="s">
        <v>68</v>
      </c>
      <c r="AM14" s="397" t="s">
        <v>68</v>
      </c>
      <c r="AN14" s="397" t="s">
        <v>68</v>
      </c>
      <c r="AO14" s="397" t="s">
        <v>68</v>
      </c>
      <c r="AP14" s="397" t="s">
        <v>68</v>
      </c>
      <c r="AQ14" s="397" t="s">
        <v>68</v>
      </c>
      <c r="AR14" s="397" t="s">
        <v>68</v>
      </c>
      <c r="AS14" s="397" t="s">
        <v>68</v>
      </c>
      <c r="AT14" s="397" t="s">
        <v>68</v>
      </c>
      <c r="AU14" s="397" t="s">
        <v>68</v>
      </c>
      <c r="AV14" s="397" t="s">
        <v>68</v>
      </c>
      <c r="AW14" s="397" t="s">
        <v>68</v>
      </c>
      <c r="AX14" s="397" t="s">
        <v>68</v>
      </c>
      <c r="AY14" s="397" t="s">
        <v>68</v>
      </c>
      <c r="AZ14" s="397" t="s">
        <v>68</v>
      </c>
      <c r="BA14" s="397" t="s">
        <v>68</v>
      </c>
      <c r="BB14" s="397" t="s">
        <v>68</v>
      </c>
      <c r="BC14" s="397" t="s">
        <v>68</v>
      </c>
      <c r="BD14" s="397" t="s">
        <v>68</v>
      </c>
      <c r="BE14" s="397" t="s">
        <v>68</v>
      </c>
      <c r="BF14" s="397" t="s">
        <v>68</v>
      </c>
      <c r="BG14" s="397" t="s">
        <v>68</v>
      </c>
      <c r="BH14" s="397" t="s">
        <v>68</v>
      </c>
      <c r="BI14" s="397" t="s">
        <v>68</v>
      </c>
      <c r="BJ14" s="397" t="s">
        <v>68</v>
      </c>
      <c r="BK14" s="397" t="s">
        <v>68</v>
      </c>
      <c r="BL14" s="397" t="s">
        <v>68</v>
      </c>
      <c r="BM14" s="397" t="s">
        <v>68</v>
      </c>
      <c r="BN14" s="397" t="s">
        <v>68</v>
      </c>
      <c r="BO14" s="397" t="s">
        <v>68</v>
      </c>
      <c r="BP14" s="397" t="s">
        <v>68</v>
      </c>
      <c r="BQ14" s="397" t="s">
        <v>68</v>
      </c>
      <c r="BR14" s="397" t="s">
        <v>68</v>
      </c>
      <c r="BS14" s="397" t="s">
        <v>68</v>
      </c>
      <c r="BT14" s="397" t="s">
        <v>68</v>
      </c>
      <c r="BU14" s="397" t="s">
        <v>68</v>
      </c>
      <c r="BV14" s="397" t="s">
        <v>68</v>
      </c>
      <c r="BW14" s="397" t="s">
        <v>68</v>
      </c>
      <c r="BX14" s="397" t="s">
        <v>68</v>
      </c>
      <c r="BY14" s="397" t="s">
        <v>68</v>
      </c>
      <c r="BZ14" s="397" t="s">
        <v>68</v>
      </c>
      <c r="CA14" s="397" t="s">
        <v>86</v>
      </c>
      <c r="CB14" s="397" t="s">
        <v>68</v>
      </c>
      <c r="CC14" s="397" t="s">
        <v>86</v>
      </c>
      <c r="CD14" s="397" t="s">
        <v>68</v>
      </c>
      <c r="CE14" s="397" t="s">
        <v>743</v>
      </c>
      <c r="CF14" s="397" t="s">
        <v>743</v>
      </c>
      <c r="CG14" s="397" t="s">
        <v>743</v>
      </c>
      <c r="CH14" s="397" t="s">
        <v>743</v>
      </c>
      <c r="CI14" s="397" t="s">
        <v>743</v>
      </c>
      <c r="CJ14" s="397" t="s">
        <v>744</v>
      </c>
      <c r="CK14" s="396" t="s">
        <v>745</v>
      </c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9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</row>
    <row r="15" spans="1:177" s="82" customFormat="1" ht="12.75" customHeight="1" thickBot="1">
      <c r="A15" s="171" t="s">
        <v>191</v>
      </c>
      <c r="B15" s="395" t="s">
        <v>324</v>
      </c>
      <c r="C15" s="395" t="s">
        <v>325</v>
      </c>
      <c r="D15" s="395" t="s">
        <v>326</v>
      </c>
      <c r="E15" s="395" t="s">
        <v>91</v>
      </c>
      <c r="F15" s="395" t="s">
        <v>68</v>
      </c>
      <c r="G15" s="395" t="s">
        <v>68</v>
      </c>
      <c r="H15" s="397" t="s">
        <v>68</v>
      </c>
      <c r="I15" s="397" t="s">
        <v>68</v>
      </c>
      <c r="J15" s="397" t="s">
        <v>68</v>
      </c>
      <c r="K15" s="397" t="s">
        <v>68</v>
      </c>
      <c r="L15" s="397" t="s">
        <v>68</v>
      </c>
      <c r="M15" s="397" t="s">
        <v>68</v>
      </c>
      <c r="N15" s="397" t="s">
        <v>68</v>
      </c>
      <c r="O15" s="397" t="s">
        <v>68</v>
      </c>
      <c r="P15" s="397" t="s">
        <v>68</v>
      </c>
      <c r="Q15" s="397" t="s">
        <v>68</v>
      </c>
      <c r="R15" s="397" t="s">
        <v>68</v>
      </c>
      <c r="S15" s="397" t="s">
        <v>68</v>
      </c>
      <c r="T15" s="397" t="s">
        <v>68</v>
      </c>
      <c r="U15" s="397" t="s">
        <v>68</v>
      </c>
      <c r="V15" s="397" t="s">
        <v>68</v>
      </c>
      <c r="W15" s="397" t="s">
        <v>68</v>
      </c>
      <c r="X15" s="397" t="s">
        <v>68</v>
      </c>
      <c r="Y15" s="397" t="s">
        <v>68</v>
      </c>
      <c r="Z15" s="397" t="s">
        <v>68</v>
      </c>
      <c r="AA15" s="397" t="s">
        <v>68</v>
      </c>
      <c r="AB15" s="397" t="s">
        <v>68</v>
      </c>
      <c r="AC15" s="397" t="s">
        <v>68</v>
      </c>
      <c r="AD15" s="397" t="s">
        <v>68</v>
      </c>
      <c r="AE15" s="397" t="s">
        <v>68</v>
      </c>
      <c r="AF15" s="397" t="s">
        <v>68</v>
      </c>
      <c r="AG15" s="397" t="s">
        <v>68</v>
      </c>
      <c r="AH15" s="397" t="s">
        <v>68</v>
      </c>
      <c r="AI15" s="397" t="s">
        <v>68</v>
      </c>
      <c r="AJ15" s="397" t="s">
        <v>68</v>
      </c>
      <c r="AK15" s="397" t="s">
        <v>68</v>
      </c>
      <c r="AL15" s="397" t="s">
        <v>68</v>
      </c>
      <c r="AM15" s="397" t="s">
        <v>68</v>
      </c>
      <c r="AN15" s="397" t="s">
        <v>68</v>
      </c>
      <c r="AO15" s="397" t="s">
        <v>68</v>
      </c>
      <c r="AP15" s="397" t="s">
        <v>68</v>
      </c>
      <c r="AQ15" s="397" t="s">
        <v>68</v>
      </c>
      <c r="AR15" s="397" t="s">
        <v>68</v>
      </c>
      <c r="AS15" s="397" t="s">
        <v>68</v>
      </c>
      <c r="AT15" s="397" t="s">
        <v>68</v>
      </c>
      <c r="AU15" s="397" t="s">
        <v>68</v>
      </c>
      <c r="AV15" s="397" t="s">
        <v>68</v>
      </c>
      <c r="AW15" s="397" t="s">
        <v>68</v>
      </c>
      <c r="AX15" s="397" t="s">
        <v>68</v>
      </c>
      <c r="AY15" s="397" t="s">
        <v>68</v>
      </c>
      <c r="AZ15" s="397" t="s">
        <v>68</v>
      </c>
      <c r="BA15" s="397" t="s">
        <v>68</v>
      </c>
      <c r="BB15" s="397" t="s">
        <v>68</v>
      </c>
      <c r="BC15" s="397" t="s">
        <v>68</v>
      </c>
      <c r="BD15" s="397" t="s">
        <v>68</v>
      </c>
      <c r="BE15" s="397" t="s">
        <v>68</v>
      </c>
      <c r="BF15" s="397" t="s">
        <v>68</v>
      </c>
      <c r="BG15" s="397" t="s">
        <v>68</v>
      </c>
      <c r="BH15" s="397" t="s">
        <v>68</v>
      </c>
      <c r="BI15" s="397" t="s">
        <v>68</v>
      </c>
      <c r="BJ15" s="397" t="s">
        <v>68</v>
      </c>
      <c r="BK15" s="397" t="s">
        <v>68</v>
      </c>
      <c r="BL15" s="397" t="s">
        <v>68</v>
      </c>
      <c r="BM15" s="397" t="s">
        <v>68</v>
      </c>
      <c r="BN15" s="397" t="s">
        <v>68</v>
      </c>
      <c r="BO15" s="397" t="s">
        <v>68</v>
      </c>
      <c r="BP15" s="397" t="s">
        <v>68</v>
      </c>
      <c r="BQ15" s="397" t="s">
        <v>68</v>
      </c>
      <c r="BR15" s="397" t="s">
        <v>68</v>
      </c>
      <c r="BS15" s="397" t="s">
        <v>68</v>
      </c>
      <c r="BT15" s="397" t="s">
        <v>68</v>
      </c>
      <c r="BU15" s="397" t="s">
        <v>68</v>
      </c>
      <c r="BV15" s="397" t="s">
        <v>68</v>
      </c>
      <c r="BW15" s="397" t="s">
        <v>68</v>
      </c>
      <c r="BX15" s="397" t="s">
        <v>68</v>
      </c>
      <c r="BY15" s="397" t="s">
        <v>68</v>
      </c>
      <c r="BZ15" s="397" t="s">
        <v>746</v>
      </c>
      <c r="CA15" s="397" t="s">
        <v>746</v>
      </c>
      <c r="CB15" s="397" t="s">
        <v>747</v>
      </c>
      <c r="CC15" s="397" t="s">
        <v>747</v>
      </c>
      <c r="CD15" s="397" t="s">
        <v>748</v>
      </c>
      <c r="CE15" s="397" t="s">
        <v>749</v>
      </c>
      <c r="CF15" s="397" t="s">
        <v>749</v>
      </c>
      <c r="CG15" s="397" t="s">
        <v>740</v>
      </c>
      <c r="CH15" s="397" t="s">
        <v>740</v>
      </c>
      <c r="CI15" s="397" t="s">
        <v>740</v>
      </c>
      <c r="CJ15" s="397" t="s">
        <v>750</v>
      </c>
      <c r="CK15" s="396" t="s">
        <v>751</v>
      </c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9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</row>
    <row r="16" spans="1:177" s="80" customFormat="1" ht="24" thickTop="1" thickBot="1">
      <c r="A16" s="171" t="s">
        <v>191</v>
      </c>
      <c r="B16" s="386" t="s">
        <v>328</v>
      </c>
      <c r="C16" s="386" t="s">
        <v>329</v>
      </c>
      <c r="D16" s="386" t="s">
        <v>330</v>
      </c>
      <c r="E16" s="387" t="s">
        <v>80</v>
      </c>
      <c r="F16" s="387" t="s">
        <v>68</v>
      </c>
      <c r="G16" s="387" t="s">
        <v>68</v>
      </c>
      <c r="H16" s="389" t="s">
        <v>68</v>
      </c>
      <c r="I16" s="389" t="s">
        <v>68</v>
      </c>
      <c r="J16" s="389" t="s">
        <v>68</v>
      </c>
      <c r="K16" s="389" t="s">
        <v>68</v>
      </c>
      <c r="L16" s="389" t="s">
        <v>68</v>
      </c>
      <c r="M16" s="389" t="s">
        <v>68</v>
      </c>
      <c r="N16" s="389" t="s">
        <v>68</v>
      </c>
      <c r="O16" s="389" t="s">
        <v>68</v>
      </c>
      <c r="P16" s="389" t="s">
        <v>68</v>
      </c>
      <c r="Q16" s="389" t="s">
        <v>68</v>
      </c>
      <c r="R16" s="389" t="s">
        <v>68</v>
      </c>
      <c r="S16" s="389" t="s">
        <v>68</v>
      </c>
      <c r="T16" s="389" t="s">
        <v>68</v>
      </c>
      <c r="U16" s="389" t="s">
        <v>68</v>
      </c>
      <c r="V16" s="389" t="s">
        <v>68</v>
      </c>
      <c r="W16" s="389" t="s">
        <v>68</v>
      </c>
      <c r="X16" s="389" t="s">
        <v>68</v>
      </c>
      <c r="Y16" s="389" t="s">
        <v>68</v>
      </c>
      <c r="Z16" s="389" t="s">
        <v>68</v>
      </c>
      <c r="AA16" s="389" t="s">
        <v>68</v>
      </c>
      <c r="AB16" s="389" t="s">
        <v>68</v>
      </c>
      <c r="AC16" s="389" t="s">
        <v>68</v>
      </c>
      <c r="AD16" s="389" t="s">
        <v>68</v>
      </c>
      <c r="AE16" s="389" t="s">
        <v>68</v>
      </c>
      <c r="AF16" s="389" t="s">
        <v>68</v>
      </c>
      <c r="AG16" s="389" t="s">
        <v>68</v>
      </c>
      <c r="AH16" s="389" t="s">
        <v>68</v>
      </c>
      <c r="AI16" s="389" t="s">
        <v>68</v>
      </c>
      <c r="AJ16" s="389" t="s">
        <v>68</v>
      </c>
      <c r="AK16" s="389" t="s">
        <v>68</v>
      </c>
      <c r="AL16" s="389" t="s">
        <v>68</v>
      </c>
      <c r="AM16" s="389" t="s">
        <v>68</v>
      </c>
      <c r="AN16" s="389" t="s">
        <v>68</v>
      </c>
      <c r="AO16" s="389" t="s">
        <v>68</v>
      </c>
      <c r="AP16" s="389" t="s">
        <v>68</v>
      </c>
      <c r="AQ16" s="389" t="s">
        <v>68</v>
      </c>
      <c r="AR16" s="389" t="s">
        <v>68</v>
      </c>
      <c r="AS16" s="389" t="s">
        <v>68</v>
      </c>
      <c r="AT16" s="389" t="s">
        <v>68</v>
      </c>
      <c r="AU16" s="389" t="s">
        <v>68</v>
      </c>
      <c r="AV16" s="389" t="s">
        <v>68</v>
      </c>
      <c r="AW16" s="389" t="s">
        <v>68</v>
      </c>
      <c r="AX16" s="389" t="s">
        <v>68</v>
      </c>
      <c r="AY16" s="389" t="s">
        <v>68</v>
      </c>
      <c r="AZ16" s="389" t="s">
        <v>68</v>
      </c>
      <c r="BA16" s="389" t="s">
        <v>68</v>
      </c>
      <c r="BB16" s="389" t="s">
        <v>68</v>
      </c>
      <c r="BC16" s="389" t="s">
        <v>68</v>
      </c>
      <c r="BD16" s="389" t="s">
        <v>68</v>
      </c>
      <c r="BE16" s="389" t="s">
        <v>68</v>
      </c>
      <c r="BF16" s="389" t="s">
        <v>68</v>
      </c>
      <c r="BG16" s="389" t="s">
        <v>68</v>
      </c>
      <c r="BH16" s="389" t="s">
        <v>68</v>
      </c>
      <c r="BI16" s="389" t="s">
        <v>68</v>
      </c>
      <c r="BJ16" s="389" t="s">
        <v>68</v>
      </c>
      <c r="BK16" s="389" t="s">
        <v>68</v>
      </c>
      <c r="BL16" s="389" t="s">
        <v>68</v>
      </c>
      <c r="BM16" s="389" t="s">
        <v>68</v>
      </c>
      <c r="BN16" s="389" t="s">
        <v>68</v>
      </c>
      <c r="BO16" s="389" t="s">
        <v>68</v>
      </c>
      <c r="BP16" s="389" t="s">
        <v>68</v>
      </c>
      <c r="BQ16" s="389" t="s">
        <v>68</v>
      </c>
      <c r="BR16" s="389" t="s">
        <v>68</v>
      </c>
      <c r="BS16" s="389" t="s">
        <v>68</v>
      </c>
      <c r="BT16" s="389" t="s">
        <v>68</v>
      </c>
      <c r="BU16" s="389" t="s">
        <v>68</v>
      </c>
      <c r="BV16" s="389" t="s">
        <v>68</v>
      </c>
      <c r="BW16" s="389" t="s">
        <v>68</v>
      </c>
      <c r="BX16" s="389" t="s">
        <v>68</v>
      </c>
      <c r="BY16" s="389" t="s">
        <v>68</v>
      </c>
      <c r="BZ16" s="389" t="s">
        <v>752</v>
      </c>
      <c r="CA16" s="389" t="s">
        <v>752</v>
      </c>
      <c r="CB16" s="389" t="s">
        <v>753</v>
      </c>
      <c r="CC16" s="389" t="s">
        <v>753</v>
      </c>
      <c r="CD16" s="389" t="s">
        <v>754</v>
      </c>
      <c r="CE16" s="389" t="s">
        <v>755</v>
      </c>
      <c r="CF16" s="389" t="s">
        <v>755</v>
      </c>
      <c r="CG16" s="389" t="s">
        <v>756</v>
      </c>
      <c r="CH16" s="389" t="s">
        <v>756</v>
      </c>
      <c r="CI16" s="389" t="s">
        <v>756</v>
      </c>
      <c r="CJ16" s="389" t="s">
        <v>757</v>
      </c>
      <c r="CK16" s="388" t="s">
        <v>758</v>
      </c>
      <c r="CY16" s="81"/>
    </row>
    <row r="17" spans="1:177" s="82" customFormat="1" ht="12.75" customHeight="1" thickTop="1">
      <c r="A17" s="171" t="s">
        <v>191</v>
      </c>
      <c r="B17" s="395" t="s">
        <v>332</v>
      </c>
      <c r="C17" s="395" t="s">
        <v>333</v>
      </c>
      <c r="D17" s="395" t="s">
        <v>334</v>
      </c>
      <c r="E17" s="395" t="s">
        <v>68</v>
      </c>
      <c r="F17" s="395" t="s">
        <v>68</v>
      </c>
      <c r="G17" s="395" t="s">
        <v>68</v>
      </c>
      <c r="H17" s="397" t="s">
        <v>68</v>
      </c>
      <c r="I17" s="397" t="s">
        <v>68</v>
      </c>
      <c r="J17" s="397" t="s">
        <v>68</v>
      </c>
      <c r="K17" s="397" t="s">
        <v>68</v>
      </c>
      <c r="L17" s="397" t="s">
        <v>68</v>
      </c>
      <c r="M17" s="397" t="s">
        <v>68</v>
      </c>
      <c r="N17" s="397" t="s">
        <v>68</v>
      </c>
      <c r="O17" s="397" t="s">
        <v>68</v>
      </c>
      <c r="P17" s="397" t="s">
        <v>68</v>
      </c>
      <c r="Q17" s="397" t="s">
        <v>68</v>
      </c>
      <c r="R17" s="397" t="s">
        <v>68</v>
      </c>
      <c r="S17" s="397" t="s">
        <v>68</v>
      </c>
      <c r="T17" s="397" t="s">
        <v>68</v>
      </c>
      <c r="U17" s="397" t="s">
        <v>68</v>
      </c>
      <c r="V17" s="397" t="s">
        <v>68</v>
      </c>
      <c r="W17" s="397" t="s">
        <v>68</v>
      </c>
      <c r="X17" s="397" t="s">
        <v>68</v>
      </c>
      <c r="Y17" s="397" t="s">
        <v>68</v>
      </c>
      <c r="Z17" s="397" t="s">
        <v>68</v>
      </c>
      <c r="AA17" s="397" t="s">
        <v>68</v>
      </c>
      <c r="AB17" s="397" t="s">
        <v>68</v>
      </c>
      <c r="AC17" s="397" t="s">
        <v>68</v>
      </c>
      <c r="AD17" s="397" t="s">
        <v>68</v>
      </c>
      <c r="AE17" s="397" t="s">
        <v>68</v>
      </c>
      <c r="AF17" s="397" t="s">
        <v>68</v>
      </c>
      <c r="AG17" s="397" t="s">
        <v>68</v>
      </c>
      <c r="AH17" s="397" t="s">
        <v>68</v>
      </c>
      <c r="AI17" s="397" t="s">
        <v>68</v>
      </c>
      <c r="AJ17" s="397" t="s">
        <v>68</v>
      </c>
      <c r="AK17" s="397" t="s">
        <v>68</v>
      </c>
      <c r="AL17" s="397" t="s">
        <v>68</v>
      </c>
      <c r="AM17" s="397" t="s">
        <v>68</v>
      </c>
      <c r="AN17" s="397" t="s">
        <v>68</v>
      </c>
      <c r="AO17" s="397" t="s">
        <v>68</v>
      </c>
      <c r="AP17" s="397" t="s">
        <v>68</v>
      </c>
      <c r="AQ17" s="397" t="s">
        <v>68</v>
      </c>
      <c r="AR17" s="397" t="s">
        <v>68</v>
      </c>
      <c r="AS17" s="397" t="s">
        <v>68</v>
      </c>
      <c r="AT17" s="397" t="s">
        <v>68</v>
      </c>
      <c r="AU17" s="397" t="s">
        <v>68</v>
      </c>
      <c r="AV17" s="397" t="s">
        <v>68</v>
      </c>
      <c r="AW17" s="397" t="s">
        <v>68</v>
      </c>
      <c r="AX17" s="397" t="s">
        <v>68</v>
      </c>
      <c r="AY17" s="397" t="s">
        <v>68</v>
      </c>
      <c r="AZ17" s="397" t="s">
        <v>68</v>
      </c>
      <c r="BA17" s="397" t="s">
        <v>68</v>
      </c>
      <c r="BB17" s="397" t="s">
        <v>68</v>
      </c>
      <c r="BC17" s="397" t="s">
        <v>68</v>
      </c>
      <c r="BD17" s="397" t="s">
        <v>68</v>
      </c>
      <c r="BE17" s="397" t="s">
        <v>68</v>
      </c>
      <c r="BF17" s="397" t="s">
        <v>68</v>
      </c>
      <c r="BG17" s="397" t="s">
        <v>68</v>
      </c>
      <c r="BH17" s="397" t="s">
        <v>68</v>
      </c>
      <c r="BI17" s="397" t="s">
        <v>68</v>
      </c>
      <c r="BJ17" s="397" t="s">
        <v>68</v>
      </c>
      <c r="BK17" s="397" t="s">
        <v>68</v>
      </c>
      <c r="BL17" s="397" t="s">
        <v>68</v>
      </c>
      <c r="BM17" s="397" t="s">
        <v>68</v>
      </c>
      <c r="BN17" s="397" t="s">
        <v>68</v>
      </c>
      <c r="BO17" s="397" t="s">
        <v>68</v>
      </c>
      <c r="BP17" s="397" t="s">
        <v>68</v>
      </c>
      <c r="BQ17" s="397" t="s">
        <v>68</v>
      </c>
      <c r="BR17" s="397" t="s">
        <v>68</v>
      </c>
      <c r="BS17" s="397" t="s">
        <v>68</v>
      </c>
      <c r="BT17" s="397" t="s">
        <v>68</v>
      </c>
      <c r="BU17" s="397" t="s">
        <v>68</v>
      </c>
      <c r="BV17" s="397" t="s">
        <v>68</v>
      </c>
      <c r="BW17" s="397" t="s">
        <v>68</v>
      </c>
      <c r="BX17" s="397" t="s">
        <v>68</v>
      </c>
      <c r="BY17" s="397" t="s">
        <v>68</v>
      </c>
      <c r="BZ17" s="397" t="s">
        <v>68</v>
      </c>
      <c r="CA17" s="397" t="s">
        <v>68</v>
      </c>
      <c r="CB17" s="397" t="s">
        <v>68</v>
      </c>
      <c r="CC17" s="397" t="s">
        <v>68</v>
      </c>
      <c r="CD17" s="397" t="s">
        <v>68</v>
      </c>
      <c r="CE17" s="397" t="s">
        <v>68</v>
      </c>
      <c r="CF17" s="397" t="s">
        <v>68</v>
      </c>
      <c r="CG17" s="397" t="s">
        <v>68</v>
      </c>
      <c r="CH17" s="397" t="s">
        <v>68</v>
      </c>
      <c r="CI17" s="397" t="s">
        <v>68</v>
      </c>
      <c r="CJ17" s="397" t="s">
        <v>68</v>
      </c>
      <c r="CK17" s="396" t="s">
        <v>68</v>
      </c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9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</row>
    <row r="18" spans="1:177" s="82" customFormat="1" ht="12.75" customHeight="1">
      <c r="A18" s="171" t="s">
        <v>191</v>
      </c>
      <c r="B18" s="395" t="s">
        <v>701</v>
      </c>
      <c r="C18" s="395" t="s">
        <v>759</v>
      </c>
      <c r="D18" s="395" t="s">
        <v>760</v>
      </c>
      <c r="E18" s="395" t="s">
        <v>761</v>
      </c>
      <c r="F18" s="395" t="s">
        <v>68</v>
      </c>
      <c r="G18" s="395" t="s">
        <v>68</v>
      </c>
      <c r="H18" s="397" t="s">
        <v>68</v>
      </c>
      <c r="I18" s="397" t="s">
        <v>68</v>
      </c>
      <c r="J18" s="397" t="s">
        <v>68</v>
      </c>
      <c r="K18" s="397" t="s">
        <v>68</v>
      </c>
      <c r="L18" s="397" t="s">
        <v>68</v>
      </c>
      <c r="M18" s="397" t="s">
        <v>68</v>
      </c>
      <c r="N18" s="397" t="s">
        <v>68</v>
      </c>
      <c r="O18" s="397" t="s">
        <v>68</v>
      </c>
      <c r="P18" s="397" t="s">
        <v>68</v>
      </c>
      <c r="Q18" s="397" t="s">
        <v>68</v>
      </c>
      <c r="R18" s="397" t="s">
        <v>68</v>
      </c>
      <c r="S18" s="397" t="s">
        <v>68</v>
      </c>
      <c r="T18" s="397" t="s">
        <v>68</v>
      </c>
      <c r="U18" s="397" t="s">
        <v>68</v>
      </c>
      <c r="V18" s="397" t="s">
        <v>68</v>
      </c>
      <c r="W18" s="397" t="s">
        <v>68</v>
      </c>
      <c r="X18" s="397" t="s">
        <v>68</v>
      </c>
      <c r="Y18" s="397" t="s">
        <v>68</v>
      </c>
      <c r="Z18" s="397" t="s">
        <v>68</v>
      </c>
      <c r="AA18" s="397" t="s">
        <v>68</v>
      </c>
      <c r="AB18" s="397" t="s">
        <v>68</v>
      </c>
      <c r="AC18" s="397" t="s">
        <v>68</v>
      </c>
      <c r="AD18" s="397" t="s">
        <v>68</v>
      </c>
      <c r="AE18" s="397" t="s">
        <v>68</v>
      </c>
      <c r="AF18" s="397" t="s">
        <v>68</v>
      </c>
      <c r="AG18" s="397" t="s">
        <v>68</v>
      </c>
      <c r="AH18" s="397" t="s">
        <v>68</v>
      </c>
      <c r="AI18" s="397" t="s">
        <v>68</v>
      </c>
      <c r="AJ18" s="397" t="s">
        <v>68</v>
      </c>
      <c r="AK18" s="397" t="s">
        <v>68</v>
      </c>
      <c r="AL18" s="397" t="s">
        <v>68</v>
      </c>
      <c r="AM18" s="397" t="s">
        <v>68</v>
      </c>
      <c r="AN18" s="397" t="s">
        <v>68</v>
      </c>
      <c r="AO18" s="397" t="s">
        <v>68</v>
      </c>
      <c r="AP18" s="397" t="s">
        <v>68</v>
      </c>
      <c r="AQ18" s="397" t="s">
        <v>68</v>
      </c>
      <c r="AR18" s="397" t="s">
        <v>68</v>
      </c>
      <c r="AS18" s="397" t="s">
        <v>68</v>
      </c>
      <c r="AT18" s="397" t="s">
        <v>68</v>
      </c>
      <c r="AU18" s="397" t="s">
        <v>68</v>
      </c>
      <c r="AV18" s="397" t="s">
        <v>68</v>
      </c>
      <c r="AW18" s="397" t="s">
        <v>68</v>
      </c>
      <c r="AX18" s="397" t="s">
        <v>68</v>
      </c>
      <c r="AY18" s="397" t="s">
        <v>68</v>
      </c>
      <c r="AZ18" s="397" t="s">
        <v>68</v>
      </c>
      <c r="BA18" s="397" t="s">
        <v>68</v>
      </c>
      <c r="BB18" s="397" t="s">
        <v>68</v>
      </c>
      <c r="BC18" s="397" t="s">
        <v>68</v>
      </c>
      <c r="BD18" s="397" t="s">
        <v>68</v>
      </c>
      <c r="BE18" s="397" t="s">
        <v>68</v>
      </c>
      <c r="BF18" s="397" t="s">
        <v>68</v>
      </c>
      <c r="BG18" s="397" t="s">
        <v>68</v>
      </c>
      <c r="BH18" s="397" t="s">
        <v>68</v>
      </c>
      <c r="BI18" s="397" t="s">
        <v>68</v>
      </c>
      <c r="BJ18" s="397" t="s">
        <v>68</v>
      </c>
      <c r="BK18" s="397" t="s">
        <v>68</v>
      </c>
      <c r="BL18" s="397" t="s">
        <v>68</v>
      </c>
      <c r="BM18" s="397" t="s">
        <v>68</v>
      </c>
      <c r="BN18" s="397" t="s">
        <v>68</v>
      </c>
      <c r="BO18" s="397" t="s">
        <v>68</v>
      </c>
      <c r="BP18" s="397" t="s">
        <v>68</v>
      </c>
      <c r="BQ18" s="397" t="s">
        <v>68</v>
      </c>
      <c r="BR18" s="397" t="s">
        <v>68</v>
      </c>
      <c r="BS18" s="397" t="s">
        <v>68</v>
      </c>
      <c r="BT18" s="397" t="s">
        <v>68</v>
      </c>
      <c r="BU18" s="397" t="s">
        <v>68</v>
      </c>
      <c r="BV18" s="397" t="s">
        <v>68</v>
      </c>
      <c r="BW18" s="397" t="s">
        <v>68</v>
      </c>
      <c r="BX18" s="397" t="s">
        <v>68</v>
      </c>
      <c r="BY18" s="397" t="s">
        <v>68</v>
      </c>
      <c r="BZ18" s="397" t="s">
        <v>762</v>
      </c>
      <c r="CA18" s="397" t="s">
        <v>68</v>
      </c>
      <c r="CB18" s="397" t="s">
        <v>763</v>
      </c>
      <c r="CC18" s="397" t="s">
        <v>68</v>
      </c>
      <c r="CD18" s="397" t="s">
        <v>764</v>
      </c>
      <c r="CE18" s="397" t="s">
        <v>765</v>
      </c>
      <c r="CF18" s="397" t="s">
        <v>68</v>
      </c>
      <c r="CG18" s="397" t="s">
        <v>68</v>
      </c>
      <c r="CH18" s="397" t="s">
        <v>68</v>
      </c>
      <c r="CI18" s="397" t="s">
        <v>68</v>
      </c>
      <c r="CJ18" s="397" t="s">
        <v>68</v>
      </c>
      <c r="CK18" s="396" t="s">
        <v>766</v>
      </c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9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</row>
    <row r="19" spans="1:177" s="82" customFormat="1" ht="12.75" customHeight="1">
      <c r="A19" s="171" t="s">
        <v>191</v>
      </c>
      <c r="B19" s="395" t="s">
        <v>335</v>
      </c>
      <c r="C19" s="395" t="s">
        <v>336</v>
      </c>
      <c r="D19" s="395" t="s">
        <v>337</v>
      </c>
      <c r="E19" s="395" t="s">
        <v>767</v>
      </c>
      <c r="F19" s="395" t="s">
        <v>68</v>
      </c>
      <c r="G19" s="395" t="s">
        <v>68</v>
      </c>
      <c r="H19" s="397" t="s">
        <v>68</v>
      </c>
      <c r="I19" s="397" t="s">
        <v>68</v>
      </c>
      <c r="J19" s="397" t="s">
        <v>68</v>
      </c>
      <c r="K19" s="397" t="s">
        <v>68</v>
      </c>
      <c r="L19" s="397" t="s">
        <v>68</v>
      </c>
      <c r="M19" s="397" t="s">
        <v>68</v>
      </c>
      <c r="N19" s="397" t="s">
        <v>68</v>
      </c>
      <c r="O19" s="397" t="s">
        <v>68</v>
      </c>
      <c r="P19" s="397" t="s">
        <v>68</v>
      </c>
      <c r="Q19" s="397" t="s">
        <v>68</v>
      </c>
      <c r="R19" s="397" t="s">
        <v>68</v>
      </c>
      <c r="S19" s="397" t="s">
        <v>68</v>
      </c>
      <c r="T19" s="397" t="s">
        <v>68</v>
      </c>
      <c r="U19" s="397" t="s">
        <v>68</v>
      </c>
      <c r="V19" s="397" t="s">
        <v>68</v>
      </c>
      <c r="W19" s="397" t="s">
        <v>68</v>
      </c>
      <c r="X19" s="397" t="s">
        <v>68</v>
      </c>
      <c r="Y19" s="397" t="s">
        <v>68</v>
      </c>
      <c r="Z19" s="397" t="s">
        <v>68</v>
      </c>
      <c r="AA19" s="397" t="s">
        <v>68</v>
      </c>
      <c r="AB19" s="397" t="s">
        <v>68</v>
      </c>
      <c r="AC19" s="397" t="s">
        <v>68</v>
      </c>
      <c r="AD19" s="397" t="s">
        <v>68</v>
      </c>
      <c r="AE19" s="397" t="s">
        <v>68</v>
      </c>
      <c r="AF19" s="397" t="s">
        <v>68</v>
      </c>
      <c r="AG19" s="397" t="s">
        <v>68</v>
      </c>
      <c r="AH19" s="397" t="s">
        <v>68</v>
      </c>
      <c r="AI19" s="397" t="s">
        <v>68</v>
      </c>
      <c r="AJ19" s="397" t="s">
        <v>68</v>
      </c>
      <c r="AK19" s="397" t="s">
        <v>68</v>
      </c>
      <c r="AL19" s="397" t="s">
        <v>68</v>
      </c>
      <c r="AM19" s="397" t="s">
        <v>68</v>
      </c>
      <c r="AN19" s="397" t="s">
        <v>68</v>
      </c>
      <c r="AO19" s="397" t="s">
        <v>68</v>
      </c>
      <c r="AP19" s="397" t="s">
        <v>68</v>
      </c>
      <c r="AQ19" s="397" t="s">
        <v>68</v>
      </c>
      <c r="AR19" s="397" t="s">
        <v>68</v>
      </c>
      <c r="AS19" s="397" t="s">
        <v>68</v>
      </c>
      <c r="AT19" s="397" t="s">
        <v>68</v>
      </c>
      <c r="AU19" s="397" t="s">
        <v>68</v>
      </c>
      <c r="AV19" s="397" t="s">
        <v>68</v>
      </c>
      <c r="AW19" s="397" t="s">
        <v>68</v>
      </c>
      <c r="AX19" s="397" t="s">
        <v>68</v>
      </c>
      <c r="AY19" s="397" t="s">
        <v>68</v>
      </c>
      <c r="AZ19" s="397" t="s">
        <v>68</v>
      </c>
      <c r="BA19" s="397" t="s">
        <v>68</v>
      </c>
      <c r="BB19" s="397" t="s">
        <v>68</v>
      </c>
      <c r="BC19" s="397" t="s">
        <v>68</v>
      </c>
      <c r="BD19" s="397" t="s">
        <v>68</v>
      </c>
      <c r="BE19" s="397" t="s">
        <v>68</v>
      </c>
      <c r="BF19" s="397" t="s">
        <v>68</v>
      </c>
      <c r="BG19" s="397" t="s">
        <v>68</v>
      </c>
      <c r="BH19" s="397" t="s">
        <v>68</v>
      </c>
      <c r="BI19" s="397" t="s">
        <v>68</v>
      </c>
      <c r="BJ19" s="397" t="s">
        <v>68</v>
      </c>
      <c r="BK19" s="397" t="s">
        <v>68</v>
      </c>
      <c r="BL19" s="397" t="s">
        <v>68</v>
      </c>
      <c r="BM19" s="397" t="s">
        <v>68</v>
      </c>
      <c r="BN19" s="397" t="s">
        <v>68</v>
      </c>
      <c r="BO19" s="397" t="s">
        <v>68</v>
      </c>
      <c r="BP19" s="397" t="s">
        <v>68</v>
      </c>
      <c r="BQ19" s="397" t="s">
        <v>68</v>
      </c>
      <c r="BR19" s="397" t="s">
        <v>68</v>
      </c>
      <c r="BS19" s="397" t="s">
        <v>68</v>
      </c>
      <c r="BT19" s="397" t="s">
        <v>68</v>
      </c>
      <c r="BU19" s="397" t="s">
        <v>68</v>
      </c>
      <c r="BV19" s="397" t="s">
        <v>68</v>
      </c>
      <c r="BW19" s="397" t="s">
        <v>68</v>
      </c>
      <c r="BX19" s="397" t="s">
        <v>68</v>
      </c>
      <c r="BY19" s="397" t="s">
        <v>68</v>
      </c>
      <c r="BZ19" s="397" t="s">
        <v>86</v>
      </c>
      <c r="CA19" s="397" t="s">
        <v>68</v>
      </c>
      <c r="CB19" s="397" t="s">
        <v>68</v>
      </c>
      <c r="CC19" s="397" t="s">
        <v>68</v>
      </c>
      <c r="CD19" s="397" t="s">
        <v>768</v>
      </c>
      <c r="CE19" s="397" t="s">
        <v>769</v>
      </c>
      <c r="CF19" s="397" t="s">
        <v>769</v>
      </c>
      <c r="CG19" s="397" t="s">
        <v>770</v>
      </c>
      <c r="CH19" s="397" t="s">
        <v>770</v>
      </c>
      <c r="CI19" s="397" t="s">
        <v>770</v>
      </c>
      <c r="CJ19" s="397" t="s">
        <v>771</v>
      </c>
      <c r="CK19" s="396" t="s">
        <v>772</v>
      </c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9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</row>
    <row r="20" spans="1:177" s="82" customFormat="1" ht="12.75" customHeight="1">
      <c r="A20" s="171">
        <v>0</v>
      </c>
      <c r="B20" s="395" t="s">
        <v>338</v>
      </c>
      <c r="C20" s="395" t="s">
        <v>773</v>
      </c>
      <c r="D20" s="395" t="s">
        <v>339</v>
      </c>
      <c r="E20" s="395" t="s">
        <v>68</v>
      </c>
      <c r="F20" s="395" t="s">
        <v>68</v>
      </c>
      <c r="G20" s="395" t="s">
        <v>68</v>
      </c>
      <c r="H20" s="397" t="s">
        <v>68</v>
      </c>
      <c r="I20" s="397" t="s">
        <v>68</v>
      </c>
      <c r="J20" s="397" t="s">
        <v>68</v>
      </c>
      <c r="K20" s="397" t="s">
        <v>68</v>
      </c>
      <c r="L20" s="397" t="s">
        <v>68</v>
      </c>
      <c r="M20" s="397" t="s">
        <v>68</v>
      </c>
      <c r="N20" s="397" t="s">
        <v>68</v>
      </c>
      <c r="O20" s="397" t="s">
        <v>68</v>
      </c>
      <c r="P20" s="397" t="s">
        <v>68</v>
      </c>
      <c r="Q20" s="397" t="s">
        <v>68</v>
      </c>
      <c r="R20" s="397" t="s">
        <v>68</v>
      </c>
      <c r="S20" s="397" t="s">
        <v>68</v>
      </c>
      <c r="T20" s="397" t="s">
        <v>68</v>
      </c>
      <c r="U20" s="397" t="s">
        <v>68</v>
      </c>
      <c r="V20" s="397" t="s">
        <v>68</v>
      </c>
      <c r="W20" s="397" t="s">
        <v>68</v>
      </c>
      <c r="X20" s="397" t="s">
        <v>68</v>
      </c>
      <c r="Y20" s="397" t="s">
        <v>68</v>
      </c>
      <c r="Z20" s="397" t="s">
        <v>68</v>
      </c>
      <c r="AA20" s="397" t="s">
        <v>68</v>
      </c>
      <c r="AB20" s="397" t="s">
        <v>68</v>
      </c>
      <c r="AC20" s="397" t="s">
        <v>68</v>
      </c>
      <c r="AD20" s="397" t="s">
        <v>68</v>
      </c>
      <c r="AE20" s="397" t="s">
        <v>68</v>
      </c>
      <c r="AF20" s="397" t="s">
        <v>68</v>
      </c>
      <c r="AG20" s="397" t="s">
        <v>68</v>
      </c>
      <c r="AH20" s="397" t="s">
        <v>68</v>
      </c>
      <c r="AI20" s="397" t="s">
        <v>68</v>
      </c>
      <c r="AJ20" s="397" t="s">
        <v>68</v>
      </c>
      <c r="AK20" s="397" t="s">
        <v>68</v>
      </c>
      <c r="AL20" s="397" t="s">
        <v>68</v>
      </c>
      <c r="AM20" s="397" t="s">
        <v>68</v>
      </c>
      <c r="AN20" s="397" t="s">
        <v>68</v>
      </c>
      <c r="AO20" s="397" t="s">
        <v>68</v>
      </c>
      <c r="AP20" s="397" t="s">
        <v>68</v>
      </c>
      <c r="AQ20" s="397" t="s">
        <v>68</v>
      </c>
      <c r="AR20" s="397" t="s">
        <v>68</v>
      </c>
      <c r="AS20" s="397" t="s">
        <v>68</v>
      </c>
      <c r="AT20" s="397" t="s">
        <v>68</v>
      </c>
      <c r="AU20" s="397" t="s">
        <v>68</v>
      </c>
      <c r="AV20" s="397" t="s">
        <v>68</v>
      </c>
      <c r="AW20" s="397" t="s">
        <v>68</v>
      </c>
      <c r="AX20" s="397" t="s">
        <v>68</v>
      </c>
      <c r="AY20" s="397" t="s">
        <v>68</v>
      </c>
      <c r="AZ20" s="397" t="s">
        <v>68</v>
      </c>
      <c r="BA20" s="397" t="s">
        <v>68</v>
      </c>
      <c r="BB20" s="397" t="s">
        <v>68</v>
      </c>
      <c r="BC20" s="397" t="s">
        <v>68</v>
      </c>
      <c r="BD20" s="397" t="s">
        <v>68</v>
      </c>
      <c r="BE20" s="397" t="s">
        <v>68</v>
      </c>
      <c r="BF20" s="397" t="s">
        <v>68</v>
      </c>
      <c r="BG20" s="397" t="s">
        <v>68</v>
      </c>
      <c r="BH20" s="397" t="s">
        <v>68</v>
      </c>
      <c r="BI20" s="397" t="s">
        <v>68</v>
      </c>
      <c r="BJ20" s="397" t="s">
        <v>68</v>
      </c>
      <c r="BK20" s="397" t="s">
        <v>68</v>
      </c>
      <c r="BL20" s="397" t="s">
        <v>68</v>
      </c>
      <c r="BM20" s="397" t="s">
        <v>68</v>
      </c>
      <c r="BN20" s="397" t="s">
        <v>68</v>
      </c>
      <c r="BO20" s="397" t="s">
        <v>68</v>
      </c>
      <c r="BP20" s="397" t="s">
        <v>68</v>
      </c>
      <c r="BQ20" s="397" t="s">
        <v>68</v>
      </c>
      <c r="BR20" s="397" t="s">
        <v>68</v>
      </c>
      <c r="BS20" s="397" t="s">
        <v>68</v>
      </c>
      <c r="BT20" s="397" t="s">
        <v>68</v>
      </c>
      <c r="BU20" s="397" t="s">
        <v>68</v>
      </c>
      <c r="BV20" s="397" t="s">
        <v>68</v>
      </c>
      <c r="BW20" s="397" t="s">
        <v>68</v>
      </c>
      <c r="BX20" s="397" t="s">
        <v>68</v>
      </c>
      <c r="BY20" s="397" t="s">
        <v>68</v>
      </c>
      <c r="BZ20" s="397" t="s">
        <v>68</v>
      </c>
      <c r="CA20" s="397" t="s">
        <v>68</v>
      </c>
      <c r="CB20" s="397" t="s">
        <v>68</v>
      </c>
      <c r="CC20" s="397" t="s">
        <v>68</v>
      </c>
      <c r="CD20" s="397" t="s">
        <v>68</v>
      </c>
      <c r="CE20" s="397" t="s">
        <v>68</v>
      </c>
      <c r="CF20" s="397" t="s">
        <v>68</v>
      </c>
      <c r="CG20" s="397" t="s">
        <v>774</v>
      </c>
      <c r="CH20" s="397" t="s">
        <v>775</v>
      </c>
      <c r="CI20" s="397" t="s">
        <v>776</v>
      </c>
      <c r="CJ20" s="397" t="s">
        <v>777</v>
      </c>
      <c r="CK20" s="396" t="s">
        <v>778</v>
      </c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9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</row>
    <row r="21" spans="1:177" s="82" customFormat="1" ht="12.75" customHeight="1">
      <c r="A21" s="171">
        <v>0</v>
      </c>
      <c r="B21" s="395" t="s">
        <v>345</v>
      </c>
      <c r="C21" s="395" t="s">
        <v>346</v>
      </c>
      <c r="D21" s="395" t="s">
        <v>347</v>
      </c>
      <c r="E21" s="395" t="s">
        <v>68</v>
      </c>
      <c r="F21" s="395" t="s">
        <v>68</v>
      </c>
      <c r="G21" s="395" t="s">
        <v>68</v>
      </c>
      <c r="H21" s="397" t="s">
        <v>68</v>
      </c>
      <c r="I21" s="397" t="s">
        <v>68</v>
      </c>
      <c r="J21" s="397" t="s">
        <v>68</v>
      </c>
      <c r="K21" s="397" t="s">
        <v>68</v>
      </c>
      <c r="L21" s="397" t="s">
        <v>68</v>
      </c>
      <c r="M21" s="397" t="s">
        <v>68</v>
      </c>
      <c r="N21" s="397" t="s">
        <v>68</v>
      </c>
      <c r="O21" s="397" t="s">
        <v>68</v>
      </c>
      <c r="P21" s="397" t="s">
        <v>68</v>
      </c>
      <c r="Q21" s="397" t="s">
        <v>68</v>
      </c>
      <c r="R21" s="397" t="s">
        <v>68</v>
      </c>
      <c r="S21" s="397" t="s">
        <v>68</v>
      </c>
      <c r="T21" s="397" t="s">
        <v>68</v>
      </c>
      <c r="U21" s="397" t="s">
        <v>68</v>
      </c>
      <c r="V21" s="397" t="s">
        <v>68</v>
      </c>
      <c r="W21" s="397" t="s">
        <v>68</v>
      </c>
      <c r="X21" s="397" t="s">
        <v>68</v>
      </c>
      <c r="Y21" s="397" t="s">
        <v>68</v>
      </c>
      <c r="Z21" s="397" t="s">
        <v>68</v>
      </c>
      <c r="AA21" s="397" t="s">
        <v>68</v>
      </c>
      <c r="AB21" s="397" t="s">
        <v>68</v>
      </c>
      <c r="AC21" s="397" t="s">
        <v>68</v>
      </c>
      <c r="AD21" s="397" t="s">
        <v>68</v>
      </c>
      <c r="AE21" s="397" t="s">
        <v>68</v>
      </c>
      <c r="AF21" s="397" t="s">
        <v>68</v>
      </c>
      <c r="AG21" s="397" t="s">
        <v>68</v>
      </c>
      <c r="AH21" s="397" t="s">
        <v>68</v>
      </c>
      <c r="AI21" s="397" t="s">
        <v>68</v>
      </c>
      <c r="AJ21" s="397" t="s">
        <v>68</v>
      </c>
      <c r="AK21" s="397" t="s">
        <v>68</v>
      </c>
      <c r="AL21" s="397" t="s">
        <v>68</v>
      </c>
      <c r="AM21" s="397" t="s">
        <v>68</v>
      </c>
      <c r="AN21" s="397" t="s">
        <v>68</v>
      </c>
      <c r="AO21" s="397" t="s">
        <v>68</v>
      </c>
      <c r="AP21" s="397" t="s">
        <v>68</v>
      </c>
      <c r="AQ21" s="397" t="s">
        <v>68</v>
      </c>
      <c r="AR21" s="397" t="s">
        <v>68</v>
      </c>
      <c r="AS21" s="397" t="s">
        <v>68</v>
      </c>
      <c r="AT21" s="397" t="s">
        <v>68</v>
      </c>
      <c r="AU21" s="397" t="s">
        <v>68</v>
      </c>
      <c r="AV21" s="397" t="s">
        <v>68</v>
      </c>
      <c r="AW21" s="397" t="s">
        <v>68</v>
      </c>
      <c r="AX21" s="397" t="s">
        <v>68</v>
      </c>
      <c r="AY21" s="397" t="s">
        <v>68</v>
      </c>
      <c r="AZ21" s="397" t="s">
        <v>68</v>
      </c>
      <c r="BA21" s="397" t="s">
        <v>68</v>
      </c>
      <c r="BB21" s="397" t="s">
        <v>68</v>
      </c>
      <c r="BC21" s="397" t="s">
        <v>68</v>
      </c>
      <c r="BD21" s="397" t="s">
        <v>68</v>
      </c>
      <c r="BE21" s="397" t="s">
        <v>68</v>
      </c>
      <c r="BF21" s="397" t="s">
        <v>68</v>
      </c>
      <c r="BG21" s="397" t="s">
        <v>68</v>
      </c>
      <c r="BH21" s="397" t="s">
        <v>68</v>
      </c>
      <c r="BI21" s="397" t="s">
        <v>68</v>
      </c>
      <c r="BJ21" s="397" t="s">
        <v>68</v>
      </c>
      <c r="BK21" s="397" t="s">
        <v>68</v>
      </c>
      <c r="BL21" s="397" t="s">
        <v>68</v>
      </c>
      <c r="BM21" s="397" t="s">
        <v>68</v>
      </c>
      <c r="BN21" s="397" t="s">
        <v>68</v>
      </c>
      <c r="BO21" s="397" t="s">
        <v>68</v>
      </c>
      <c r="BP21" s="397" t="s">
        <v>68</v>
      </c>
      <c r="BQ21" s="397" t="s">
        <v>68</v>
      </c>
      <c r="BR21" s="397" t="s">
        <v>68</v>
      </c>
      <c r="BS21" s="397" t="s">
        <v>68</v>
      </c>
      <c r="BT21" s="397" t="s">
        <v>68</v>
      </c>
      <c r="BU21" s="397" t="s">
        <v>68</v>
      </c>
      <c r="BV21" s="397" t="s">
        <v>68</v>
      </c>
      <c r="BW21" s="397" t="s">
        <v>68</v>
      </c>
      <c r="BX21" s="397" t="s">
        <v>68</v>
      </c>
      <c r="BY21" s="397" t="s">
        <v>68</v>
      </c>
      <c r="BZ21" s="397" t="s">
        <v>86</v>
      </c>
      <c r="CA21" s="397" t="s">
        <v>86</v>
      </c>
      <c r="CB21" s="397" t="s">
        <v>68</v>
      </c>
      <c r="CC21" s="397" t="s">
        <v>68</v>
      </c>
      <c r="CD21" s="397" t="s">
        <v>779</v>
      </c>
      <c r="CE21" s="397" t="s">
        <v>780</v>
      </c>
      <c r="CF21" s="397" t="s">
        <v>780</v>
      </c>
      <c r="CG21" s="397" t="s">
        <v>781</v>
      </c>
      <c r="CH21" s="397" t="s">
        <v>781</v>
      </c>
      <c r="CI21" s="397" t="s">
        <v>781</v>
      </c>
      <c r="CJ21" s="397" t="s">
        <v>782</v>
      </c>
      <c r="CK21" s="396" t="s">
        <v>783</v>
      </c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9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</row>
    <row r="22" spans="1:177" s="82" customFormat="1" ht="12.75" customHeight="1">
      <c r="A22" s="171">
        <v>0</v>
      </c>
      <c r="B22" s="395" t="s">
        <v>348</v>
      </c>
      <c r="C22" s="395" t="s">
        <v>784</v>
      </c>
      <c r="D22" s="395" t="s">
        <v>349</v>
      </c>
      <c r="E22" s="395" t="s">
        <v>68</v>
      </c>
      <c r="F22" s="395" t="s">
        <v>68</v>
      </c>
      <c r="G22" s="395" t="s">
        <v>68</v>
      </c>
      <c r="H22" s="397" t="s">
        <v>68</v>
      </c>
      <c r="I22" s="397" t="s">
        <v>68</v>
      </c>
      <c r="J22" s="397" t="s">
        <v>68</v>
      </c>
      <c r="K22" s="397" t="s">
        <v>68</v>
      </c>
      <c r="L22" s="397" t="s">
        <v>68</v>
      </c>
      <c r="M22" s="397" t="s">
        <v>68</v>
      </c>
      <c r="N22" s="397" t="s">
        <v>68</v>
      </c>
      <c r="O22" s="397" t="s">
        <v>68</v>
      </c>
      <c r="P22" s="397" t="s">
        <v>68</v>
      </c>
      <c r="Q22" s="397" t="s">
        <v>68</v>
      </c>
      <c r="R22" s="397" t="s">
        <v>68</v>
      </c>
      <c r="S22" s="397" t="s">
        <v>68</v>
      </c>
      <c r="T22" s="397" t="s">
        <v>68</v>
      </c>
      <c r="U22" s="397" t="s">
        <v>68</v>
      </c>
      <c r="V22" s="397" t="s">
        <v>68</v>
      </c>
      <c r="W22" s="397" t="s">
        <v>68</v>
      </c>
      <c r="X22" s="397" t="s">
        <v>68</v>
      </c>
      <c r="Y22" s="397" t="s">
        <v>68</v>
      </c>
      <c r="Z22" s="397" t="s">
        <v>68</v>
      </c>
      <c r="AA22" s="397" t="s">
        <v>68</v>
      </c>
      <c r="AB22" s="397" t="s">
        <v>68</v>
      </c>
      <c r="AC22" s="397" t="s">
        <v>68</v>
      </c>
      <c r="AD22" s="397" t="s">
        <v>68</v>
      </c>
      <c r="AE22" s="397" t="s">
        <v>68</v>
      </c>
      <c r="AF22" s="397" t="s">
        <v>68</v>
      </c>
      <c r="AG22" s="397" t="s">
        <v>68</v>
      </c>
      <c r="AH22" s="397" t="s">
        <v>68</v>
      </c>
      <c r="AI22" s="397" t="s">
        <v>68</v>
      </c>
      <c r="AJ22" s="397" t="s">
        <v>68</v>
      </c>
      <c r="AK22" s="397" t="s">
        <v>68</v>
      </c>
      <c r="AL22" s="397" t="s">
        <v>68</v>
      </c>
      <c r="AM22" s="397" t="s">
        <v>68</v>
      </c>
      <c r="AN22" s="397" t="s">
        <v>68</v>
      </c>
      <c r="AO22" s="397" t="s">
        <v>68</v>
      </c>
      <c r="AP22" s="397" t="s">
        <v>68</v>
      </c>
      <c r="AQ22" s="397" t="s">
        <v>68</v>
      </c>
      <c r="AR22" s="397" t="s">
        <v>68</v>
      </c>
      <c r="AS22" s="397" t="s">
        <v>68</v>
      </c>
      <c r="AT22" s="397" t="s">
        <v>68</v>
      </c>
      <c r="AU22" s="397" t="s">
        <v>68</v>
      </c>
      <c r="AV22" s="397" t="s">
        <v>68</v>
      </c>
      <c r="AW22" s="397" t="s">
        <v>68</v>
      </c>
      <c r="AX22" s="397" t="s">
        <v>68</v>
      </c>
      <c r="AY22" s="397" t="s">
        <v>68</v>
      </c>
      <c r="AZ22" s="397" t="s">
        <v>68</v>
      </c>
      <c r="BA22" s="397" t="s">
        <v>68</v>
      </c>
      <c r="BB22" s="397" t="s">
        <v>68</v>
      </c>
      <c r="BC22" s="397" t="s">
        <v>68</v>
      </c>
      <c r="BD22" s="397" t="s">
        <v>68</v>
      </c>
      <c r="BE22" s="397" t="s">
        <v>68</v>
      </c>
      <c r="BF22" s="397" t="s">
        <v>68</v>
      </c>
      <c r="BG22" s="397" t="s">
        <v>68</v>
      </c>
      <c r="BH22" s="397" t="s">
        <v>68</v>
      </c>
      <c r="BI22" s="397" t="s">
        <v>68</v>
      </c>
      <c r="BJ22" s="397" t="s">
        <v>68</v>
      </c>
      <c r="BK22" s="397" t="s">
        <v>68</v>
      </c>
      <c r="BL22" s="397" t="s">
        <v>68</v>
      </c>
      <c r="BM22" s="397" t="s">
        <v>68</v>
      </c>
      <c r="BN22" s="397" t="s">
        <v>68</v>
      </c>
      <c r="BO22" s="397" t="s">
        <v>68</v>
      </c>
      <c r="BP22" s="397" t="s">
        <v>68</v>
      </c>
      <c r="BQ22" s="397" t="s">
        <v>68</v>
      </c>
      <c r="BR22" s="397" t="s">
        <v>68</v>
      </c>
      <c r="BS22" s="397" t="s">
        <v>68</v>
      </c>
      <c r="BT22" s="397" t="s">
        <v>68</v>
      </c>
      <c r="BU22" s="397" t="s">
        <v>68</v>
      </c>
      <c r="BV22" s="397" t="s">
        <v>68</v>
      </c>
      <c r="BW22" s="397" t="s">
        <v>68</v>
      </c>
      <c r="BX22" s="397" t="s">
        <v>68</v>
      </c>
      <c r="BY22" s="397" t="s">
        <v>68</v>
      </c>
      <c r="BZ22" s="397" t="s">
        <v>86</v>
      </c>
      <c r="CA22" s="397" t="s">
        <v>86</v>
      </c>
      <c r="CB22" s="397" t="s">
        <v>68</v>
      </c>
      <c r="CC22" s="397" t="s">
        <v>68</v>
      </c>
      <c r="CD22" s="397" t="s">
        <v>86</v>
      </c>
      <c r="CE22" s="397" t="s">
        <v>68</v>
      </c>
      <c r="CF22" s="397" t="s">
        <v>86</v>
      </c>
      <c r="CG22" s="397" t="s">
        <v>785</v>
      </c>
      <c r="CH22" s="397" t="s">
        <v>786</v>
      </c>
      <c r="CI22" s="397" t="s">
        <v>787</v>
      </c>
      <c r="CJ22" s="397" t="s">
        <v>788</v>
      </c>
      <c r="CK22" s="396" t="s">
        <v>789</v>
      </c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9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</row>
    <row r="23" spans="1:177" s="82" customFormat="1" ht="12.75" customHeight="1">
      <c r="A23" s="171" t="s">
        <v>191</v>
      </c>
      <c r="B23" s="395" t="s">
        <v>340</v>
      </c>
      <c r="C23" s="395" t="s">
        <v>341</v>
      </c>
      <c r="D23" s="395" t="s">
        <v>342</v>
      </c>
      <c r="E23" s="395" t="s">
        <v>790</v>
      </c>
      <c r="F23" s="395" t="s">
        <v>68</v>
      </c>
      <c r="G23" s="395" t="s">
        <v>68</v>
      </c>
      <c r="H23" s="397" t="s">
        <v>68</v>
      </c>
      <c r="I23" s="397" t="s">
        <v>68</v>
      </c>
      <c r="J23" s="397" t="s">
        <v>68</v>
      </c>
      <c r="K23" s="397" t="s">
        <v>68</v>
      </c>
      <c r="L23" s="397" t="s">
        <v>68</v>
      </c>
      <c r="M23" s="397" t="s">
        <v>68</v>
      </c>
      <c r="N23" s="397" t="s">
        <v>68</v>
      </c>
      <c r="O23" s="397" t="s">
        <v>68</v>
      </c>
      <c r="P23" s="397" t="s">
        <v>68</v>
      </c>
      <c r="Q23" s="397" t="s">
        <v>68</v>
      </c>
      <c r="R23" s="397" t="s">
        <v>68</v>
      </c>
      <c r="S23" s="397" t="s">
        <v>68</v>
      </c>
      <c r="T23" s="397" t="s">
        <v>68</v>
      </c>
      <c r="U23" s="397" t="s">
        <v>68</v>
      </c>
      <c r="V23" s="397" t="s">
        <v>68</v>
      </c>
      <c r="W23" s="397" t="s">
        <v>68</v>
      </c>
      <c r="X23" s="397" t="s">
        <v>68</v>
      </c>
      <c r="Y23" s="397" t="s">
        <v>68</v>
      </c>
      <c r="Z23" s="397" t="s">
        <v>68</v>
      </c>
      <c r="AA23" s="397" t="s">
        <v>68</v>
      </c>
      <c r="AB23" s="397" t="s">
        <v>68</v>
      </c>
      <c r="AC23" s="397" t="s">
        <v>68</v>
      </c>
      <c r="AD23" s="397" t="s">
        <v>68</v>
      </c>
      <c r="AE23" s="397" t="s">
        <v>68</v>
      </c>
      <c r="AF23" s="397" t="s">
        <v>68</v>
      </c>
      <c r="AG23" s="397" t="s">
        <v>68</v>
      </c>
      <c r="AH23" s="397" t="s">
        <v>68</v>
      </c>
      <c r="AI23" s="397" t="s">
        <v>68</v>
      </c>
      <c r="AJ23" s="397" t="s">
        <v>68</v>
      </c>
      <c r="AK23" s="397" t="s">
        <v>68</v>
      </c>
      <c r="AL23" s="397" t="s">
        <v>68</v>
      </c>
      <c r="AM23" s="397" t="s">
        <v>68</v>
      </c>
      <c r="AN23" s="397" t="s">
        <v>68</v>
      </c>
      <c r="AO23" s="397" t="s">
        <v>68</v>
      </c>
      <c r="AP23" s="397" t="s">
        <v>68</v>
      </c>
      <c r="AQ23" s="397" t="s">
        <v>68</v>
      </c>
      <c r="AR23" s="397" t="s">
        <v>68</v>
      </c>
      <c r="AS23" s="397" t="s">
        <v>68</v>
      </c>
      <c r="AT23" s="397" t="s">
        <v>68</v>
      </c>
      <c r="AU23" s="397" t="s">
        <v>68</v>
      </c>
      <c r="AV23" s="397" t="s">
        <v>68</v>
      </c>
      <c r="AW23" s="397" t="s">
        <v>68</v>
      </c>
      <c r="AX23" s="397" t="s">
        <v>68</v>
      </c>
      <c r="AY23" s="397" t="s">
        <v>68</v>
      </c>
      <c r="AZ23" s="397" t="s">
        <v>68</v>
      </c>
      <c r="BA23" s="397" t="s">
        <v>68</v>
      </c>
      <c r="BB23" s="397" t="s">
        <v>68</v>
      </c>
      <c r="BC23" s="397" t="s">
        <v>68</v>
      </c>
      <c r="BD23" s="397" t="s">
        <v>68</v>
      </c>
      <c r="BE23" s="397" t="s">
        <v>68</v>
      </c>
      <c r="BF23" s="397" t="s">
        <v>68</v>
      </c>
      <c r="BG23" s="397" t="s">
        <v>68</v>
      </c>
      <c r="BH23" s="397" t="s">
        <v>68</v>
      </c>
      <c r="BI23" s="397" t="s">
        <v>68</v>
      </c>
      <c r="BJ23" s="397" t="s">
        <v>68</v>
      </c>
      <c r="BK23" s="397" t="s">
        <v>68</v>
      </c>
      <c r="BL23" s="397" t="s">
        <v>68</v>
      </c>
      <c r="BM23" s="397" t="s">
        <v>68</v>
      </c>
      <c r="BN23" s="397" t="s">
        <v>68</v>
      </c>
      <c r="BO23" s="397" t="s">
        <v>68</v>
      </c>
      <c r="BP23" s="397" t="s">
        <v>68</v>
      </c>
      <c r="BQ23" s="397" t="s">
        <v>68</v>
      </c>
      <c r="BR23" s="397" t="s">
        <v>68</v>
      </c>
      <c r="BS23" s="397" t="s">
        <v>68</v>
      </c>
      <c r="BT23" s="397" t="s">
        <v>68</v>
      </c>
      <c r="BU23" s="397" t="s">
        <v>68</v>
      </c>
      <c r="BV23" s="397" t="s">
        <v>68</v>
      </c>
      <c r="BW23" s="397" t="s">
        <v>68</v>
      </c>
      <c r="BX23" s="397" t="s">
        <v>68</v>
      </c>
      <c r="BY23" s="397" t="s">
        <v>68</v>
      </c>
      <c r="BZ23" s="397" t="s">
        <v>791</v>
      </c>
      <c r="CA23" s="397" t="s">
        <v>791</v>
      </c>
      <c r="CB23" s="397" t="s">
        <v>792</v>
      </c>
      <c r="CC23" s="397" t="s">
        <v>792</v>
      </c>
      <c r="CD23" s="397" t="s">
        <v>793</v>
      </c>
      <c r="CE23" s="397" t="s">
        <v>794</v>
      </c>
      <c r="CF23" s="397" t="s">
        <v>794</v>
      </c>
      <c r="CG23" s="397" t="s">
        <v>795</v>
      </c>
      <c r="CH23" s="397" t="s">
        <v>795</v>
      </c>
      <c r="CI23" s="397" t="s">
        <v>795</v>
      </c>
      <c r="CJ23" s="397" t="s">
        <v>788</v>
      </c>
      <c r="CK23" s="396" t="s">
        <v>796</v>
      </c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9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</row>
    <row r="24" spans="1:177" s="82" customFormat="1" ht="12.75" customHeight="1">
      <c r="A24" s="171">
        <v>0</v>
      </c>
      <c r="B24" s="395" t="s">
        <v>343</v>
      </c>
      <c r="C24" s="395" t="s">
        <v>797</v>
      </c>
      <c r="D24" s="395" t="s">
        <v>344</v>
      </c>
      <c r="E24" s="395" t="s">
        <v>68</v>
      </c>
      <c r="F24" s="395" t="s">
        <v>68</v>
      </c>
      <c r="G24" s="395" t="s">
        <v>68</v>
      </c>
      <c r="H24" s="397" t="s">
        <v>68</v>
      </c>
      <c r="I24" s="397" t="s">
        <v>68</v>
      </c>
      <c r="J24" s="397" t="s">
        <v>68</v>
      </c>
      <c r="K24" s="397" t="s">
        <v>68</v>
      </c>
      <c r="L24" s="397" t="s">
        <v>68</v>
      </c>
      <c r="M24" s="397" t="s">
        <v>68</v>
      </c>
      <c r="N24" s="397" t="s">
        <v>68</v>
      </c>
      <c r="O24" s="397" t="s">
        <v>68</v>
      </c>
      <c r="P24" s="397" t="s">
        <v>68</v>
      </c>
      <c r="Q24" s="397" t="s">
        <v>68</v>
      </c>
      <c r="R24" s="397" t="s">
        <v>68</v>
      </c>
      <c r="S24" s="397" t="s">
        <v>68</v>
      </c>
      <c r="T24" s="397" t="s">
        <v>68</v>
      </c>
      <c r="U24" s="397" t="s">
        <v>68</v>
      </c>
      <c r="V24" s="397" t="s">
        <v>68</v>
      </c>
      <c r="W24" s="397" t="s">
        <v>68</v>
      </c>
      <c r="X24" s="397" t="s">
        <v>68</v>
      </c>
      <c r="Y24" s="397" t="s">
        <v>68</v>
      </c>
      <c r="Z24" s="397" t="s">
        <v>68</v>
      </c>
      <c r="AA24" s="397" t="s">
        <v>68</v>
      </c>
      <c r="AB24" s="397" t="s">
        <v>68</v>
      </c>
      <c r="AC24" s="397" t="s">
        <v>68</v>
      </c>
      <c r="AD24" s="397" t="s">
        <v>68</v>
      </c>
      <c r="AE24" s="397" t="s">
        <v>68</v>
      </c>
      <c r="AF24" s="397" t="s">
        <v>68</v>
      </c>
      <c r="AG24" s="397" t="s">
        <v>68</v>
      </c>
      <c r="AH24" s="397" t="s">
        <v>68</v>
      </c>
      <c r="AI24" s="397" t="s">
        <v>68</v>
      </c>
      <c r="AJ24" s="397" t="s">
        <v>68</v>
      </c>
      <c r="AK24" s="397" t="s">
        <v>68</v>
      </c>
      <c r="AL24" s="397" t="s">
        <v>68</v>
      </c>
      <c r="AM24" s="397" t="s">
        <v>68</v>
      </c>
      <c r="AN24" s="397" t="s">
        <v>68</v>
      </c>
      <c r="AO24" s="397" t="s">
        <v>68</v>
      </c>
      <c r="AP24" s="397" t="s">
        <v>68</v>
      </c>
      <c r="AQ24" s="397" t="s">
        <v>68</v>
      </c>
      <c r="AR24" s="397" t="s">
        <v>68</v>
      </c>
      <c r="AS24" s="397" t="s">
        <v>68</v>
      </c>
      <c r="AT24" s="397" t="s">
        <v>68</v>
      </c>
      <c r="AU24" s="397" t="s">
        <v>68</v>
      </c>
      <c r="AV24" s="397" t="s">
        <v>68</v>
      </c>
      <c r="AW24" s="397" t="s">
        <v>68</v>
      </c>
      <c r="AX24" s="397" t="s">
        <v>68</v>
      </c>
      <c r="AY24" s="397" t="s">
        <v>68</v>
      </c>
      <c r="AZ24" s="397" t="s">
        <v>68</v>
      </c>
      <c r="BA24" s="397" t="s">
        <v>68</v>
      </c>
      <c r="BB24" s="397" t="s">
        <v>68</v>
      </c>
      <c r="BC24" s="397" t="s">
        <v>68</v>
      </c>
      <c r="BD24" s="397" t="s">
        <v>68</v>
      </c>
      <c r="BE24" s="397" t="s">
        <v>68</v>
      </c>
      <c r="BF24" s="397" t="s">
        <v>68</v>
      </c>
      <c r="BG24" s="397" t="s">
        <v>68</v>
      </c>
      <c r="BH24" s="397" t="s">
        <v>68</v>
      </c>
      <c r="BI24" s="397" t="s">
        <v>68</v>
      </c>
      <c r="BJ24" s="397" t="s">
        <v>68</v>
      </c>
      <c r="BK24" s="397" t="s">
        <v>68</v>
      </c>
      <c r="BL24" s="397" t="s">
        <v>68</v>
      </c>
      <c r="BM24" s="397" t="s">
        <v>68</v>
      </c>
      <c r="BN24" s="397" t="s">
        <v>68</v>
      </c>
      <c r="BO24" s="397" t="s">
        <v>68</v>
      </c>
      <c r="BP24" s="397" t="s">
        <v>68</v>
      </c>
      <c r="BQ24" s="397" t="s">
        <v>68</v>
      </c>
      <c r="BR24" s="397" t="s">
        <v>68</v>
      </c>
      <c r="BS24" s="397" t="s">
        <v>68</v>
      </c>
      <c r="BT24" s="397" t="s">
        <v>68</v>
      </c>
      <c r="BU24" s="397" t="s">
        <v>68</v>
      </c>
      <c r="BV24" s="397" t="s">
        <v>68</v>
      </c>
      <c r="BW24" s="397" t="s">
        <v>68</v>
      </c>
      <c r="BX24" s="397" t="s">
        <v>68</v>
      </c>
      <c r="BY24" s="397" t="s">
        <v>68</v>
      </c>
      <c r="BZ24" s="397" t="s">
        <v>798</v>
      </c>
      <c r="CA24" s="397" t="s">
        <v>86</v>
      </c>
      <c r="CB24" s="397" t="s">
        <v>799</v>
      </c>
      <c r="CC24" s="397" t="s">
        <v>86</v>
      </c>
      <c r="CD24" s="397" t="s">
        <v>800</v>
      </c>
      <c r="CE24" s="397" t="s">
        <v>801</v>
      </c>
      <c r="CF24" s="397" t="s">
        <v>802</v>
      </c>
      <c r="CG24" s="397" t="s">
        <v>803</v>
      </c>
      <c r="CH24" s="397" t="s">
        <v>301</v>
      </c>
      <c r="CI24" s="397" t="s">
        <v>86</v>
      </c>
      <c r="CJ24" s="397" t="s">
        <v>804</v>
      </c>
      <c r="CK24" s="396" t="s">
        <v>805</v>
      </c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9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</row>
    <row r="25" spans="1:177" s="82" customFormat="1" ht="12.75" customHeight="1">
      <c r="A25" s="171" t="s">
        <v>191</v>
      </c>
      <c r="B25" s="395" t="s">
        <v>350</v>
      </c>
      <c r="C25" s="395" t="s">
        <v>351</v>
      </c>
      <c r="D25" s="395" t="s">
        <v>352</v>
      </c>
      <c r="E25" s="395" t="s">
        <v>806</v>
      </c>
      <c r="F25" s="395" t="s">
        <v>68</v>
      </c>
      <c r="G25" s="395" t="s">
        <v>68</v>
      </c>
      <c r="H25" s="397" t="s">
        <v>68</v>
      </c>
      <c r="I25" s="397" t="s">
        <v>68</v>
      </c>
      <c r="J25" s="397" t="s">
        <v>68</v>
      </c>
      <c r="K25" s="397" t="s">
        <v>68</v>
      </c>
      <c r="L25" s="397" t="s">
        <v>68</v>
      </c>
      <c r="M25" s="397" t="s">
        <v>68</v>
      </c>
      <c r="N25" s="397" t="s">
        <v>68</v>
      </c>
      <c r="O25" s="397" t="s">
        <v>68</v>
      </c>
      <c r="P25" s="397" t="s">
        <v>68</v>
      </c>
      <c r="Q25" s="397" t="s">
        <v>68</v>
      </c>
      <c r="R25" s="397" t="s">
        <v>68</v>
      </c>
      <c r="S25" s="397" t="s">
        <v>68</v>
      </c>
      <c r="T25" s="397" t="s">
        <v>68</v>
      </c>
      <c r="U25" s="397" t="s">
        <v>68</v>
      </c>
      <c r="V25" s="397" t="s">
        <v>68</v>
      </c>
      <c r="W25" s="397" t="s">
        <v>68</v>
      </c>
      <c r="X25" s="397" t="s">
        <v>68</v>
      </c>
      <c r="Y25" s="397" t="s">
        <v>68</v>
      </c>
      <c r="Z25" s="397" t="s">
        <v>68</v>
      </c>
      <c r="AA25" s="397" t="s">
        <v>68</v>
      </c>
      <c r="AB25" s="397" t="s">
        <v>68</v>
      </c>
      <c r="AC25" s="397" t="s">
        <v>68</v>
      </c>
      <c r="AD25" s="397" t="s">
        <v>68</v>
      </c>
      <c r="AE25" s="397" t="s">
        <v>68</v>
      </c>
      <c r="AF25" s="397" t="s">
        <v>68</v>
      </c>
      <c r="AG25" s="397" t="s">
        <v>68</v>
      </c>
      <c r="AH25" s="397" t="s">
        <v>68</v>
      </c>
      <c r="AI25" s="397" t="s">
        <v>68</v>
      </c>
      <c r="AJ25" s="397" t="s">
        <v>68</v>
      </c>
      <c r="AK25" s="397" t="s">
        <v>68</v>
      </c>
      <c r="AL25" s="397" t="s">
        <v>68</v>
      </c>
      <c r="AM25" s="397" t="s">
        <v>68</v>
      </c>
      <c r="AN25" s="397" t="s">
        <v>68</v>
      </c>
      <c r="AO25" s="397" t="s">
        <v>68</v>
      </c>
      <c r="AP25" s="397" t="s">
        <v>68</v>
      </c>
      <c r="AQ25" s="397" t="s">
        <v>68</v>
      </c>
      <c r="AR25" s="397" t="s">
        <v>68</v>
      </c>
      <c r="AS25" s="397" t="s">
        <v>68</v>
      </c>
      <c r="AT25" s="397" t="s">
        <v>68</v>
      </c>
      <c r="AU25" s="397" t="s">
        <v>68</v>
      </c>
      <c r="AV25" s="397" t="s">
        <v>68</v>
      </c>
      <c r="AW25" s="397" t="s">
        <v>68</v>
      </c>
      <c r="AX25" s="397" t="s">
        <v>68</v>
      </c>
      <c r="AY25" s="397" t="s">
        <v>68</v>
      </c>
      <c r="AZ25" s="397" t="s">
        <v>68</v>
      </c>
      <c r="BA25" s="397" t="s">
        <v>68</v>
      </c>
      <c r="BB25" s="397" t="s">
        <v>68</v>
      </c>
      <c r="BC25" s="397" t="s">
        <v>68</v>
      </c>
      <c r="BD25" s="397" t="s">
        <v>68</v>
      </c>
      <c r="BE25" s="397" t="s">
        <v>68</v>
      </c>
      <c r="BF25" s="397" t="s">
        <v>68</v>
      </c>
      <c r="BG25" s="397" t="s">
        <v>68</v>
      </c>
      <c r="BH25" s="397" t="s">
        <v>68</v>
      </c>
      <c r="BI25" s="397" t="s">
        <v>68</v>
      </c>
      <c r="BJ25" s="397" t="s">
        <v>68</v>
      </c>
      <c r="BK25" s="397" t="s">
        <v>68</v>
      </c>
      <c r="BL25" s="397" t="s">
        <v>68</v>
      </c>
      <c r="BM25" s="397" t="s">
        <v>68</v>
      </c>
      <c r="BN25" s="397" t="s">
        <v>68</v>
      </c>
      <c r="BO25" s="397" t="s">
        <v>68</v>
      </c>
      <c r="BP25" s="397" t="s">
        <v>68</v>
      </c>
      <c r="BQ25" s="397" t="s">
        <v>68</v>
      </c>
      <c r="BR25" s="397" t="s">
        <v>68</v>
      </c>
      <c r="BS25" s="397" t="s">
        <v>68</v>
      </c>
      <c r="BT25" s="397" t="s">
        <v>68</v>
      </c>
      <c r="BU25" s="397" t="s">
        <v>68</v>
      </c>
      <c r="BV25" s="397" t="s">
        <v>68</v>
      </c>
      <c r="BW25" s="397" t="s">
        <v>68</v>
      </c>
      <c r="BX25" s="397" t="s">
        <v>68</v>
      </c>
      <c r="BY25" s="397" t="s">
        <v>68</v>
      </c>
      <c r="BZ25" s="397" t="s">
        <v>798</v>
      </c>
      <c r="CA25" s="397" t="s">
        <v>798</v>
      </c>
      <c r="CB25" s="397" t="s">
        <v>799</v>
      </c>
      <c r="CC25" s="397" t="s">
        <v>799</v>
      </c>
      <c r="CD25" s="397" t="s">
        <v>793</v>
      </c>
      <c r="CE25" s="397" t="s">
        <v>807</v>
      </c>
      <c r="CF25" s="397" t="s">
        <v>807</v>
      </c>
      <c r="CG25" s="397" t="s">
        <v>808</v>
      </c>
      <c r="CH25" s="397" t="s">
        <v>808</v>
      </c>
      <c r="CI25" s="397" t="s">
        <v>808</v>
      </c>
      <c r="CJ25" s="397" t="s">
        <v>809</v>
      </c>
      <c r="CK25" s="396" t="s">
        <v>810</v>
      </c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9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</row>
    <row r="26" spans="1:177" s="82" customFormat="1" ht="12.75" customHeight="1">
      <c r="A26" s="171">
        <v>0</v>
      </c>
      <c r="B26" s="395" t="s">
        <v>353</v>
      </c>
      <c r="C26" s="395" t="s">
        <v>811</v>
      </c>
      <c r="D26" s="395" t="s">
        <v>354</v>
      </c>
      <c r="E26" s="395" t="s">
        <v>68</v>
      </c>
      <c r="F26" s="395" t="s">
        <v>68</v>
      </c>
      <c r="G26" s="395" t="s">
        <v>68</v>
      </c>
      <c r="H26" s="397" t="s">
        <v>68</v>
      </c>
      <c r="I26" s="397" t="s">
        <v>68</v>
      </c>
      <c r="J26" s="397" t="s">
        <v>68</v>
      </c>
      <c r="K26" s="397" t="s">
        <v>68</v>
      </c>
      <c r="L26" s="397" t="s">
        <v>68</v>
      </c>
      <c r="M26" s="397" t="s">
        <v>68</v>
      </c>
      <c r="N26" s="397" t="s">
        <v>68</v>
      </c>
      <c r="O26" s="397" t="s">
        <v>68</v>
      </c>
      <c r="P26" s="397" t="s">
        <v>68</v>
      </c>
      <c r="Q26" s="397" t="s">
        <v>68</v>
      </c>
      <c r="R26" s="397" t="s">
        <v>68</v>
      </c>
      <c r="S26" s="397" t="s">
        <v>68</v>
      </c>
      <c r="T26" s="397" t="s">
        <v>68</v>
      </c>
      <c r="U26" s="397" t="s">
        <v>68</v>
      </c>
      <c r="V26" s="397" t="s">
        <v>68</v>
      </c>
      <c r="W26" s="397" t="s">
        <v>68</v>
      </c>
      <c r="X26" s="397" t="s">
        <v>68</v>
      </c>
      <c r="Y26" s="397" t="s">
        <v>68</v>
      </c>
      <c r="Z26" s="397" t="s">
        <v>68</v>
      </c>
      <c r="AA26" s="397" t="s">
        <v>68</v>
      </c>
      <c r="AB26" s="397" t="s">
        <v>68</v>
      </c>
      <c r="AC26" s="397" t="s">
        <v>68</v>
      </c>
      <c r="AD26" s="397" t="s">
        <v>68</v>
      </c>
      <c r="AE26" s="397" t="s">
        <v>68</v>
      </c>
      <c r="AF26" s="397" t="s">
        <v>68</v>
      </c>
      <c r="AG26" s="397" t="s">
        <v>68</v>
      </c>
      <c r="AH26" s="397" t="s">
        <v>68</v>
      </c>
      <c r="AI26" s="397" t="s">
        <v>68</v>
      </c>
      <c r="AJ26" s="397" t="s">
        <v>68</v>
      </c>
      <c r="AK26" s="397" t="s">
        <v>68</v>
      </c>
      <c r="AL26" s="397" t="s">
        <v>68</v>
      </c>
      <c r="AM26" s="397" t="s">
        <v>68</v>
      </c>
      <c r="AN26" s="397" t="s">
        <v>68</v>
      </c>
      <c r="AO26" s="397" t="s">
        <v>68</v>
      </c>
      <c r="AP26" s="397" t="s">
        <v>68</v>
      </c>
      <c r="AQ26" s="397" t="s">
        <v>68</v>
      </c>
      <c r="AR26" s="397" t="s">
        <v>68</v>
      </c>
      <c r="AS26" s="397" t="s">
        <v>68</v>
      </c>
      <c r="AT26" s="397" t="s">
        <v>68</v>
      </c>
      <c r="AU26" s="397" t="s">
        <v>68</v>
      </c>
      <c r="AV26" s="397" t="s">
        <v>68</v>
      </c>
      <c r="AW26" s="397" t="s">
        <v>68</v>
      </c>
      <c r="AX26" s="397" t="s">
        <v>68</v>
      </c>
      <c r="AY26" s="397" t="s">
        <v>68</v>
      </c>
      <c r="AZ26" s="397" t="s">
        <v>68</v>
      </c>
      <c r="BA26" s="397" t="s">
        <v>68</v>
      </c>
      <c r="BB26" s="397" t="s">
        <v>68</v>
      </c>
      <c r="BC26" s="397" t="s">
        <v>68</v>
      </c>
      <c r="BD26" s="397" t="s">
        <v>68</v>
      </c>
      <c r="BE26" s="397" t="s">
        <v>68</v>
      </c>
      <c r="BF26" s="397" t="s">
        <v>68</v>
      </c>
      <c r="BG26" s="397" t="s">
        <v>68</v>
      </c>
      <c r="BH26" s="397" t="s">
        <v>68</v>
      </c>
      <c r="BI26" s="397" t="s">
        <v>68</v>
      </c>
      <c r="BJ26" s="397" t="s">
        <v>68</v>
      </c>
      <c r="BK26" s="397" t="s">
        <v>68</v>
      </c>
      <c r="BL26" s="397" t="s">
        <v>68</v>
      </c>
      <c r="BM26" s="397" t="s">
        <v>68</v>
      </c>
      <c r="BN26" s="397" t="s">
        <v>68</v>
      </c>
      <c r="BO26" s="397" t="s">
        <v>68</v>
      </c>
      <c r="BP26" s="397" t="s">
        <v>68</v>
      </c>
      <c r="BQ26" s="397" t="s">
        <v>68</v>
      </c>
      <c r="BR26" s="397" t="s">
        <v>68</v>
      </c>
      <c r="BS26" s="397" t="s">
        <v>68</v>
      </c>
      <c r="BT26" s="397" t="s">
        <v>68</v>
      </c>
      <c r="BU26" s="397" t="s">
        <v>68</v>
      </c>
      <c r="BV26" s="397" t="s">
        <v>68</v>
      </c>
      <c r="BW26" s="397" t="s">
        <v>68</v>
      </c>
      <c r="BX26" s="397" t="s">
        <v>68</v>
      </c>
      <c r="BY26" s="397" t="s">
        <v>68</v>
      </c>
      <c r="BZ26" s="397" t="s">
        <v>86</v>
      </c>
      <c r="CA26" s="397" t="s">
        <v>86</v>
      </c>
      <c r="CB26" s="397" t="s">
        <v>86</v>
      </c>
      <c r="CC26" s="397" t="s">
        <v>86</v>
      </c>
      <c r="CD26" s="397" t="s">
        <v>812</v>
      </c>
      <c r="CE26" s="397" t="s">
        <v>813</v>
      </c>
      <c r="CF26" s="397" t="s">
        <v>814</v>
      </c>
      <c r="CG26" s="397" t="s">
        <v>802</v>
      </c>
      <c r="CH26" s="397" t="s">
        <v>815</v>
      </c>
      <c r="CI26" s="397" t="s">
        <v>86</v>
      </c>
      <c r="CJ26" s="397" t="s">
        <v>816</v>
      </c>
      <c r="CK26" s="396" t="s">
        <v>817</v>
      </c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9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</row>
    <row r="27" spans="1:177" s="82" customFormat="1" ht="12.75" customHeight="1">
      <c r="A27" s="171" t="s">
        <v>191</v>
      </c>
      <c r="B27" s="395" t="s">
        <v>818</v>
      </c>
      <c r="C27" s="395" t="s">
        <v>819</v>
      </c>
      <c r="D27" s="395" t="s">
        <v>820</v>
      </c>
      <c r="E27" s="395" t="s">
        <v>451</v>
      </c>
      <c r="F27" s="395" t="s">
        <v>68</v>
      </c>
      <c r="G27" s="395" t="s">
        <v>68</v>
      </c>
      <c r="H27" s="397" t="s">
        <v>68</v>
      </c>
      <c r="I27" s="397" t="s">
        <v>68</v>
      </c>
      <c r="J27" s="397" t="s">
        <v>68</v>
      </c>
      <c r="K27" s="397" t="s">
        <v>68</v>
      </c>
      <c r="L27" s="397" t="s">
        <v>68</v>
      </c>
      <c r="M27" s="397" t="s">
        <v>68</v>
      </c>
      <c r="N27" s="397" t="s">
        <v>68</v>
      </c>
      <c r="O27" s="397" t="s">
        <v>68</v>
      </c>
      <c r="P27" s="397" t="s">
        <v>68</v>
      </c>
      <c r="Q27" s="397" t="s">
        <v>68</v>
      </c>
      <c r="R27" s="397" t="s">
        <v>68</v>
      </c>
      <c r="S27" s="397" t="s">
        <v>68</v>
      </c>
      <c r="T27" s="397" t="s">
        <v>68</v>
      </c>
      <c r="U27" s="397" t="s">
        <v>68</v>
      </c>
      <c r="V27" s="397" t="s">
        <v>68</v>
      </c>
      <c r="W27" s="397" t="s">
        <v>68</v>
      </c>
      <c r="X27" s="397" t="s">
        <v>68</v>
      </c>
      <c r="Y27" s="397" t="s">
        <v>68</v>
      </c>
      <c r="Z27" s="397" t="s">
        <v>68</v>
      </c>
      <c r="AA27" s="397" t="s">
        <v>68</v>
      </c>
      <c r="AB27" s="397" t="s">
        <v>68</v>
      </c>
      <c r="AC27" s="397" t="s">
        <v>68</v>
      </c>
      <c r="AD27" s="397" t="s">
        <v>68</v>
      </c>
      <c r="AE27" s="397" t="s">
        <v>68</v>
      </c>
      <c r="AF27" s="397" t="s">
        <v>68</v>
      </c>
      <c r="AG27" s="397" t="s">
        <v>68</v>
      </c>
      <c r="AH27" s="397" t="s">
        <v>68</v>
      </c>
      <c r="AI27" s="397" t="s">
        <v>68</v>
      </c>
      <c r="AJ27" s="397" t="s">
        <v>68</v>
      </c>
      <c r="AK27" s="397" t="s">
        <v>68</v>
      </c>
      <c r="AL27" s="397" t="s">
        <v>68</v>
      </c>
      <c r="AM27" s="397" t="s">
        <v>68</v>
      </c>
      <c r="AN27" s="397" t="s">
        <v>68</v>
      </c>
      <c r="AO27" s="397" t="s">
        <v>68</v>
      </c>
      <c r="AP27" s="397" t="s">
        <v>68</v>
      </c>
      <c r="AQ27" s="397" t="s">
        <v>68</v>
      </c>
      <c r="AR27" s="397" t="s">
        <v>68</v>
      </c>
      <c r="AS27" s="397" t="s">
        <v>68</v>
      </c>
      <c r="AT27" s="397" t="s">
        <v>68</v>
      </c>
      <c r="AU27" s="397" t="s">
        <v>68</v>
      </c>
      <c r="AV27" s="397" t="s">
        <v>68</v>
      </c>
      <c r="AW27" s="397" t="s">
        <v>68</v>
      </c>
      <c r="AX27" s="397" t="s">
        <v>68</v>
      </c>
      <c r="AY27" s="397" t="s">
        <v>68</v>
      </c>
      <c r="AZ27" s="397" t="s">
        <v>68</v>
      </c>
      <c r="BA27" s="397" t="s">
        <v>68</v>
      </c>
      <c r="BB27" s="397" t="s">
        <v>68</v>
      </c>
      <c r="BC27" s="397" t="s">
        <v>68</v>
      </c>
      <c r="BD27" s="397" t="s">
        <v>68</v>
      </c>
      <c r="BE27" s="397" t="s">
        <v>68</v>
      </c>
      <c r="BF27" s="397" t="s">
        <v>68</v>
      </c>
      <c r="BG27" s="397" t="s">
        <v>68</v>
      </c>
      <c r="BH27" s="397" t="s">
        <v>68</v>
      </c>
      <c r="BI27" s="397" t="s">
        <v>68</v>
      </c>
      <c r="BJ27" s="397" t="s">
        <v>68</v>
      </c>
      <c r="BK27" s="397" t="s">
        <v>68</v>
      </c>
      <c r="BL27" s="397" t="s">
        <v>68</v>
      </c>
      <c r="BM27" s="397" t="s">
        <v>68</v>
      </c>
      <c r="BN27" s="397" t="s">
        <v>68</v>
      </c>
      <c r="BO27" s="397" t="s">
        <v>68</v>
      </c>
      <c r="BP27" s="397" t="s">
        <v>68</v>
      </c>
      <c r="BQ27" s="397" t="s">
        <v>68</v>
      </c>
      <c r="BR27" s="397" t="s">
        <v>68</v>
      </c>
      <c r="BS27" s="397" t="s">
        <v>68</v>
      </c>
      <c r="BT27" s="397" t="s">
        <v>68</v>
      </c>
      <c r="BU27" s="397" t="s">
        <v>821</v>
      </c>
      <c r="BV27" s="397" t="s">
        <v>68</v>
      </c>
      <c r="BW27" s="397" t="s">
        <v>821</v>
      </c>
      <c r="BX27" s="397" t="s">
        <v>68</v>
      </c>
      <c r="BY27" s="397" t="s">
        <v>68</v>
      </c>
      <c r="BZ27" s="397" t="s">
        <v>822</v>
      </c>
      <c r="CA27" s="397" t="s">
        <v>68</v>
      </c>
      <c r="CB27" s="397" t="s">
        <v>822</v>
      </c>
      <c r="CC27" s="397" t="s">
        <v>68</v>
      </c>
      <c r="CD27" s="397" t="s">
        <v>823</v>
      </c>
      <c r="CE27" s="397" t="s">
        <v>824</v>
      </c>
      <c r="CF27" s="397" t="s">
        <v>68</v>
      </c>
      <c r="CG27" s="397" t="s">
        <v>68</v>
      </c>
      <c r="CH27" s="397" t="s">
        <v>68</v>
      </c>
      <c r="CI27" s="397" t="s">
        <v>68</v>
      </c>
      <c r="CJ27" s="397" t="s">
        <v>68</v>
      </c>
      <c r="CK27" s="396" t="s">
        <v>825</v>
      </c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9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</row>
    <row r="28" spans="1:177" s="82" customFormat="1" ht="12.75" customHeight="1">
      <c r="A28" s="171" t="s">
        <v>191</v>
      </c>
      <c r="B28" s="395" t="s">
        <v>826</v>
      </c>
      <c r="C28" s="395" t="s">
        <v>827</v>
      </c>
      <c r="D28" s="395" t="s">
        <v>828</v>
      </c>
      <c r="E28" s="395" t="s">
        <v>829</v>
      </c>
      <c r="F28" s="395" t="s">
        <v>68</v>
      </c>
      <c r="G28" s="395" t="s">
        <v>68</v>
      </c>
      <c r="H28" s="397" t="s">
        <v>68</v>
      </c>
      <c r="I28" s="397" t="s">
        <v>68</v>
      </c>
      <c r="J28" s="397" t="s">
        <v>68</v>
      </c>
      <c r="K28" s="397" t="s">
        <v>68</v>
      </c>
      <c r="L28" s="397" t="s">
        <v>68</v>
      </c>
      <c r="M28" s="397" t="s">
        <v>68</v>
      </c>
      <c r="N28" s="397" t="s">
        <v>68</v>
      </c>
      <c r="O28" s="397" t="s">
        <v>68</v>
      </c>
      <c r="P28" s="397" t="s">
        <v>68</v>
      </c>
      <c r="Q28" s="397" t="s">
        <v>68</v>
      </c>
      <c r="R28" s="397" t="s">
        <v>68</v>
      </c>
      <c r="S28" s="397" t="s">
        <v>68</v>
      </c>
      <c r="T28" s="397" t="s">
        <v>68</v>
      </c>
      <c r="U28" s="397" t="s">
        <v>68</v>
      </c>
      <c r="V28" s="397" t="s">
        <v>68</v>
      </c>
      <c r="W28" s="397" t="s">
        <v>68</v>
      </c>
      <c r="X28" s="397" t="s">
        <v>68</v>
      </c>
      <c r="Y28" s="397" t="s">
        <v>68</v>
      </c>
      <c r="Z28" s="397" t="s">
        <v>68</v>
      </c>
      <c r="AA28" s="397" t="s">
        <v>68</v>
      </c>
      <c r="AB28" s="397" t="s">
        <v>68</v>
      </c>
      <c r="AC28" s="397" t="s">
        <v>68</v>
      </c>
      <c r="AD28" s="397" t="s">
        <v>68</v>
      </c>
      <c r="AE28" s="397" t="s">
        <v>68</v>
      </c>
      <c r="AF28" s="397" t="s">
        <v>68</v>
      </c>
      <c r="AG28" s="397" t="s">
        <v>68</v>
      </c>
      <c r="AH28" s="397" t="s">
        <v>68</v>
      </c>
      <c r="AI28" s="397" t="s">
        <v>68</v>
      </c>
      <c r="AJ28" s="397" t="s">
        <v>68</v>
      </c>
      <c r="AK28" s="397" t="s">
        <v>68</v>
      </c>
      <c r="AL28" s="397" t="s">
        <v>68</v>
      </c>
      <c r="AM28" s="397" t="s">
        <v>68</v>
      </c>
      <c r="AN28" s="397" t="s">
        <v>68</v>
      </c>
      <c r="AO28" s="397" t="s">
        <v>68</v>
      </c>
      <c r="AP28" s="397" t="s">
        <v>68</v>
      </c>
      <c r="AQ28" s="397" t="s">
        <v>68</v>
      </c>
      <c r="AR28" s="397" t="s">
        <v>68</v>
      </c>
      <c r="AS28" s="397" t="s">
        <v>68</v>
      </c>
      <c r="AT28" s="397" t="s">
        <v>68</v>
      </c>
      <c r="AU28" s="397" t="s">
        <v>68</v>
      </c>
      <c r="AV28" s="397" t="s">
        <v>68</v>
      </c>
      <c r="AW28" s="397" t="s">
        <v>68</v>
      </c>
      <c r="AX28" s="397" t="s">
        <v>68</v>
      </c>
      <c r="AY28" s="397" t="s">
        <v>68</v>
      </c>
      <c r="AZ28" s="397" t="s">
        <v>68</v>
      </c>
      <c r="BA28" s="397" t="s">
        <v>68</v>
      </c>
      <c r="BB28" s="397" t="s">
        <v>68</v>
      </c>
      <c r="BC28" s="397" t="s">
        <v>68</v>
      </c>
      <c r="BD28" s="397" t="s">
        <v>68</v>
      </c>
      <c r="BE28" s="397" t="s">
        <v>68</v>
      </c>
      <c r="BF28" s="397" t="s">
        <v>68</v>
      </c>
      <c r="BG28" s="397" t="s">
        <v>68</v>
      </c>
      <c r="BH28" s="397" t="s">
        <v>68</v>
      </c>
      <c r="BI28" s="397" t="s">
        <v>68</v>
      </c>
      <c r="BJ28" s="397" t="s">
        <v>68</v>
      </c>
      <c r="BK28" s="397" t="s">
        <v>68</v>
      </c>
      <c r="BL28" s="397" t="s">
        <v>68</v>
      </c>
      <c r="BM28" s="397" t="s">
        <v>68</v>
      </c>
      <c r="BN28" s="397" t="s">
        <v>68</v>
      </c>
      <c r="BO28" s="397" t="s">
        <v>68</v>
      </c>
      <c r="BP28" s="397" t="s">
        <v>68</v>
      </c>
      <c r="BQ28" s="397" t="s">
        <v>68</v>
      </c>
      <c r="BR28" s="397" t="s">
        <v>68</v>
      </c>
      <c r="BS28" s="397" t="s">
        <v>68</v>
      </c>
      <c r="BT28" s="397" t="s">
        <v>68</v>
      </c>
      <c r="BU28" s="397" t="s">
        <v>68</v>
      </c>
      <c r="BV28" s="397" t="s">
        <v>68</v>
      </c>
      <c r="BW28" s="397" t="s">
        <v>68</v>
      </c>
      <c r="BX28" s="397" t="s">
        <v>68</v>
      </c>
      <c r="BY28" s="397" t="s">
        <v>68</v>
      </c>
      <c r="BZ28" s="397" t="s">
        <v>302</v>
      </c>
      <c r="CA28" s="397" t="s">
        <v>68</v>
      </c>
      <c r="CB28" s="397" t="s">
        <v>302</v>
      </c>
      <c r="CC28" s="397" t="s">
        <v>68</v>
      </c>
      <c r="CD28" s="397" t="s">
        <v>830</v>
      </c>
      <c r="CE28" s="397" t="s">
        <v>221</v>
      </c>
      <c r="CF28" s="397" t="s">
        <v>68</v>
      </c>
      <c r="CG28" s="397" t="s">
        <v>68</v>
      </c>
      <c r="CH28" s="397" t="s">
        <v>68</v>
      </c>
      <c r="CI28" s="397" t="s">
        <v>68</v>
      </c>
      <c r="CJ28" s="397" t="s">
        <v>68</v>
      </c>
      <c r="CK28" s="396" t="s">
        <v>831</v>
      </c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9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</row>
    <row r="29" spans="1:177" s="82" customFormat="1" ht="12.75" customHeight="1">
      <c r="A29" s="171">
        <v>0</v>
      </c>
      <c r="B29" s="395" t="s">
        <v>832</v>
      </c>
      <c r="C29" s="395" t="s">
        <v>833</v>
      </c>
      <c r="D29" s="395" t="s">
        <v>834</v>
      </c>
      <c r="E29" s="395" t="s">
        <v>68</v>
      </c>
      <c r="F29" s="395" t="s">
        <v>68</v>
      </c>
      <c r="G29" s="395" t="s">
        <v>68</v>
      </c>
      <c r="H29" s="397" t="s">
        <v>68</v>
      </c>
      <c r="I29" s="397" t="s">
        <v>68</v>
      </c>
      <c r="J29" s="397" t="s">
        <v>68</v>
      </c>
      <c r="K29" s="397" t="s">
        <v>68</v>
      </c>
      <c r="L29" s="397" t="s">
        <v>68</v>
      </c>
      <c r="M29" s="397" t="s">
        <v>68</v>
      </c>
      <c r="N29" s="397" t="s">
        <v>68</v>
      </c>
      <c r="O29" s="397" t="s">
        <v>68</v>
      </c>
      <c r="P29" s="397" t="s">
        <v>68</v>
      </c>
      <c r="Q29" s="397" t="s">
        <v>68</v>
      </c>
      <c r="R29" s="397" t="s">
        <v>68</v>
      </c>
      <c r="S29" s="397" t="s">
        <v>68</v>
      </c>
      <c r="T29" s="397" t="s">
        <v>68</v>
      </c>
      <c r="U29" s="397" t="s">
        <v>68</v>
      </c>
      <c r="V29" s="397" t="s">
        <v>68</v>
      </c>
      <c r="W29" s="397" t="s">
        <v>68</v>
      </c>
      <c r="X29" s="397" t="s">
        <v>68</v>
      </c>
      <c r="Y29" s="397" t="s">
        <v>68</v>
      </c>
      <c r="Z29" s="397" t="s">
        <v>68</v>
      </c>
      <c r="AA29" s="397" t="s">
        <v>68</v>
      </c>
      <c r="AB29" s="397" t="s">
        <v>68</v>
      </c>
      <c r="AC29" s="397" t="s">
        <v>68</v>
      </c>
      <c r="AD29" s="397" t="s">
        <v>68</v>
      </c>
      <c r="AE29" s="397" t="s">
        <v>68</v>
      </c>
      <c r="AF29" s="397" t="s">
        <v>68</v>
      </c>
      <c r="AG29" s="397" t="s">
        <v>68</v>
      </c>
      <c r="AH29" s="397" t="s">
        <v>68</v>
      </c>
      <c r="AI29" s="397" t="s">
        <v>68</v>
      </c>
      <c r="AJ29" s="397" t="s">
        <v>68</v>
      </c>
      <c r="AK29" s="397" t="s">
        <v>68</v>
      </c>
      <c r="AL29" s="397" t="s">
        <v>68</v>
      </c>
      <c r="AM29" s="397" t="s">
        <v>68</v>
      </c>
      <c r="AN29" s="397" t="s">
        <v>68</v>
      </c>
      <c r="AO29" s="397" t="s">
        <v>68</v>
      </c>
      <c r="AP29" s="397" t="s">
        <v>68</v>
      </c>
      <c r="AQ29" s="397" t="s">
        <v>68</v>
      </c>
      <c r="AR29" s="397" t="s">
        <v>68</v>
      </c>
      <c r="AS29" s="397" t="s">
        <v>68</v>
      </c>
      <c r="AT29" s="397" t="s">
        <v>68</v>
      </c>
      <c r="AU29" s="397" t="s">
        <v>68</v>
      </c>
      <c r="AV29" s="397" t="s">
        <v>68</v>
      </c>
      <c r="AW29" s="397" t="s">
        <v>68</v>
      </c>
      <c r="AX29" s="397" t="s">
        <v>68</v>
      </c>
      <c r="AY29" s="397" t="s">
        <v>68</v>
      </c>
      <c r="AZ29" s="397" t="s">
        <v>68</v>
      </c>
      <c r="BA29" s="397" t="s">
        <v>68</v>
      </c>
      <c r="BB29" s="397" t="s">
        <v>68</v>
      </c>
      <c r="BC29" s="397" t="s">
        <v>68</v>
      </c>
      <c r="BD29" s="397" t="s">
        <v>68</v>
      </c>
      <c r="BE29" s="397" t="s">
        <v>68</v>
      </c>
      <c r="BF29" s="397" t="s">
        <v>68</v>
      </c>
      <c r="BG29" s="397" t="s">
        <v>68</v>
      </c>
      <c r="BH29" s="397" t="s">
        <v>68</v>
      </c>
      <c r="BI29" s="397" t="s">
        <v>68</v>
      </c>
      <c r="BJ29" s="397" t="s">
        <v>68</v>
      </c>
      <c r="BK29" s="397" t="s">
        <v>68</v>
      </c>
      <c r="BL29" s="397" t="s">
        <v>68</v>
      </c>
      <c r="BM29" s="397" t="s">
        <v>68</v>
      </c>
      <c r="BN29" s="397" t="s">
        <v>68</v>
      </c>
      <c r="BO29" s="397" t="s">
        <v>68</v>
      </c>
      <c r="BP29" s="397" t="s">
        <v>68</v>
      </c>
      <c r="BQ29" s="397" t="s">
        <v>68</v>
      </c>
      <c r="BR29" s="397" t="s">
        <v>68</v>
      </c>
      <c r="BS29" s="397" t="s">
        <v>68</v>
      </c>
      <c r="BT29" s="397" t="s">
        <v>68</v>
      </c>
      <c r="BU29" s="397" t="s">
        <v>68</v>
      </c>
      <c r="BV29" s="397" t="s">
        <v>68</v>
      </c>
      <c r="BW29" s="397" t="s">
        <v>68</v>
      </c>
      <c r="BX29" s="397" t="s">
        <v>68</v>
      </c>
      <c r="BY29" s="397" t="s">
        <v>68</v>
      </c>
      <c r="BZ29" s="397" t="s">
        <v>835</v>
      </c>
      <c r="CA29" s="397" t="s">
        <v>68</v>
      </c>
      <c r="CB29" s="397" t="s">
        <v>835</v>
      </c>
      <c r="CC29" s="397" t="s">
        <v>68</v>
      </c>
      <c r="CD29" s="397" t="s">
        <v>822</v>
      </c>
      <c r="CE29" s="397" t="s">
        <v>824</v>
      </c>
      <c r="CF29" s="397" t="s">
        <v>68</v>
      </c>
      <c r="CG29" s="397" t="s">
        <v>68</v>
      </c>
      <c r="CH29" s="397" t="s">
        <v>68</v>
      </c>
      <c r="CI29" s="397" t="s">
        <v>68</v>
      </c>
      <c r="CJ29" s="397" t="s">
        <v>68</v>
      </c>
      <c r="CK29" s="396" t="s">
        <v>825</v>
      </c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9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</row>
    <row r="30" spans="1:177" s="82" customFormat="1" ht="12.75" customHeight="1">
      <c r="A30" s="171">
        <v>0</v>
      </c>
      <c r="B30" s="395" t="s">
        <v>836</v>
      </c>
      <c r="C30" s="395" t="s">
        <v>837</v>
      </c>
      <c r="D30" s="395" t="s">
        <v>838</v>
      </c>
      <c r="E30" s="395" t="s">
        <v>68</v>
      </c>
      <c r="F30" s="395" t="s">
        <v>68</v>
      </c>
      <c r="G30" s="395" t="s">
        <v>68</v>
      </c>
      <c r="H30" s="397" t="s">
        <v>68</v>
      </c>
      <c r="I30" s="397" t="s">
        <v>68</v>
      </c>
      <c r="J30" s="397" t="s">
        <v>68</v>
      </c>
      <c r="K30" s="397" t="s">
        <v>68</v>
      </c>
      <c r="L30" s="397" t="s">
        <v>68</v>
      </c>
      <c r="M30" s="397" t="s">
        <v>68</v>
      </c>
      <c r="N30" s="397" t="s">
        <v>68</v>
      </c>
      <c r="O30" s="397" t="s">
        <v>68</v>
      </c>
      <c r="P30" s="397" t="s">
        <v>68</v>
      </c>
      <c r="Q30" s="397" t="s">
        <v>68</v>
      </c>
      <c r="R30" s="397" t="s">
        <v>68</v>
      </c>
      <c r="S30" s="397" t="s">
        <v>68</v>
      </c>
      <c r="T30" s="397" t="s">
        <v>68</v>
      </c>
      <c r="U30" s="397" t="s">
        <v>68</v>
      </c>
      <c r="V30" s="397" t="s">
        <v>68</v>
      </c>
      <c r="W30" s="397" t="s">
        <v>68</v>
      </c>
      <c r="X30" s="397" t="s">
        <v>68</v>
      </c>
      <c r="Y30" s="397" t="s">
        <v>68</v>
      </c>
      <c r="Z30" s="397" t="s">
        <v>68</v>
      </c>
      <c r="AA30" s="397" t="s">
        <v>68</v>
      </c>
      <c r="AB30" s="397" t="s">
        <v>68</v>
      </c>
      <c r="AC30" s="397" t="s">
        <v>68</v>
      </c>
      <c r="AD30" s="397" t="s">
        <v>68</v>
      </c>
      <c r="AE30" s="397" t="s">
        <v>68</v>
      </c>
      <c r="AF30" s="397" t="s">
        <v>68</v>
      </c>
      <c r="AG30" s="397" t="s">
        <v>68</v>
      </c>
      <c r="AH30" s="397" t="s">
        <v>68</v>
      </c>
      <c r="AI30" s="397" t="s">
        <v>68</v>
      </c>
      <c r="AJ30" s="397" t="s">
        <v>68</v>
      </c>
      <c r="AK30" s="397" t="s">
        <v>68</v>
      </c>
      <c r="AL30" s="397" t="s">
        <v>68</v>
      </c>
      <c r="AM30" s="397" t="s">
        <v>68</v>
      </c>
      <c r="AN30" s="397" t="s">
        <v>68</v>
      </c>
      <c r="AO30" s="397" t="s">
        <v>68</v>
      </c>
      <c r="AP30" s="397" t="s">
        <v>68</v>
      </c>
      <c r="AQ30" s="397" t="s">
        <v>68</v>
      </c>
      <c r="AR30" s="397" t="s">
        <v>68</v>
      </c>
      <c r="AS30" s="397" t="s">
        <v>68</v>
      </c>
      <c r="AT30" s="397" t="s">
        <v>68</v>
      </c>
      <c r="AU30" s="397" t="s">
        <v>68</v>
      </c>
      <c r="AV30" s="397" t="s">
        <v>68</v>
      </c>
      <c r="AW30" s="397" t="s">
        <v>68</v>
      </c>
      <c r="AX30" s="397" t="s">
        <v>68</v>
      </c>
      <c r="AY30" s="397" t="s">
        <v>68</v>
      </c>
      <c r="AZ30" s="397" t="s">
        <v>68</v>
      </c>
      <c r="BA30" s="397" t="s">
        <v>68</v>
      </c>
      <c r="BB30" s="397" t="s">
        <v>68</v>
      </c>
      <c r="BC30" s="397" t="s">
        <v>68</v>
      </c>
      <c r="BD30" s="397" t="s">
        <v>68</v>
      </c>
      <c r="BE30" s="397" t="s">
        <v>68</v>
      </c>
      <c r="BF30" s="397" t="s">
        <v>68</v>
      </c>
      <c r="BG30" s="397" t="s">
        <v>68</v>
      </c>
      <c r="BH30" s="397" t="s">
        <v>68</v>
      </c>
      <c r="BI30" s="397" t="s">
        <v>68</v>
      </c>
      <c r="BJ30" s="397" t="s">
        <v>68</v>
      </c>
      <c r="BK30" s="397" t="s">
        <v>68</v>
      </c>
      <c r="BL30" s="397" t="s">
        <v>68</v>
      </c>
      <c r="BM30" s="397" t="s">
        <v>68</v>
      </c>
      <c r="BN30" s="397" t="s">
        <v>68</v>
      </c>
      <c r="BO30" s="397" t="s">
        <v>68</v>
      </c>
      <c r="BP30" s="397" t="s">
        <v>68</v>
      </c>
      <c r="BQ30" s="397" t="s">
        <v>68</v>
      </c>
      <c r="BR30" s="397" t="s">
        <v>68</v>
      </c>
      <c r="BS30" s="397" t="s">
        <v>68</v>
      </c>
      <c r="BT30" s="397" t="s">
        <v>68</v>
      </c>
      <c r="BU30" s="397" t="s">
        <v>68</v>
      </c>
      <c r="BV30" s="397" t="s">
        <v>68</v>
      </c>
      <c r="BW30" s="397" t="s">
        <v>68</v>
      </c>
      <c r="BX30" s="397" t="s">
        <v>68</v>
      </c>
      <c r="BY30" s="397" t="s">
        <v>68</v>
      </c>
      <c r="BZ30" s="397" t="s">
        <v>707</v>
      </c>
      <c r="CA30" s="397" t="s">
        <v>68</v>
      </c>
      <c r="CB30" s="397" t="s">
        <v>707</v>
      </c>
      <c r="CC30" s="397" t="s">
        <v>68</v>
      </c>
      <c r="CD30" s="397" t="s">
        <v>302</v>
      </c>
      <c r="CE30" s="397" t="s">
        <v>221</v>
      </c>
      <c r="CF30" s="397" t="s">
        <v>68</v>
      </c>
      <c r="CG30" s="397" t="s">
        <v>68</v>
      </c>
      <c r="CH30" s="397" t="s">
        <v>68</v>
      </c>
      <c r="CI30" s="397" t="s">
        <v>68</v>
      </c>
      <c r="CJ30" s="397" t="s">
        <v>68</v>
      </c>
      <c r="CK30" s="396" t="s">
        <v>831</v>
      </c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9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</row>
    <row r="31" spans="1:177" s="82" customFormat="1" ht="12.75" customHeight="1" thickBot="1">
      <c r="A31" s="171">
        <v>0</v>
      </c>
      <c r="B31" s="395" t="s">
        <v>839</v>
      </c>
      <c r="C31" s="395" t="s">
        <v>840</v>
      </c>
      <c r="D31" s="395" t="s">
        <v>841</v>
      </c>
      <c r="E31" s="395" t="s">
        <v>68</v>
      </c>
      <c r="F31" s="395" t="s">
        <v>68</v>
      </c>
      <c r="G31" s="395" t="s">
        <v>68</v>
      </c>
      <c r="H31" s="397" t="s">
        <v>68</v>
      </c>
      <c r="I31" s="397" t="s">
        <v>68</v>
      </c>
      <c r="J31" s="397" t="s">
        <v>68</v>
      </c>
      <c r="K31" s="397" t="s">
        <v>68</v>
      </c>
      <c r="L31" s="397" t="s">
        <v>68</v>
      </c>
      <c r="M31" s="397" t="s">
        <v>68</v>
      </c>
      <c r="N31" s="397" t="s">
        <v>68</v>
      </c>
      <c r="O31" s="397" t="s">
        <v>68</v>
      </c>
      <c r="P31" s="397" t="s">
        <v>68</v>
      </c>
      <c r="Q31" s="397" t="s">
        <v>68</v>
      </c>
      <c r="R31" s="397" t="s">
        <v>68</v>
      </c>
      <c r="S31" s="397" t="s">
        <v>68</v>
      </c>
      <c r="T31" s="397" t="s">
        <v>68</v>
      </c>
      <c r="U31" s="397" t="s">
        <v>68</v>
      </c>
      <c r="V31" s="397" t="s">
        <v>68</v>
      </c>
      <c r="W31" s="397" t="s">
        <v>68</v>
      </c>
      <c r="X31" s="397" t="s">
        <v>68</v>
      </c>
      <c r="Y31" s="397" t="s">
        <v>68</v>
      </c>
      <c r="Z31" s="397" t="s">
        <v>68</v>
      </c>
      <c r="AA31" s="397" t="s">
        <v>68</v>
      </c>
      <c r="AB31" s="397" t="s">
        <v>68</v>
      </c>
      <c r="AC31" s="397" t="s">
        <v>68</v>
      </c>
      <c r="AD31" s="397" t="s">
        <v>68</v>
      </c>
      <c r="AE31" s="397" t="s">
        <v>68</v>
      </c>
      <c r="AF31" s="397" t="s">
        <v>68</v>
      </c>
      <c r="AG31" s="397" t="s">
        <v>68</v>
      </c>
      <c r="AH31" s="397" t="s">
        <v>68</v>
      </c>
      <c r="AI31" s="397" t="s">
        <v>68</v>
      </c>
      <c r="AJ31" s="397" t="s">
        <v>68</v>
      </c>
      <c r="AK31" s="397" t="s">
        <v>68</v>
      </c>
      <c r="AL31" s="397" t="s">
        <v>68</v>
      </c>
      <c r="AM31" s="397" t="s">
        <v>68</v>
      </c>
      <c r="AN31" s="397" t="s">
        <v>68</v>
      </c>
      <c r="AO31" s="397" t="s">
        <v>68</v>
      </c>
      <c r="AP31" s="397" t="s">
        <v>68</v>
      </c>
      <c r="AQ31" s="397" t="s">
        <v>68</v>
      </c>
      <c r="AR31" s="397" t="s">
        <v>68</v>
      </c>
      <c r="AS31" s="397" t="s">
        <v>68</v>
      </c>
      <c r="AT31" s="397" t="s">
        <v>68</v>
      </c>
      <c r="AU31" s="397" t="s">
        <v>68</v>
      </c>
      <c r="AV31" s="397" t="s">
        <v>68</v>
      </c>
      <c r="AW31" s="397" t="s">
        <v>68</v>
      </c>
      <c r="AX31" s="397" t="s">
        <v>68</v>
      </c>
      <c r="AY31" s="397" t="s">
        <v>68</v>
      </c>
      <c r="AZ31" s="397" t="s">
        <v>68</v>
      </c>
      <c r="BA31" s="397" t="s">
        <v>68</v>
      </c>
      <c r="BB31" s="397" t="s">
        <v>68</v>
      </c>
      <c r="BC31" s="397" t="s">
        <v>68</v>
      </c>
      <c r="BD31" s="397" t="s">
        <v>68</v>
      </c>
      <c r="BE31" s="397" t="s">
        <v>68</v>
      </c>
      <c r="BF31" s="397" t="s">
        <v>68</v>
      </c>
      <c r="BG31" s="397" t="s">
        <v>68</v>
      </c>
      <c r="BH31" s="397" t="s">
        <v>68</v>
      </c>
      <c r="BI31" s="397" t="s">
        <v>68</v>
      </c>
      <c r="BJ31" s="397" t="s">
        <v>68</v>
      </c>
      <c r="BK31" s="397" t="s">
        <v>68</v>
      </c>
      <c r="BL31" s="397" t="s">
        <v>68</v>
      </c>
      <c r="BM31" s="397" t="s">
        <v>68</v>
      </c>
      <c r="BN31" s="397" t="s">
        <v>68</v>
      </c>
      <c r="BO31" s="397" t="s">
        <v>68</v>
      </c>
      <c r="BP31" s="397" t="s">
        <v>68</v>
      </c>
      <c r="BQ31" s="397" t="s">
        <v>68</v>
      </c>
      <c r="BR31" s="397" t="s">
        <v>68</v>
      </c>
      <c r="BS31" s="397" t="s">
        <v>68</v>
      </c>
      <c r="BT31" s="397" t="s">
        <v>68</v>
      </c>
      <c r="BU31" s="397" t="s">
        <v>68</v>
      </c>
      <c r="BV31" s="397" t="s">
        <v>68</v>
      </c>
      <c r="BW31" s="397" t="s">
        <v>68</v>
      </c>
      <c r="BX31" s="397" t="s">
        <v>68</v>
      </c>
      <c r="BY31" s="397" t="s">
        <v>68</v>
      </c>
      <c r="BZ31" s="397" t="s">
        <v>842</v>
      </c>
      <c r="CA31" s="397" t="s">
        <v>68</v>
      </c>
      <c r="CB31" s="397" t="s">
        <v>843</v>
      </c>
      <c r="CC31" s="397" t="s">
        <v>68</v>
      </c>
      <c r="CD31" s="397" t="s">
        <v>844</v>
      </c>
      <c r="CE31" s="397" t="s">
        <v>613</v>
      </c>
      <c r="CF31" s="397" t="s">
        <v>68</v>
      </c>
      <c r="CG31" s="397" t="s">
        <v>68</v>
      </c>
      <c r="CH31" s="397" t="s">
        <v>68</v>
      </c>
      <c r="CI31" s="397" t="s">
        <v>68</v>
      </c>
      <c r="CJ31" s="397" t="s">
        <v>68</v>
      </c>
      <c r="CK31" s="396" t="s">
        <v>845</v>
      </c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9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</row>
    <row r="32" spans="1:177" s="80" customFormat="1" ht="14.25" thickTop="1" thickBot="1">
      <c r="A32" s="171">
        <v>0</v>
      </c>
      <c r="B32" s="386" t="s">
        <v>846</v>
      </c>
      <c r="C32" s="386" t="s">
        <v>847</v>
      </c>
      <c r="D32" s="386" t="s">
        <v>848</v>
      </c>
      <c r="E32" s="387" t="s">
        <v>68</v>
      </c>
      <c r="F32" s="387" t="s">
        <v>68</v>
      </c>
      <c r="G32" s="387" t="s">
        <v>68</v>
      </c>
      <c r="H32" s="389" t="s">
        <v>68</v>
      </c>
      <c r="I32" s="389" t="s">
        <v>68</v>
      </c>
      <c r="J32" s="389" t="s">
        <v>68</v>
      </c>
      <c r="K32" s="389" t="s">
        <v>68</v>
      </c>
      <c r="L32" s="389" t="s">
        <v>68</v>
      </c>
      <c r="M32" s="389" t="s">
        <v>68</v>
      </c>
      <c r="N32" s="389" t="s">
        <v>68</v>
      </c>
      <c r="O32" s="389" t="s">
        <v>68</v>
      </c>
      <c r="P32" s="389" t="s">
        <v>68</v>
      </c>
      <c r="Q32" s="389" t="s">
        <v>68</v>
      </c>
      <c r="R32" s="389" t="s">
        <v>68</v>
      </c>
      <c r="S32" s="389" t="s">
        <v>68</v>
      </c>
      <c r="T32" s="389" t="s">
        <v>68</v>
      </c>
      <c r="U32" s="389" t="s">
        <v>68</v>
      </c>
      <c r="V32" s="389" t="s">
        <v>68</v>
      </c>
      <c r="W32" s="389" t="s">
        <v>68</v>
      </c>
      <c r="X32" s="389" t="s">
        <v>68</v>
      </c>
      <c r="Y32" s="389" t="s">
        <v>68</v>
      </c>
      <c r="Z32" s="389" t="s">
        <v>68</v>
      </c>
      <c r="AA32" s="389" t="s">
        <v>68</v>
      </c>
      <c r="AB32" s="389" t="s">
        <v>68</v>
      </c>
      <c r="AC32" s="389" t="s">
        <v>68</v>
      </c>
      <c r="AD32" s="389" t="s">
        <v>68</v>
      </c>
      <c r="AE32" s="389" t="s">
        <v>68</v>
      </c>
      <c r="AF32" s="389" t="s">
        <v>68</v>
      </c>
      <c r="AG32" s="389" t="s">
        <v>68</v>
      </c>
      <c r="AH32" s="389" t="s">
        <v>68</v>
      </c>
      <c r="AI32" s="389" t="s">
        <v>68</v>
      </c>
      <c r="AJ32" s="389" t="s">
        <v>68</v>
      </c>
      <c r="AK32" s="389" t="s">
        <v>68</v>
      </c>
      <c r="AL32" s="389" t="s">
        <v>68</v>
      </c>
      <c r="AM32" s="389" t="s">
        <v>68</v>
      </c>
      <c r="AN32" s="389" t="s">
        <v>68</v>
      </c>
      <c r="AO32" s="389" t="s">
        <v>68</v>
      </c>
      <c r="AP32" s="389" t="s">
        <v>68</v>
      </c>
      <c r="AQ32" s="389" t="s">
        <v>68</v>
      </c>
      <c r="AR32" s="389" t="s">
        <v>68</v>
      </c>
      <c r="AS32" s="389" t="s">
        <v>68</v>
      </c>
      <c r="AT32" s="389" t="s">
        <v>68</v>
      </c>
      <c r="AU32" s="389" t="s">
        <v>68</v>
      </c>
      <c r="AV32" s="389" t="s">
        <v>68</v>
      </c>
      <c r="AW32" s="389" t="s">
        <v>68</v>
      </c>
      <c r="AX32" s="389" t="s">
        <v>68</v>
      </c>
      <c r="AY32" s="389" t="s">
        <v>68</v>
      </c>
      <c r="AZ32" s="389" t="s">
        <v>68</v>
      </c>
      <c r="BA32" s="389" t="s">
        <v>68</v>
      </c>
      <c r="BB32" s="389" t="s">
        <v>68</v>
      </c>
      <c r="BC32" s="389" t="s">
        <v>68</v>
      </c>
      <c r="BD32" s="389" t="s">
        <v>68</v>
      </c>
      <c r="BE32" s="389" t="s">
        <v>68</v>
      </c>
      <c r="BF32" s="389" t="s">
        <v>68</v>
      </c>
      <c r="BG32" s="389" t="s">
        <v>68</v>
      </c>
      <c r="BH32" s="389" t="s">
        <v>68</v>
      </c>
      <c r="BI32" s="389" t="s">
        <v>68</v>
      </c>
      <c r="BJ32" s="389" t="s">
        <v>68</v>
      </c>
      <c r="BK32" s="389" t="s">
        <v>68</v>
      </c>
      <c r="BL32" s="389" t="s">
        <v>68</v>
      </c>
      <c r="BM32" s="389" t="s">
        <v>68</v>
      </c>
      <c r="BN32" s="389" t="s">
        <v>68</v>
      </c>
      <c r="BO32" s="389" t="s">
        <v>68</v>
      </c>
      <c r="BP32" s="389" t="s">
        <v>68</v>
      </c>
      <c r="BQ32" s="389" t="s">
        <v>68</v>
      </c>
      <c r="BR32" s="389" t="s">
        <v>68</v>
      </c>
      <c r="BS32" s="389" t="s">
        <v>68</v>
      </c>
      <c r="BT32" s="389" t="s">
        <v>68</v>
      </c>
      <c r="BU32" s="389" t="s">
        <v>68</v>
      </c>
      <c r="BV32" s="389" t="s">
        <v>68</v>
      </c>
      <c r="BW32" s="389" t="s">
        <v>68</v>
      </c>
      <c r="BX32" s="389" t="s">
        <v>68</v>
      </c>
      <c r="BY32" s="389" t="s">
        <v>68</v>
      </c>
      <c r="BZ32" s="389" t="s">
        <v>68</v>
      </c>
      <c r="CA32" s="389" t="s">
        <v>68</v>
      </c>
      <c r="CB32" s="389" t="s">
        <v>68</v>
      </c>
      <c r="CC32" s="389" t="s">
        <v>68</v>
      </c>
      <c r="CD32" s="389" t="s">
        <v>695</v>
      </c>
      <c r="CE32" s="389" t="s">
        <v>849</v>
      </c>
      <c r="CF32" s="389" t="s">
        <v>68</v>
      </c>
      <c r="CG32" s="389" t="s">
        <v>68</v>
      </c>
      <c r="CH32" s="389" t="s">
        <v>68</v>
      </c>
      <c r="CI32" s="389" t="s">
        <v>68</v>
      </c>
      <c r="CJ32" s="389" t="s">
        <v>68</v>
      </c>
      <c r="CK32" s="388" t="s">
        <v>850</v>
      </c>
      <c r="CY32" s="81"/>
    </row>
    <row r="33" spans="1:177" s="82" customFormat="1" ht="12.75" customHeight="1" thickTop="1">
      <c r="A33" s="171" t="s">
        <v>191</v>
      </c>
      <c r="B33" s="395" t="s">
        <v>851</v>
      </c>
      <c r="C33" s="395" t="s">
        <v>852</v>
      </c>
      <c r="D33" s="395" t="s">
        <v>853</v>
      </c>
      <c r="E33" s="395" t="s">
        <v>68</v>
      </c>
      <c r="F33" s="395" t="s">
        <v>68</v>
      </c>
      <c r="G33" s="395" t="s">
        <v>68</v>
      </c>
      <c r="H33" s="397" t="s">
        <v>68</v>
      </c>
      <c r="I33" s="397" t="s">
        <v>68</v>
      </c>
      <c r="J33" s="397" t="s">
        <v>68</v>
      </c>
      <c r="K33" s="397" t="s">
        <v>68</v>
      </c>
      <c r="L33" s="397" t="s">
        <v>68</v>
      </c>
      <c r="M33" s="397" t="s">
        <v>68</v>
      </c>
      <c r="N33" s="397" t="s">
        <v>68</v>
      </c>
      <c r="O33" s="397" t="s">
        <v>68</v>
      </c>
      <c r="P33" s="397" t="s">
        <v>68</v>
      </c>
      <c r="Q33" s="397" t="s">
        <v>68</v>
      </c>
      <c r="R33" s="397" t="s">
        <v>68</v>
      </c>
      <c r="S33" s="397" t="s">
        <v>68</v>
      </c>
      <c r="T33" s="397" t="s">
        <v>68</v>
      </c>
      <c r="U33" s="397" t="s">
        <v>68</v>
      </c>
      <c r="V33" s="397" t="s">
        <v>68</v>
      </c>
      <c r="W33" s="397" t="s">
        <v>68</v>
      </c>
      <c r="X33" s="397" t="s">
        <v>68</v>
      </c>
      <c r="Y33" s="397" t="s">
        <v>68</v>
      </c>
      <c r="Z33" s="397" t="s">
        <v>68</v>
      </c>
      <c r="AA33" s="397" t="s">
        <v>68</v>
      </c>
      <c r="AB33" s="397" t="s">
        <v>68</v>
      </c>
      <c r="AC33" s="397" t="s">
        <v>68</v>
      </c>
      <c r="AD33" s="397" t="s">
        <v>68</v>
      </c>
      <c r="AE33" s="397" t="s">
        <v>68</v>
      </c>
      <c r="AF33" s="397" t="s">
        <v>68</v>
      </c>
      <c r="AG33" s="397" t="s">
        <v>68</v>
      </c>
      <c r="AH33" s="397" t="s">
        <v>68</v>
      </c>
      <c r="AI33" s="397" t="s">
        <v>68</v>
      </c>
      <c r="AJ33" s="397" t="s">
        <v>68</v>
      </c>
      <c r="AK33" s="397" t="s">
        <v>68</v>
      </c>
      <c r="AL33" s="397" t="s">
        <v>68</v>
      </c>
      <c r="AM33" s="397" t="s">
        <v>68</v>
      </c>
      <c r="AN33" s="397" t="s">
        <v>68</v>
      </c>
      <c r="AO33" s="397" t="s">
        <v>68</v>
      </c>
      <c r="AP33" s="397" t="s">
        <v>68</v>
      </c>
      <c r="AQ33" s="397" t="s">
        <v>68</v>
      </c>
      <c r="AR33" s="397" t="s">
        <v>68</v>
      </c>
      <c r="AS33" s="397" t="s">
        <v>68</v>
      </c>
      <c r="AT33" s="397" t="s">
        <v>68</v>
      </c>
      <c r="AU33" s="397" t="s">
        <v>68</v>
      </c>
      <c r="AV33" s="397" t="s">
        <v>68</v>
      </c>
      <c r="AW33" s="397" t="s">
        <v>68</v>
      </c>
      <c r="AX33" s="397" t="s">
        <v>68</v>
      </c>
      <c r="AY33" s="397" t="s">
        <v>68</v>
      </c>
      <c r="AZ33" s="397" t="s">
        <v>68</v>
      </c>
      <c r="BA33" s="397" t="s">
        <v>68</v>
      </c>
      <c r="BB33" s="397" t="s">
        <v>68</v>
      </c>
      <c r="BC33" s="397" t="s">
        <v>68</v>
      </c>
      <c r="BD33" s="397" t="s">
        <v>68</v>
      </c>
      <c r="BE33" s="397" t="s">
        <v>68</v>
      </c>
      <c r="BF33" s="397" t="s">
        <v>68</v>
      </c>
      <c r="BG33" s="397" t="s">
        <v>68</v>
      </c>
      <c r="BH33" s="397" t="s">
        <v>68</v>
      </c>
      <c r="BI33" s="397" t="s">
        <v>68</v>
      </c>
      <c r="BJ33" s="397" t="s">
        <v>68</v>
      </c>
      <c r="BK33" s="397" t="s">
        <v>68</v>
      </c>
      <c r="BL33" s="397" t="s">
        <v>68</v>
      </c>
      <c r="BM33" s="397" t="s">
        <v>68</v>
      </c>
      <c r="BN33" s="397" t="s">
        <v>68</v>
      </c>
      <c r="BO33" s="397" t="s">
        <v>68</v>
      </c>
      <c r="BP33" s="397" t="s">
        <v>68</v>
      </c>
      <c r="BQ33" s="397" t="s">
        <v>68</v>
      </c>
      <c r="BR33" s="397" t="s">
        <v>68</v>
      </c>
      <c r="BS33" s="397" t="s">
        <v>68</v>
      </c>
      <c r="BT33" s="397" t="s">
        <v>68</v>
      </c>
      <c r="BU33" s="397" t="s">
        <v>68</v>
      </c>
      <c r="BV33" s="397" t="s">
        <v>68</v>
      </c>
      <c r="BW33" s="397" t="s">
        <v>68</v>
      </c>
      <c r="BX33" s="397" t="s">
        <v>68</v>
      </c>
      <c r="BY33" s="397" t="s">
        <v>68</v>
      </c>
      <c r="BZ33" s="397" t="s">
        <v>68</v>
      </c>
      <c r="CA33" s="397" t="s">
        <v>68</v>
      </c>
      <c r="CB33" s="397" t="s">
        <v>68</v>
      </c>
      <c r="CC33" s="397" t="s">
        <v>68</v>
      </c>
      <c r="CD33" s="397" t="s">
        <v>68</v>
      </c>
      <c r="CE33" s="397" t="s">
        <v>68</v>
      </c>
      <c r="CF33" s="397" t="s">
        <v>68</v>
      </c>
      <c r="CG33" s="397" t="s">
        <v>68</v>
      </c>
      <c r="CH33" s="397" t="s">
        <v>68</v>
      </c>
      <c r="CI33" s="397" t="s">
        <v>68</v>
      </c>
      <c r="CJ33" s="397" t="s">
        <v>68</v>
      </c>
      <c r="CK33" s="396" t="s">
        <v>68</v>
      </c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9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</row>
    <row r="34" spans="1:177" s="82" customFormat="1" ht="12.75" customHeight="1">
      <c r="A34" s="171" t="s">
        <v>191</v>
      </c>
      <c r="B34" s="395" t="s">
        <v>854</v>
      </c>
      <c r="C34" s="395" t="s">
        <v>855</v>
      </c>
      <c r="D34" s="395" t="s">
        <v>856</v>
      </c>
      <c r="E34" s="395" t="s">
        <v>532</v>
      </c>
      <c r="F34" s="395" t="s">
        <v>68</v>
      </c>
      <c r="G34" s="395" t="s">
        <v>68</v>
      </c>
      <c r="H34" s="397" t="s">
        <v>68</v>
      </c>
      <c r="I34" s="397" t="s">
        <v>68</v>
      </c>
      <c r="J34" s="397" t="s">
        <v>68</v>
      </c>
      <c r="K34" s="397" t="s">
        <v>68</v>
      </c>
      <c r="L34" s="397" t="s">
        <v>68</v>
      </c>
      <c r="M34" s="397" t="s">
        <v>68</v>
      </c>
      <c r="N34" s="397" t="s">
        <v>68</v>
      </c>
      <c r="O34" s="397" t="s">
        <v>68</v>
      </c>
      <c r="P34" s="397" t="s">
        <v>68</v>
      </c>
      <c r="Q34" s="397" t="s">
        <v>68</v>
      </c>
      <c r="R34" s="397" t="s">
        <v>68</v>
      </c>
      <c r="S34" s="397" t="s">
        <v>68</v>
      </c>
      <c r="T34" s="397" t="s">
        <v>68</v>
      </c>
      <c r="U34" s="397" t="s">
        <v>68</v>
      </c>
      <c r="V34" s="397" t="s">
        <v>68</v>
      </c>
      <c r="W34" s="397" t="s">
        <v>68</v>
      </c>
      <c r="X34" s="397" t="s">
        <v>68</v>
      </c>
      <c r="Y34" s="397" t="s">
        <v>68</v>
      </c>
      <c r="Z34" s="397" t="s">
        <v>68</v>
      </c>
      <c r="AA34" s="397" t="s">
        <v>68</v>
      </c>
      <c r="AB34" s="397" t="s">
        <v>68</v>
      </c>
      <c r="AC34" s="397" t="s">
        <v>68</v>
      </c>
      <c r="AD34" s="397" t="s">
        <v>68</v>
      </c>
      <c r="AE34" s="397" t="s">
        <v>68</v>
      </c>
      <c r="AF34" s="397" t="s">
        <v>68</v>
      </c>
      <c r="AG34" s="397" t="s">
        <v>68</v>
      </c>
      <c r="AH34" s="397" t="s">
        <v>68</v>
      </c>
      <c r="AI34" s="397" t="s">
        <v>68</v>
      </c>
      <c r="AJ34" s="397" t="s">
        <v>68</v>
      </c>
      <c r="AK34" s="397" t="s">
        <v>68</v>
      </c>
      <c r="AL34" s="397" t="s">
        <v>68</v>
      </c>
      <c r="AM34" s="397" t="s">
        <v>68</v>
      </c>
      <c r="AN34" s="397" t="s">
        <v>68</v>
      </c>
      <c r="AO34" s="397" t="s">
        <v>68</v>
      </c>
      <c r="AP34" s="397" t="s">
        <v>68</v>
      </c>
      <c r="AQ34" s="397" t="s">
        <v>68</v>
      </c>
      <c r="AR34" s="397" t="s">
        <v>68</v>
      </c>
      <c r="AS34" s="397" t="s">
        <v>68</v>
      </c>
      <c r="AT34" s="397" t="s">
        <v>68</v>
      </c>
      <c r="AU34" s="397" t="s">
        <v>68</v>
      </c>
      <c r="AV34" s="397" t="s">
        <v>68</v>
      </c>
      <c r="AW34" s="397" t="s">
        <v>68</v>
      </c>
      <c r="AX34" s="397" t="s">
        <v>68</v>
      </c>
      <c r="AY34" s="397" t="s">
        <v>68</v>
      </c>
      <c r="AZ34" s="397" t="s">
        <v>68</v>
      </c>
      <c r="BA34" s="397" t="s">
        <v>68</v>
      </c>
      <c r="BB34" s="397" t="s">
        <v>68</v>
      </c>
      <c r="BC34" s="397" t="s">
        <v>68</v>
      </c>
      <c r="BD34" s="397" t="s">
        <v>68</v>
      </c>
      <c r="BE34" s="397" t="s">
        <v>68</v>
      </c>
      <c r="BF34" s="397" t="s">
        <v>68</v>
      </c>
      <c r="BG34" s="397" t="s">
        <v>68</v>
      </c>
      <c r="BH34" s="397" t="s">
        <v>68</v>
      </c>
      <c r="BI34" s="397" t="s">
        <v>68</v>
      </c>
      <c r="BJ34" s="397" t="s">
        <v>68</v>
      </c>
      <c r="BK34" s="397" t="s">
        <v>68</v>
      </c>
      <c r="BL34" s="397" t="s">
        <v>68</v>
      </c>
      <c r="BM34" s="397" t="s">
        <v>68</v>
      </c>
      <c r="BN34" s="397" t="s">
        <v>68</v>
      </c>
      <c r="BO34" s="397" t="s">
        <v>68</v>
      </c>
      <c r="BP34" s="397" t="s">
        <v>68</v>
      </c>
      <c r="BQ34" s="397" t="s">
        <v>68</v>
      </c>
      <c r="BR34" s="397" t="s">
        <v>68</v>
      </c>
      <c r="BS34" s="397" t="s">
        <v>68</v>
      </c>
      <c r="BT34" s="397" t="s">
        <v>68</v>
      </c>
      <c r="BU34" s="397" t="s">
        <v>68</v>
      </c>
      <c r="BV34" s="397" t="s">
        <v>68</v>
      </c>
      <c r="BW34" s="397" t="s">
        <v>68</v>
      </c>
      <c r="BX34" s="397" t="s">
        <v>68</v>
      </c>
      <c r="BY34" s="397" t="s">
        <v>68</v>
      </c>
      <c r="BZ34" s="397" t="s">
        <v>857</v>
      </c>
      <c r="CA34" s="397" t="s">
        <v>68</v>
      </c>
      <c r="CB34" s="397" t="s">
        <v>858</v>
      </c>
      <c r="CC34" s="397" t="s">
        <v>68</v>
      </c>
      <c r="CD34" s="397" t="s">
        <v>859</v>
      </c>
      <c r="CE34" s="397" t="s">
        <v>860</v>
      </c>
      <c r="CF34" s="397" t="s">
        <v>68</v>
      </c>
      <c r="CG34" s="397" t="s">
        <v>68</v>
      </c>
      <c r="CH34" s="397" t="s">
        <v>68</v>
      </c>
      <c r="CI34" s="397" t="s">
        <v>68</v>
      </c>
      <c r="CJ34" s="397" t="s">
        <v>68</v>
      </c>
      <c r="CK34" s="396" t="s">
        <v>861</v>
      </c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9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</row>
    <row r="35" spans="1:177" s="82" customFormat="1" ht="12.75" customHeight="1">
      <c r="A35" s="171" t="s">
        <v>191</v>
      </c>
      <c r="B35" s="395" t="s">
        <v>862</v>
      </c>
      <c r="C35" s="395" t="s">
        <v>863</v>
      </c>
      <c r="D35" s="395" t="s">
        <v>864</v>
      </c>
      <c r="E35" s="395" t="s">
        <v>371</v>
      </c>
      <c r="F35" s="395" t="s">
        <v>68</v>
      </c>
      <c r="G35" s="395" t="s">
        <v>68</v>
      </c>
      <c r="H35" s="397" t="s">
        <v>68</v>
      </c>
      <c r="I35" s="397" t="s">
        <v>68</v>
      </c>
      <c r="J35" s="397" t="s">
        <v>68</v>
      </c>
      <c r="K35" s="397" t="s">
        <v>68</v>
      </c>
      <c r="L35" s="397" t="s">
        <v>68</v>
      </c>
      <c r="M35" s="397" t="s">
        <v>68</v>
      </c>
      <c r="N35" s="397" t="s">
        <v>68</v>
      </c>
      <c r="O35" s="397" t="s">
        <v>68</v>
      </c>
      <c r="P35" s="397" t="s">
        <v>68</v>
      </c>
      <c r="Q35" s="397" t="s">
        <v>68</v>
      </c>
      <c r="R35" s="397" t="s">
        <v>68</v>
      </c>
      <c r="S35" s="397" t="s">
        <v>68</v>
      </c>
      <c r="T35" s="397" t="s">
        <v>68</v>
      </c>
      <c r="U35" s="397" t="s">
        <v>68</v>
      </c>
      <c r="V35" s="397" t="s">
        <v>68</v>
      </c>
      <c r="W35" s="397" t="s">
        <v>68</v>
      </c>
      <c r="X35" s="397" t="s">
        <v>68</v>
      </c>
      <c r="Y35" s="397" t="s">
        <v>68</v>
      </c>
      <c r="Z35" s="397" t="s">
        <v>68</v>
      </c>
      <c r="AA35" s="397" t="s">
        <v>68</v>
      </c>
      <c r="AB35" s="397" t="s">
        <v>68</v>
      </c>
      <c r="AC35" s="397" t="s">
        <v>68</v>
      </c>
      <c r="AD35" s="397" t="s">
        <v>68</v>
      </c>
      <c r="AE35" s="397" t="s">
        <v>68</v>
      </c>
      <c r="AF35" s="397" t="s">
        <v>68</v>
      </c>
      <c r="AG35" s="397" t="s">
        <v>68</v>
      </c>
      <c r="AH35" s="397" t="s">
        <v>68</v>
      </c>
      <c r="AI35" s="397" t="s">
        <v>68</v>
      </c>
      <c r="AJ35" s="397" t="s">
        <v>68</v>
      </c>
      <c r="AK35" s="397" t="s">
        <v>68</v>
      </c>
      <c r="AL35" s="397" t="s">
        <v>68</v>
      </c>
      <c r="AM35" s="397" t="s">
        <v>68</v>
      </c>
      <c r="AN35" s="397" t="s">
        <v>68</v>
      </c>
      <c r="AO35" s="397" t="s">
        <v>68</v>
      </c>
      <c r="AP35" s="397" t="s">
        <v>68</v>
      </c>
      <c r="AQ35" s="397" t="s">
        <v>68</v>
      </c>
      <c r="AR35" s="397" t="s">
        <v>68</v>
      </c>
      <c r="AS35" s="397" t="s">
        <v>68</v>
      </c>
      <c r="AT35" s="397" t="s">
        <v>68</v>
      </c>
      <c r="AU35" s="397" t="s">
        <v>68</v>
      </c>
      <c r="AV35" s="397" t="s">
        <v>68</v>
      </c>
      <c r="AW35" s="397" t="s">
        <v>68</v>
      </c>
      <c r="AX35" s="397" t="s">
        <v>68</v>
      </c>
      <c r="AY35" s="397" t="s">
        <v>68</v>
      </c>
      <c r="AZ35" s="397" t="s">
        <v>68</v>
      </c>
      <c r="BA35" s="397" t="s">
        <v>68</v>
      </c>
      <c r="BB35" s="397" t="s">
        <v>68</v>
      </c>
      <c r="BC35" s="397" t="s">
        <v>68</v>
      </c>
      <c r="BD35" s="397" t="s">
        <v>68</v>
      </c>
      <c r="BE35" s="397" t="s">
        <v>68</v>
      </c>
      <c r="BF35" s="397" t="s">
        <v>68</v>
      </c>
      <c r="BG35" s="397" t="s">
        <v>68</v>
      </c>
      <c r="BH35" s="397" t="s">
        <v>68</v>
      </c>
      <c r="BI35" s="397" t="s">
        <v>68</v>
      </c>
      <c r="BJ35" s="397" t="s">
        <v>68</v>
      </c>
      <c r="BK35" s="397" t="s">
        <v>68</v>
      </c>
      <c r="BL35" s="397" t="s">
        <v>68</v>
      </c>
      <c r="BM35" s="397" t="s">
        <v>68</v>
      </c>
      <c r="BN35" s="397" t="s">
        <v>68</v>
      </c>
      <c r="BO35" s="397" t="s">
        <v>68</v>
      </c>
      <c r="BP35" s="397" t="s">
        <v>68</v>
      </c>
      <c r="BQ35" s="397" t="s">
        <v>68</v>
      </c>
      <c r="BR35" s="397" t="s">
        <v>68</v>
      </c>
      <c r="BS35" s="397" t="s">
        <v>68</v>
      </c>
      <c r="BT35" s="397" t="s">
        <v>68</v>
      </c>
      <c r="BU35" s="397" t="s">
        <v>68</v>
      </c>
      <c r="BV35" s="397" t="s">
        <v>68</v>
      </c>
      <c r="BW35" s="397" t="s">
        <v>68</v>
      </c>
      <c r="BX35" s="397" t="s">
        <v>68</v>
      </c>
      <c r="BY35" s="397" t="s">
        <v>68</v>
      </c>
      <c r="BZ35" s="397" t="s">
        <v>865</v>
      </c>
      <c r="CA35" s="397" t="s">
        <v>68</v>
      </c>
      <c r="CB35" s="397" t="s">
        <v>866</v>
      </c>
      <c r="CC35" s="397" t="s">
        <v>68</v>
      </c>
      <c r="CD35" s="397" t="s">
        <v>867</v>
      </c>
      <c r="CE35" s="397" t="s">
        <v>868</v>
      </c>
      <c r="CF35" s="397" t="s">
        <v>68</v>
      </c>
      <c r="CG35" s="397" t="s">
        <v>68</v>
      </c>
      <c r="CH35" s="397" t="s">
        <v>68</v>
      </c>
      <c r="CI35" s="397" t="s">
        <v>68</v>
      </c>
      <c r="CJ35" s="397" t="s">
        <v>68</v>
      </c>
      <c r="CK35" s="396" t="s">
        <v>869</v>
      </c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9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</row>
    <row r="36" spans="1:177" s="82" customFormat="1" ht="12.75" customHeight="1">
      <c r="A36" s="171" t="s">
        <v>191</v>
      </c>
      <c r="B36" s="395" t="s">
        <v>870</v>
      </c>
      <c r="C36" s="395" t="s">
        <v>871</v>
      </c>
      <c r="D36" s="395" t="s">
        <v>872</v>
      </c>
      <c r="E36" s="395" t="s">
        <v>873</v>
      </c>
      <c r="F36" s="395" t="s">
        <v>68</v>
      </c>
      <c r="G36" s="395" t="s">
        <v>68</v>
      </c>
      <c r="H36" s="397" t="s">
        <v>68</v>
      </c>
      <c r="I36" s="397" t="s">
        <v>68</v>
      </c>
      <c r="J36" s="397" t="s">
        <v>68</v>
      </c>
      <c r="K36" s="397" t="s">
        <v>68</v>
      </c>
      <c r="L36" s="397" t="s">
        <v>68</v>
      </c>
      <c r="M36" s="397" t="s">
        <v>68</v>
      </c>
      <c r="N36" s="397" t="s">
        <v>68</v>
      </c>
      <c r="O36" s="397" t="s">
        <v>68</v>
      </c>
      <c r="P36" s="397" t="s">
        <v>68</v>
      </c>
      <c r="Q36" s="397" t="s">
        <v>68</v>
      </c>
      <c r="R36" s="397" t="s">
        <v>68</v>
      </c>
      <c r="S36" s="397" t="s">
        <v>68</v>
      </c>
      <c r="T36" s="397" t="s">
        <v>68</v>
      </c>
      <c r="U36" s="397" t="s">
        <v>68</v>
      </c>
      <c r="V36" s="397" t="s">
        <v>68</v>
      </c>
      <c r="W36" s="397" t="s">
        <v>68</v>
      </c>
      <c r="X36" s="397" t="s">
        <v>68</v>
      </c>
      <c r="Y36" s="397" t="s">
        <v>68</v>
      </c>
      <c r="Z36" s="397" t="s">
        <v>68</v>
      </c>
      <c r="AA36" s="397" t="s">
        <v>68</v>
      </c>
      <c r="AB36" s="397" t="s">
        <v>68</v>
      </c>
      <c r="AC36" s="397" t="s">
        <v>68</v>
      </c>
      <c r="AD36" s="397" t="s">
        <v>68</v>
      </c>
      <c r="AE36" s="397" t="s">
        <v>68</v>
      </c>
      <c r="AF36" s="397" t="s">
        <v>68</v>
      </c>
      <c r="AG36" s="397" t="s">
        <v>68</v>
      </c>
      <c r="AH36" s="397" t="s">
        <v>68</v>
      </c>
      <c r="AI36" s="397" t="s">
        <v>68</v>
      </c>
      <c r="AJ36" s="397" t="s">
        <v>68</v>
      </c>
      <c r="AK36" s="397" t="s">
        <v>68</v>
      </c>
      <c r="AL36" s="397" t="s">
        <v>68</v>
      </c>
      <c r="AM36" s="397" t="s">
        <v>68</v>
      </c>
      <c r="AN36" s="397" t="s">
        <v>68</v>
      </c>
      <c r="AO36" s="397" t="s">
        <v>68</v>
      </c>
      <c r="AP36" s="397" t="s">
        <v>68</v>
      </c>
      <c r="AQ36" s="397" t="s">
        <v>68</v>
      </c>
      <c r="AR36" s="397" t="s">
        <v>68</v>
      </c>
      <c r="AS36" s="397" t="s">
        <v>68</v>
      </c>
      <c r="AT36" s="397" t="s">
        <v>68</v>
      </c>
      <c r="AU36" s="397" t="s">
        <v>68</v>
      </c>
      <c r="AV36" s="397" t="s">
        <v>68</v>
      </c>
      <c r="AW36" s="397" t="s">
        <v>68</v>
      </c>
      <c r="AX36" s="397" t="s">
        <v>68</v>
      </c>
      <c r="AY36" s="397" t="s">
        <v>68</v>
      </c>
      <c r="AZ36" s="397" t="s">
        <v>68</v>
      </c>
      <c r="BA36" s="397" t="s">
        <v>68</v>
      </c>
      <c r="BB36" s="397" t="s">
        <v>68</v>
      </c>
      <c r="BC36" s="397" t="s">
        <v>68</v>
      </c>
      <c r="BD36" s="397" t="s">
        <v>68</v>
      </c>
      <c r="BE36" s="397" t="s">
        <v>68</v>
      </c>
      <c r="BF36" s="397" t="s">
        <v>68</v>
      </c>
      <c r="BG36" s="397" t="s">
        <v>68</v>
      </c>
      <c r="BH36" s="397" t="s">
        <v>68</v>
      </c>
      <c r="BI36" s="397" t="s">
        <v>68</v>
      </c>
      <c r="BJ36" s="397" t="s">
        <v>68</v>
      </c>
      <c r="BK36" s="397" t="s">
        <v>68</v>
      </c>
      <c r="BL36" s="397" t="s">
        <v>68</v>
      </c>
      <c r="BM36" s="397" t="s">
        <v>68</v>
      </c>
      <c r="BN36" s="397" t="s">
        <v>68</v>
      </c>
      <c r="BO36" s="397" t="s">
        <v>68</v>
      </c>
      <c r="BP36" s="397" t="s">
        <v>68</v>
      </c>
      <c r="BQ36" s="397" t="s">
        <v>68</v>
      </c>
      <c r="BR36" s="397" t="s">
        <v>68</v>
      </c>
      <c r="BS36" s="397" t="s">
        <v>68</v>
      </c>
      <c r="BT36" s="397" t="s">
        <v>68</v>
      </c>
      <c r="BU36" s="397" t="s">
        <v>68</v>
      </c>
      <c r="BV36" s="397" t="s">
        <v>68</v>
      </c>
      <c r="BW36" s="397" t="s">
        <v>68</v>
      </c>
      <c r="BX36" s="397" t="s">
        <v>68</v>
      </c>
      <c r="BY36" s="397" t="s">
        <v>68</v>
      </c>
      <c r="BZ36" s="397" t="s">
        <v>874</v>
      </c>
      <c r="CA36" s="397" t="s">
        <v>68</v>
      </c>
      <c r="CB36" s="397" t="s">
        <v>875</v>
      </c>
      <c r="CC36" s="397" t="s">
        <v>68</v>
      </c>
      <c r="CD36" s="397" t="s">
        <v>876</v>
      </c>
      <c r="CE36" s="397" t="s">
        <v>877</v>
      </c>
      <c r="CF36" s="397" t="s">
        <v>68</v>
      </c>
      <c r="CG36" s="397" t="s">
        <v>68</v>
      </c>
      <c r="CH36" s="397" t="s">
        <v>68</v>
      </c>
      <c r="CI36" s="397" t="s">
        <v>68</v>
      </c>
      <c r="CJ36" s="397" t="s">
        <v>68</v>
      </c>
      <c r="CK36" s="396" t="s">
        <v>878</v>
      </c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9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</row>
    <row r="37" spans="1:177" s="82" customFormat="1" ht="12.75" customHeight="1">
      <c r="A37" s="171" t="s">
        <v>191</v>
      </c>
      <c r="B37" s="395" t="s">
        <v>879</v>
      </c>
      <c r="C37" s="395" t="s">
        <v>880</v>
      </c>
      <c r="D37" s="395" t="s">
        <v>881</v>
      </c>
      <c r="E37" s="395" t="s">
        <v>373</v>
      </c>
      <c r="F37" s="395" t="s">
        <v>68</v>
      </c>
      <c r="G37" s="395" t="s">
        <v>68</v>
      </c>
      <c r="H37" s="397" t="s">
        <v>68</v>
      </c>
      <c r="I37" s="397" t="s">
        <v>68</v>
      </c>
      <c r="J37" s="397" t="s">
        <v>68</v>
      </c>
      <c r="K37" s="397" t="s">
        <v>68</v>
      </c>
      <c r="L37" s="397" t="s">
        <v>68</v>
      </c>
      <c r="M37" s="397" t="s">
        <v>68</v>
      </c>
      <c r="N37" s="397" t="s">
        <v>68</v>
      </c>
      <c r="O37" s="397" t="s">
        <v>68</v>
      </c>
      <c r="P37" s="397" t="s">
        <v>68</v>
      </c>
      <c r="Q37" s="397" t="s">
        <v>68</v>
      </c>
      <c r="R37" s="397" t="s">
        <v>68</v>
      </c>
      <c r="S37" s="397" t="s">
        <v>68</v>
      </c>
      <c r="T37" s="397" t="s">
        <v>68</v>
      </c>
      <c r="U37" s="397" t="s">
        <v>68</v>
      </c>
      <c r="V37" s="397" t="s">
        <v>68</v>
      </c>
      <c r="W37" s="397" t="s">
        <v>68</v>
      </c>
      <c r="X37" s="397" t="s">
        <v>68</v>
      </c>
      <c r="Y37" s="397" t="s">
        <v>68</v>
      </c>
      <c r="Z37" s="397" t="s">
        <v>68</v>
      </c>
      <c r="AA37" s="397" t="s">
        <v>68</v>
      </c>
      <c r="AB37" s="397" t="s">
        <v>68</v>
      </c>
      <c r="AC37" s="397" t="s">
        <v>68</v>
      </c>
      <c r="AD37" s="397" t="s">
        <v>68</v>
      </c>
      <c r="AE37" s="397" t="s">
        <v>68</v>
      </c>
      <c r="AF37" s="397" t="s">
        <v>68</v>
      </c>
      <c r="AG37" s="397" t="s">
        <v>68</v>
      </c>
      <c r="AH37" s="397" t="s">
        <v>68</v>
      </c>
      <c r="AI37" s="397" t="s">
        <v>68</v>
      </c>
      <c r="AJ37" s="397" t="s">
        <v>68</v>
      </c>
      <c r="AK37" s="397" t="s">
        <v>68</v>
      </c>
      <c r="AL37" s="397" t="s">
        <v>68</v>
      </c>
      <c r="AM37" s="397" t="s">
        <v>68</v>
      </c>
      <c r="AN37" s="397" t="s">
        <v>68</v>
      </c>
      <c r="AO37" s="397" t="s">
        <v>68</v>
      </c>
      <c r="AP37" s="397" t="s">
        <v>68</v>
      </c>
      <c r="AQ37" s="397" t="s">
        <v>68</v>
      </c>
      <c r="AR37" s="397" t="s">
        <v>68</v>
      </c>
      <c r="AS37" s="397" t="s">
        <v>68</v>
      </c>
      <c r="AT37" s="397" t="s">
        <v>68</v>
      </c>
      <c r="AU37" s="397" t="s">
        <v>68</v>
      </c>
      <c r="AV37" s="397" t="s">
        <v>68</v>
      </c>
      <c r="AW37" s="397" t="s">
        <v>68</v>
      </c>
      <c r="AX37" s="397" t="s">
        <v>68</v>
      </c>
      <c r="AY37" s="397" t="s">
        <v>68</v>
      </c>
      <c r="AZ37" s="397" t="s">
        <v>68</v>
      </c>
      <c r="BA37" s="397" t="s">
        <v>68</v>
      </c>
      <c r="BB37" s="397" t="s">
        <v>68</v>
      </c>
      <c r="BC37" s="397" t="s">
        <v>68</v>
      </c>
      <c r="BD37" s="397" t="s">
        <v>68</v>
      </c>
      <c r="BE37" s="397" t="s">
        <v>68</v>
      </c>
      <c r="BF37" s="397" t="s">
        <v>68</v>
      </c>
      <c r="BG37" s="397" t="s">
        <v>68</v>
      </c>
      <c r="BH37" s="397" t="s">
        <v>68</v>
      </c>
      <c r="BI37" s="397" t="s">
        <v>68</v>
      </c>
      <c r="BJ37" s="397" t="s">
        <v>68</v>
      </c>
      <c r="BK37" s="397" t="s">
        <v>68</v>
      </c>
      <c r="BL37" s="397" t="s">
        <v>68</v>
      </c>
      <c r="BM37" s="397" t="s">
        <v>68</v>
      </c>
      <c r="BN37" s="397" t="s">
        <v>68</v>
      </c>
      <c r="BO37" s="397" t="s">
        <v>68</v>
      </c>
      <c r="BP37" s="397" t="s">
        <v>68</v>
      </c>
      <c r="BQ37" s="397" t="s">
        <v>68</v>
      </c>
      <c r="BR37" s="397" t="s">
        <v>68</v>
      </c>
      <c r="BS37" s="397" t="s">
        <v>68</v>
      </c>
      <c r="BT37" s="397" t="s">
        <v>68</v>
      </c>
      <c r="BU37" s="397" t="s">
        <v>68</v>
      </c>
      <c r="BV37" s="397" t="s">
        <v>68</v>
      </c>
      <c r="BW37" s="397" t="s">
        <v>68</v>
      </c>
      <c r="BX37" s="397" t="s">
        <v>68</v>
      </c>
      <c r="BY37" s="397" t="s">
        <v>68</v>
      </c>
      <c r="BZ37" s="397" t="s">
        <v>882</v>
      </c>
      <c r="CA37" s="397" t="s">
        <v>68</v>
      </c>
      <c r="CB37" s="397" t="s">
        <v>883</v>
      </c>
      <c r="CC37" s="397" t="s">
        <v>68</v>
      </c>
      <c r="CD37" s="397" t="s">
        <v>884</v>
      </c>
      <c r="CE37" s="397" t="s">
        <v>885</v>
      </c>
      <c r="CF37" s="397" t="s">
        <v>68</v>
      </c>
      <c r="CG37" s="397" t="s">
        <v>68</v>
      </c>
      <c r="CH37" s="397" t="s">
        <v>68</v>
      </c>
      <c r="CI37" s="397" t="s">
        <v>68</v>
      </c>
      <c r="CJ37" s="397" t="s">
        <v>68</v>
      </c>
      <c r="CK37" s="396" t="s">
        <v>886</v>
      </c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9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</row>
    <row r="38" spans="1:177" s="82" customFormat="1" ht="12.75" customHeight="1">
      <c r="A38" s="171">
        <v>0</v>
      </c>
      <c r="B38" s="395" t="s">
        <v>887</v>
      </c>
      <c r="C38" s="395" t="s">
        <v>888</v>
      </c>
      <c r="D38" s="395" t="s">
        <v>889</v>
      </c>
      <c r="E38" s="395" t="s">
        <v>68</v>
      </c>
      <c r="F38" s="395" t="s">
        <v>68</v>
      </c>
      <c r="G38" s="395" t="s">
        <v>68</v>
      </c>
      <c r="H38" s="397" t="s">
        <v>68</v>
      </c>
      <c r="I38" s="397" t="s">
        <v>68</v>
      </c>
      <c r="J38" s="397" t="s">
        <v>68</v>
      </c>
      <c r="K38" s="397" t="s">
        <v>68</v>
      </c>
      <c r="L38" s="397" t="s">
        <v>68</v>
      </c>
      <c r="M38" s="397" t="s">
        <v>68</v>
      </c>
      <c r="N38" s="397" t="s">
        <v>68</v>
      </c>
      <c r="O38" s="397" t="s">
        <v>68</v>
      </c>
      <c r="P38" s="397" t="s">
        <v>68</v>
      </c>
      <c r="Q38" s="397" t="s">
        <v>68</v>
      </c>
      <c r="R38" s="397" t="s">
        <v>68</v>
      </c>
      <c r="S38" s="397" t="s">
        <v>68</v>
      </c>
      <c r="T38" s="397" t="s">
        <v>68</v>
      </c>
      <c r="U38" s="397" t="s">
        <v>68</v>
      </c>
      <c r="V38" s="397" t="s">
        <v>68</v>
      </c>
      <c r="W38" s="397" t="s">
        <v>68</v>
      </c>
      <c r="X38" s="397" t="s">
        <v>68</v>
      </c>
      <c r="Y38" s="397" t="s">
        <v>68</v>
      </c>
      <c r="Z38" s="397" t="s">
        <v>68</v>
      </c>
      <c r="AA38" s="397" t="s">
        <v>68</v>
      </c>
      <c r="AB38" s="397" t="s">
        <v>68</v>
      </c>
      <c r="AC38" s="397" t="s">
        <v>68</v>
      </c>
      <c r="AD38" s="397" t="s">
        <v>68</v>
      </c>
      <c r="AE38" s="397" t="s">
        <v>68</v>
      </c>
      <c r="AF38" s="397" t="s">
        <v>68</v>
      </c>
      <c r="AG38" s="397" t="s">
        <v>68</v>
      </c>
      <c r="AH38" s="397" t="s">
        <v>68</v>
      </c>
      <c r="AI38" s="397" t="s">
        <v>68</v>
      </c>
      <c r="AJ38" s="397" t="s">
        <v>68</v>
      </c>
      <c r="AK38" s="397" t="s">
        <v>68</v>
      </c>
      <c r="AL38" s="397" t="s">
        <v>68</v>
      </c>
      <c r="AM38" s="397" t="s">
        <v>68</v>
      </c>
      <c r="AN38" s="397" t="s">
        <v>68</v>
      </c>
      <c r="AO38" s="397" t="s">
        <v>68</v>
      </c>
      <c r="AP38" s="397" t="s">
        <v>68</v>
      </c>
      <c r="AQ38" s="397" t="s">
        <v>68</v>
      </c>
      <c r="AR38" s="397" t="s">
        <v>68</v>
      </c>
      <c r="AS38" s="397" t="s">
        <v>68</v>
      </c>
      <c r="AT38" s="397" t="s">
        <v>68</v>
      </c>
      <c r="AU38" s="397" t="s">
        <v>68</v>
      </c>
      <c r="AV38" s="397" t="s">
        <v>68</v>
      </c>
      <c r="AW38" s="397" t="s">
        <v>68</v>
      </c>
      <c r="AX38" s="397" t="s">
        <v>68</v>
      </c>
      <c r="AY38" s="397" t="s">
        <v>68</v>
      </c>
      <c r="AZ38" s="397" t="s">
        <v>68</v>
      </c>
      <c r="BA38" s="397" t="s">
        <v>68</v>
      </c>
      <c r="BB38" s="397" t="s">
        <v>68</v>
      </c>
      <c r="BC38" s="397" t="s">
        <v>68</v>
      </c>
      <c r="BD38" s="397" t="s">
        <v>68</v>
      </c>
      <c r="BE38" s="397" t="s">
        <v>68</v>
      </c>
      <c r="BF38" s="397" t="s">
        <v>68</v>
      </c>
      <c r="BG38" s="397" t="s">
        <v>68</v>
      </c>
      <c r="BH38" s="397" t="s">
        <v>68</v>
      </c>
      <c r="BI38" s="397" t="s">
        <v>68</v>
      </c>
      <c r="BJ38" s="397" t="s">
        <v>68</v>
      </c>
      <c r="BK38" s="397" t="s">
        <v>68</v>
      </c>
      <c r="BL38" s="397" t="s">
        <v>68</v>
      </c>
      <c r="BM38" s="397" t="s">
        <v>68</v>
      </c>
      <c r="BN38" s="397" t="s">
        <v>68</v>
      </c>
      <c r="BO38" s="397" t="s">
        <v>68</v>
      </c>
      <c r="BP38" s="397" t="s">
        <v>68</v>
      </c>
      <c r="BQ38" s="397" t="s">
        <v>68</v>
      </c>
      <c r="BR38" s="397" t="s">
        <v>68</v>
      </c>
      <c r="BS38" s="397" t="s">
        <v>68</v>
      </c>
      <c r="BT38" s="397" t="s">
        <v>68</v>
      </c>
      <c r="BU38" s="397" t="s">
        <v>68</v>
      </c>
      <c r="BV38" s="397" t="s">
        <v>68</v>
      </c>
      <c r="BW38" s="397" t="s">
        <v>68</v>
      </c>
      <c r="BX38" s="397" t="s">
        <v>68</v>
      </c>
      <c r="BY38" s="397" t="s">
        <v>68</v>
      </c>
      <c r="BZ38" s="397" t="s">
        <v>890</v>
      </c>
      <c r="CA38" s="397" t="s">
        <v>68</v>
      </c>
      <c r="CB38" s="397" t="s">
        <v>891</v>
      </c>
      <c r="CC38" s="397" t="s">
        <v>68</v>
      </c>
      <c r="CD38" s="397" t="s">
        <v>892</v>
      </c>
      <c r="CE38" s="397" t="s">
        <v>893</v>
      </c>
      <c r="CF38" s="397" t="s">
        <v>68</v>
      </c>
      <c r="CG38" s="397" t="s">
        <v>68</v>
      </c>
      <c r="CH38" s="397" t="s">
        <v>68</v>
      </c>
      <c r="CI38" s="397" t="s">
        <v>68</v>
      </c>
      <c r="CJ38" s="397" t="s">
        <v>68</v>
      </c>
      <c r="CK38" s="396" t="s">
        <v>861</v>
      </c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9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</row>
    <row r="39" spans="1:177" s="82" customFormat="1" ht="12.75" customHeight="1">
      <c r="A39" s="171">
        <v>0</v>
      </c>
      <c r="B39" s="395" t="s">
        <v>894</v>
      </c>
      <c r="C39" s="395" t="s">
        <v>895</v>
      </c>
      <c r="D39" s="395" t="s">
        <v>896</v>
      </c>
      <c r="E39" s="395" t="s">
        <v>68</v>
      </c>
      <c r="F39" s="395" t="s">
        <v>68</v>
      </c>
      <c r="G39" s="395" t="s">
        <v>68</v>
      </c>
      <c r="H39" s="397" t="s">
        <v>68</v>
      </c>
      <c r="I39" s="397" t="s">
        <v>68</v>
      </c>
      <c r="J39" s="397" t="s">
        <v>68</v>
      </c>
      <c r="K39" s="397" t="s">
        <v>68</v>
      </c>
      <c r="L39" s="397" t="s">
        <v>68</v>
      </c>
      <c r="M39" s="397" t="s">
        <v>68</v>
      </c>
      <c r="N39" s="397" t="s">
        <v>68</v>
      </c>
      <c r="O39" s="397" t="s">
        <v>68</v>
      </c>
      <c r="P39" s="397" t="s">
        <v>68</v>
      </c>
      <c r="Q39" s="397" t="s">
        <v>68</v>
      </c>
      <c r="R39" s="397" t="s">
        <v>68</v>
      </c>
      <c r="S39" s="397" t="s">
        <v>68</v>
      </c>
      <c r="T39" s="397" t="s">
        <v>68</v>
      </c>
      <c r="U39" s="397" t="s">
        <v>68</v>
      </c>
      <c r="V39" s="397" t="s">
        <v>68</v>
      </c>
      <c r="W39" s="397" t="s">
        <v>68</v>
      </c>
      <c r="X39" s="397" t="s">
        <v>68</v>
      </c>
      <c r="Y39" s="397" t="s">
        <v>68</v>
      </c>
      <c r="Z39" s="397" t="s">
        <v>68</v>
      </c>
      <c r="AA39" s="397" t="s">
        <v>68</v>
      </c>
      <c r="AB39" s="397" t="s">
        <v>68</v>
      </c>
      <c r="AC39" s="397" t="s">
        <v>68</v>
      </c>
      <c r="AD39" s="397" t="s">
        <v>68</v>
      </c>
      <c r="AE39" s="397" t="s">
        <v>68</v>
      </c>
      <c r="AF39" s="397" t="s">
        <v>68</v>
      </c>
      <c r="AG39" s="397" t="s">
        <v>68</v>
      </c>
      <c r="AH39" s="397" t="s">
        <v>68</v>
      </c>
      <c r="AI39" s="397" t="s">
        <v>68</v>
      </c>
      <c r="AJ39" s="397" t="s">
        <v>68</v>
      </c>
      <c r="AK39" s="397" t="s">
        <v>68</v>
      </c>
      <c r="AL39" s="397" t="s">
        <v>68</v>
      </c>
      <c r="AM39" s="397" t="s">
        <v>68</v>
      </c>
      <c r="AN39" s="397" t="s">
        <v>68</v>
      </c>
      <c r="AO39" s="397" t="s">
        <v>68</v>
      </c>
      <c r="AP39" s="397" t="s">
        <v>68</v>
      </c>
      <c r="AQ39" s="397" t="s">
        <v>68</v>
      </c>
      <c r="AR39" s="397" t="s">
        <v>68</v>
      </c>
      <c r="AS39" s="397" t="s">
        <v>68</v>
      </c>
      <c r="AT39" s="397" t="s">
        <v>68</v>
      </c>
      <c r="AU39" s="397" t="s">
        <v>68</v>
      </c>
      <c r="AV39" s="397" t="s">
        <v>68</v>
      </c>
      <c r="AW39" s="397" t="s">
        <v>68</v>
      </c>
      <c r="AX39" s="397" t="s">
        <v>68</v>
      </c>
      <c r="AY39" s="397" t="s">
        <v>68</v>
      </c>
      <c r="AZ39" s="397" t="s">
        <v>68</v>
      </c>
      <c r="BA39" s="397" t="s">
        <v>68</v>
      </c>
      <c r="BB39" s="397" t="s">
        <v>68</v>
      </c>
      <c r="BC39" s="397" t="s">
        <v>68</v>
      </c>
      <c r="BD39" s="397" t="s">
        <v>68</v>
      </c>
      <c r="BE39" s="397" t="s">
        <v>68</v>
      </c>
      <c r="BF39" s="397" t="s">
        <v>68</v>
      </c>
      <c r="BG39" s="397" t="s">
        <v>68</v>
      </c>
      <c r="BH39" s="397" t="s">
        <v>68</v>
      </c>
      <c r="BI39" s="397" t="s">
        <v>68</v>
      </c>
      <c r="BJ39" s="397" t="s">
        <v>68</v>
      </c>
      <c r="BK39" s="397" t="s">
        <v>68</v>
      </c>
      <c r="BL39" s="397" t="s">
        <v>68</v>
      </c>
      <c r="BM39" s="397" t="s">
        <v>68</v>
      </c>
      <c r="BN39" s="397" t="s">
        <v>68</v>
      </c>
      <c r="BO39" s="397" t="s">
        <v>68</v>
      </c>
      <c r="BP39" s="397" t="s">
        <v>68</v>
      </c>
      <c r="BQ39" s="397" t="s">
        <v>68</v>
      </c>
      <c r="BR39" s="397" t="s">
        <v>68</v>
      </c>
      <c r="BS39" s="397" t="s">
        <v>68</v>
      </c>
      <c r="BT39" s="397" t="s">
        <v>68</v>
      </c>
      <c r="BU39" s="397" t="s">
        <v>68</v>
      </c>
      <c r="BV39" s="397" t="s">
        <v>68</v>
      </c>
      <c r="BW39" s="397" t="s">
        <v>68</v>
      </c>
      <c r="BX39" s="397" t="s">
        <v>68</v>
      </c>
      <c r="BY39" s="397" t="s">
        <v>68</v>
      </c>
      <c r="BZ39" s="397" t="s">
        <v>897</v>
      </c>
      <c r="CA39" s="397" t="s">
        <v>68</v>
      </c>
      <c r="CB39" s="397" t="s">
        <v>898</v>
      </c>
      <c r="CC39" s="397" t="s">
        <v>68</v>
      </c>
      <c r="CD39" s="397" t="s">
        <v>899</v>
      </c>
      <c r="CE39" s="397" t="s">
        <v>900</v>
      </c>
      <c r="CF39" s="397" t="s">
        <v>68</v>
      </c>
      <c r="CG39" s="397" t="s">
        <v>68</v>
      </c>
      <c r="CH39" s="397" t="s">
        <v>68</v>
      </c>
      <c r="CI39" s="397" t="s">
        <v>68</v>
      </c>
      <c r="CJ39" s="397" t="s">
        <v>68</v>
      </c>
      <c r="CK39" s="396" t="s">
        <v>869</v>
      </c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9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</row>
    <row r="40" spans="1:177" s="82" customFormat="1" ht="12.75" customHeight="1">
      <c r="A40" s="171">
        <v>0</v>
      </c>
      <c r="B40" s="395" t="s">
        <v>901</v>
      </c>
      <c r="C40" s="395" t="s">
        <v>902</v>
      </c>
      <c r="D40" s="395" t="s">
        <v>903</v>
      </c>
      <c r="E40" s="395" t="s">
        <v>68</v>
      </c>
      <c r="F40" s="395" t="s">
        <v>68</v>
      </c>
      <c r="G40" s="395" t="s">
        <v>68</v>
      </c>
      <c r="H40" s="397" t="s">
        <v>68</v>
      </c>
      <c r="I40" s="397" t="s">
        <v>68</v>
      </c>
      <c r="J40" s="397" t="s">
        <v>68</v>
      </c>
      <c r="K40" s="397" t="s">
        <v>68</v>
      </c>
      <c r="L40" s="397" t="s">
        <v>68</v>
      </c>
      <c r="M40" s="397" t="s">
        <v>68</v>
      </c>
      <c r="N40" s="397" t="s">
        <v>68</v>
      </c>
      <c r="O40" s="397" t="s">
        <v>68</v>
      </c>
      <c r="P40" s="397" t="s">
        <v>68</v>
      </c>
      <c r="Q40" s="397" t="s">
        <v>68</v>
      </c>
      <c r="R40" s="397" t="s">
        <v>68</v>
      </c>
      <c r="S40" s="397" t="s">
        <v>68</v>
      </c>
      <c r="T40" s="397" t="s">
        <v>68</v>
      </c>
      <c r="U40" s="397" t="s">
        <v>68</v>
      </c>
      <c r="V40" s="397" t="s">
        <v>68</v>
      </c>
      <c r="W40" s="397" t="s">
        <v>68</v>
      </c>
      <c r="X40" s="397" t="s">
        <v>68</v>
      </c>
      <c r="Y40" s="397" t="s">
        <v>68</v>
      </c>
      <c r="Z40" s="397" t="s">
        <v>68</v>
      </c>
      <c r="AA40" s="397" t="s">
        <v>68</v>
      </c>
      <c r="AB40" s="397" t="s">
        <v>68</v>
      </c>
      <c r="AC40" s="397" t="s">
        <v>68</v>
      </c>
      <c r="AD40" s="397" t="s">
        <v>68</v>
      </c>
      <c r="AE40" s="397" t="s">
        <v>68</v>
      </c>
      <c r="AF40" s="397" t="s">
        <v>68</v>
      </c>
      <c r="AG40" s="397" t="s">
        <v>68</v>
      </c>
      <c r="AH40" s="397" t="s">
        <v>68</v>
      </c>
      <c r="AI40" s="397" t="s">
        <v>68</v>
      </c>
      <c r="AJ40" s="397" t="s">
        <v>68</v>
      </c>
      <c r="AK40" s="397" t="s">
        <v>68</v>
      </c>
      <c r="AL40" s="397" t="s">
        <v>68</v>
      </c>
      <c r="AM40" s="397" t="s">
        <v>68</v>
      </c>
      <c r="AN40" s="397" t="s">
        <v>68</v>
      </c>
      <c r="AO40" s="397" t="s">
        <v>68</v>
      </c>
      <c r="AP40" s="397" t="s">
        <v>68</v>
      </c>
      <c r="AQ40" s="397" t="s">
        <v>68</v>
      </c>
      <c r="AR40" s="397" t="s">
        <v>68</v>
      </c>
      <c r="AS40" s="397" t="s">
        <v>68</v>
      </c>
      <c r="AT40" s="397" t="s">
        <v>68</v>
      </c>
      <c r="AU40" s="397" t="s">
        <v>68</v>
      </c>
      <c r="AV40" s="397" t="s">
        <v>68</v>
      </c>
      <c r="AW40" s="397" t="s">
        <v>68</v>
      </c>
      <c r="AX40" s="397" t="s">
        <v>68</v>
      </c>
      <c r="AY40" s="397" t="s">
        <v>68</v>
      </c>
      <c r="AZ40" s="397" t="s">
        <v>68</v>
      </c>
      <c r="BA40" s="397" t="s">
        <v>68</v>
      </c>
      <c r="BB40" s="397" t="s">
        <v>68</v>
      </c>
      <c r="BC40" s="397" t="s">
        <v>68</v>
      </c>
      <c r="BD40" s="397" t="s">
        <v>68</v>
      </c>
      <c r="BE40" s="397" t="s">
        <v>68</v>
      </c>
      <c r="BF40" s="397" t="s">
        <v>68</v>
      </c>
      <c r="BG40" s="397" t="s">
        <v>68</v>
      </c>
      <c r="BH40" s="397" t="s">
        <v>68</v>
      </c>
      <c r="BI40" s="397" t="s">
        <v>68</v>
      </c>
      <c r="BJ40" s="397" t="s">
        <v>68</v>
      </c>
      <c r="BK40" s="397" t="s">
        <v>68</v>
      </c>
      <c r="BL40" s="397" t="s">
        <v>68</v>
      </c>
      <c r="BM40" s="397" t="s">
        <v>68</v>
      </c>
      <c r="BN40" s="397" t="s">
        <v>68</v>
      </c>
      <c r="BO40" s="397" t="s">
        <v>68</v>
      </c>
      <c r="BP40" s="397" t="s">
        <v>68</v>
      </c>
      <c r="BQ40" s="397" t="s">
        <v>68</v>
      </c>
      <c r="BR40" s="397" t="s">
        <v>68</v>
      </c>
      <c r="BS40" s="397" t="s">
        <v>68</v>
      </c>
      <c r="BT40" s="397" t="s">
        <v>68</v>
      </c>
      <c r="BU40" s="397" t="s">
        <v>68</v>
      </c>
      <c r="BV40" s="397" t="s">
        <v>68</v>
      </c>
      <c r="BW40" s="397" t="s">
        <v>68</v>
      </c>
      <c r="BX40" s="397" t="s">
        <v>68</v>
      </c>
      <c r="BY40" s="397" t="s">
        <v>68</v>
      </c>
      <c r="BZ40" s="397" t="s">
        <v>904</v>
      </c>
      <c r="CA40" s="397" t="s">
        <v>68</v>
      </c>
      <c r="CB40" s="397" t="s">
        <v>905</v>
      </c>
      <c r="CC40" s="397" t="s">
        <v>68</v>
      </c>
      <c r="CD40" s="397" t="s">
        <v>906</v>
      </c>
      <c r="CE40" s="397" t="s">
        <v>907</v>
      </c>
      <c r="CF40" s="397" t="s">
        <v>68</v>
      </c>
      <c r="CG40" s="397" t="s">
        <v>68</v>
      </c>
      <c r="CH40" s="397" t="s">
        <v>68</v>
      </c>
      <c r="CI40" s="397" t="s">
        <v>68</v>
      </c>
      <c r="CJ40" s="397" t="s">
        <v>68</v>
      </c>
      <c r="CK40" s="396" t="s">
        <v>878</v>
      </c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9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</row>
    <row r="41" spans="1:177" s="82" customFormat="1" ht="12.75" customHeight="1">
      <c r="A41" s="171">
        <v>0</v>
      </c>
      <c r="B41" s="395" t="s">
        <v>908</v>
      </c>
      <c r="C41" s="395" t="s">
        <v>909</v>
      </c>
      <c r="D41" s="395" t="s">
        <v>910</v>
      </c>
      <c r="E41" s="395" t="s">
        <v>68</v>
      </c>
      <c r="F41" s="395" t="s">
        <v>68</v>
      </c>
      <c r="G41" s="395" t="s">
        <v>68</v>
      </c>
      <c r="H41" s="397" t="s">
        <v>68</v>
      </c>
      <c r="I41" s="397" t="s">
        <v>68</v>
      </c>
      <c r="J41" s="397" t="s">
        <v>68</v>
      </c>
      <c r="K41" s="397" t="s">
        <v>68</v>
      </c>
      <c r="L41" s="397" t="s">
        <v>68</v>
      </c>
      <c r="M41" s="397" t="s">
        <v>68</v>
      </c>
      <c r="N41" s="397" t="s">
        <v>68</v>
      </c>
      <c r="O41" s="397" t="s">
        <v>68</v>
      </c>
      <c r="P41" s="397" t="s">
        <v>68</v>
      </c>
      <c r="Q41" s="397" t="s">
        <v>68</v>
      </c>
      <c r="R41" s="397" t="s">
        <v>68</v>
      </c>
      <c r="S41" s="397" t="s">
        <v>68</v>
      </c>
      <c r="T41" s="397" t="s">
        <v>68</v>
      </c>
      <c r="U41" s="397" t="s">
        <v>68</v>
      </c>
      <c r="V41" s="397" t="s">
        <v>68</v>
      </c>
      <c r="W41" s="397" t="s">
        <v>68</v>
      </c>
      <c r="X41" s="397" t="s">
        <v>68</v>
      </c>
      <c r="Y41" s="397" t="s">
        <v>68</v>
      </c>
      <c r="Z41" s="397" t="s">
        <v>68</v>
      </c>
      <c r="AA41" s="397" t="s">
        <v>68</v>
      </c>
      <c r="AB41" s="397" t="s">
        <v>68</v>
      </c>
      <c r="AC41" s="397" t="s">
        <v>68</v>
      </c>
      <c r="AD41" s="397" t="s">
        <v>68</v>
      </c>
      <c r="AE41" s="397" t="s">
        <v>68</v>
      </c>
      <c r="AF41" s="397" t="s">
        <v>68</v>
      </c>
      <c r="AG41" s="397" t="s">
        <v>68</v>
      </c>
      <c r="AH41" s="397" t="s">
        <v>68</v>
      </c>
      <c r="AI41" s="397" t="s">
        <v>68</v>
      </c>
      <c r="AJ41" s="397" t="s">
        <v>68</v>
      </c>
      <c r="AK41" s="397" t="s">
        <v>68</v>
      </c>
      <c r="AL41" s="397" t="s">
        <v>68</v>
      </c>
      <c r="AM41" s="397" t="s">
        <v>68</v>
      </c>
      <c r="AN41" s="397" t="s">
        <v>68</v>
      </c>
      <c r="AO41" s="397" t="s">
        <v>68</v>
      </c>
      <c r="AP41" s="397" t="s">
        <v>68</v>
      </c>
      <c r="AQ41" s="397" t="s">
        <v>68</v>
      </c>
      <c r="AR41" s="397" t="s">
        <v>68</v>
      </c>
      <c r="AS41" s="397" t="s">
        <v>68</v>
      </c>
      <c r="AT41" s="397" t="s">
        <v>68</v>
      </c>
      <c r="AU41" s="397" t="s">
        <v>68</v>
      </c>
      <c r="AV41" s="397" t="s">
        <v>68</v>
      </c>
      <c r="AW41" s="397" t="s">
        <v>68</v>
      </c>
      <c r="AX41" s="397" t="s">
        <v>68</v>
      </c>
      <c r="AY41" s="397" t="s">
        <v>68</v>
      </c>
      <c r="AZ41" s="397" t="s">
        <v>68</v>
      </c>
      <c r="BA41" s="397" t="s">
        <v>68</v>
      </c>
      <c r="BB41" s="397" t="s">
        <v>68</v>
      </c>
      <c r="BC41" s="397" t="s">
        <v>68</v>
      </c>
      <c r="BD41" s="397" t="s">
        <v>68</v>
      </c>
      <c r="BE41" s="397" t="s">
        <v>68</v>
      </c>
      <c r="BF41" s="397" t="s">
        <v>68</v>
      </c>
      <c r="BG41" s="397" t="s">
        <v>68</v>
      </c>
      <c r="BH41" s="397" t="s">
        <v>68</v>
      </c>
      <c r="BI41" s="397" t="s">
        <v>68</v>
      </c>
      <c r="BJ41" s="397" t="s">
        <v>68</v>
      </c>
      <c r="BK41" s="397" t="s">
        <v>68</v>
      </c>
      <c r="BL41" s="397" t="s">
        <v>68</v>
      </c>
      <c r="BM41" s="397" t="s">
        <v>68</v>
      </c>
      <c r="BN41" s="397" t="s">
        <v>68</v>
      </c>
      <c r="BO41" s="397" t="s">
        <v>68</v>
      </c>
      <c r="BP41" s="397" t="s">
        <v>68</v>
      </c>
      <c r="BQ41" s="397" t="s">
        <v>68</v>
      </c>
      <c r="BR41" s="397" t="s">
        <v>68</v>
      </c>
      <c r="BS41" s="397" t="s">
        <v>68</v>
      </c>
      <c r="BT41" s="397" t="s">
        <v>68</v>
      </c>
      <c r="BU41" s="397" t="s">
        <v>68</v>
      </c>
      <c r="BV41" s="397" t="s">
        <v>68</v>
      </c>
      <c r="BW41" s="397" t="s">
        <v>68</v>
      </c>
      <c r="BX41" s="397" t="s">
        <v>68</v>
      </c>
      <c r="BY41" s="397" t="s">
        <v>68</v>
      </c>
      <c r="BZ41" s="397" t="s">
        <v>911</v>
      </c>
      <c r="CA41" s="397" t="s">
        <v>68</v>
      </c>
      <c r="CB41" s="397" t="s">
        <v>912</v>
      </c>
      <c r="CC41" s="397" t="s">
        <v>68</v>
      </c>
      <c r="CD41" s="397" t="s">
        <v>913</v>
      </c>
      <c r="CE41" s="397" t="s">
        <v>914</v>
      </c>
      <c r="CF41" s="397" t="s">
        <v>68</v>
      </c>
      <c r="CG41" s="397" t="s">
        <v>68</v>
      </c>
      <c r="CH41" s="397" t="s">
        <v>68</v>
      </c>
      <c r="CI41" s="397" t="s">
        <v>68</v>
      </c>
      <c r="CJ41" s="397" t="s">
        <v>68</v>
      </c>
      <c r="CK41" s="396" t="s">
        <v>886</v>
      </c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9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</row>
    <row r="42" spans="1:177" s="82" customFormat="1" ht="12.75" customHeight="1">
      <c r="A42" s="171" t="s">
        <v>191</v>
      </c>
      <c r="B42" s="395" t="s">
        <v>915</v>
      </c>
      <c r="C42" s="395" t="s">
        <v>916</v>
      </c>
      <c r="D42" s="395" t="s">
        <v>917</v>
      </c>
      <c r="E42" s="395" t="s">
        <v>918</v>
      </c>
      <c r="F42" s="395" t="s">
        <v>68</v>
      </c>
      <c r="G42" s="395" t="s">
        <v>68</v>
      </c>
      <c r="H42" s="397" t="s">
        <v>68</v>
      </c>
      <c r="I42" s="397" t="s">
        <v>68</v>
      </c>
      <c r="J42" s="397" t="s">
        <v>68</v>
      </c>
      <c r="K42" s="397" t="s">
        <v>68</v>
      </c>
      <c r="L42" s="397" t="s">
        <v>68</v>
      </c>
      <c r="M42" s="397" t="s">
        <v>68</v>
      </c>
      <c r="N42" s="397" t="s">
        <v>68</v>
      </c>
      <c r="O42" s="397" t="s">
        <v>68</v>
      </c>
      <c r="P42" s="397" t="s">
        <v>68</v>
      </c>
      <c r="Q42" s="397" t="s">
        <v>68</v>
      </c>
      <c r="R42" s="397" t="s">
        <v>68</v>
      </c>
      <c r="S42" s="397" t="s">
        <v>68</v>
      </c>
      <c r="T42" s="397" t="s">
        <v>68</v>
      </c>
      <c r="U42" s="397" t="s">
        <v>68</v>
      </c>
      <c r="V42" s="397" t="s">
        <v>68</v>
      </c>
      <c r="W42" s="397" t="s">
        <v>68</v>
      </c>
      <c r="X42" s="397" t="s">
        <v>68</v>
      </c>
      <c r="Y42" s="397" t="s">
        <v>68</v>
      </c>
      <c r="Z42" s="397" t="s">
        <v>68</v>
      </c>
      <c r="AA42" s="397" t="s">
        <v>68</v>
      </c>
      <c r="AB42" s="397" t="s">
        <v>68</v>
      </c>
      <c r="AC42" s="397" t="s">
        <v>68</v>
      </c>
      <c r="AD42" s="397" t="s">
        <v>68</v>
      </c>
      <c r="AE42" s="397" t="s">
        <v>68</v>
      </c>
      <c r="AF42" s="397" t="s">
        <v>68</v>
      </c>
      <c r="AG42" s="397" t="s">
        <v>68</v>
      </c>
      <c r="AH42" s="397" t="s">
        <v>68</v>
      </c>
      <c r="AI42" s="397" t="s">
        <v>68</v>
      </c>
      <c r="AJ42" s="397" t="s">
        <v>68</v>
      </c>
      <c r="AK42" s="397" t="s">
        <v>68</v>
      </c>
      <c r="AL42" s="397" t="s">
        <v>68</v>
      </c>
      <c r="AM42" s="397" t="s">
        <v>68</v>
      </c>
      <c r="AN42" s="397" t="s">
        <v>68</v>
      </c>
      <c r="AO42" s="397" t="s">
        <v>68</v>
      </c>
      <c r="AP42" s="397" t="s">
        <v>68</v>
      </c>
      <c r="AQ42" s="397" t="s">
        <v>68</v>
      </c>
      <c r="AR42" s="397" t="s">
        <v>68</v>
      </c>
      <c r="AS42" s="397" t="s">
        <v>68</v>
      </c>
      <c r="AT42" s="397" t="s">
        <v>68</v>
      </c>
      <c r="AU42" s="397" t="s">
        <v>68</v>
      </c>
      <c r="AV42" s="397" t="s">
        <v>68</v>
      </c>
      <c r="AW42" s="397" t="s">
        <v>68</v>
      </c>
      <c r="AX42" s="397" t="s">
        <v>68</v>
      </c>
      <c r="AY42" s="397" t="s">
        <v>68</v>
      </c>
      <c r="AZ42" s="397" t="s">
        <v>68</v>
      </c>
      <c r="BA42" s="397" t="s">
        <v>68</v>
      </c>
      <c r="BB42" s="397" t="s">
        <v>68</v>
      </c>
      <c r="BC42" s="397" t="s">
        <v>68</v>
      </c>
      <c r="BD42" s="397" t="s">
        <v>68</v>
      </c>
      <c r="BE42" s="397" t="s">
        <v>68</v>
      </c>
      <c r="BF42" s="397" t="s">
        <v>68</v>
      </c>
      <c r="BG42" s="397" t="s">
        <v>68</v>
      </c>
      <c r="BH42" s="397" t="s">
        <v>68</v>
      </c>
      <c r="BI42" s="397" t="s">
        <v>68</v>
      </c>
      <c r="BJ42" s="397" t="s">
        <v>68</v>
      </c>
      <c r="BK42" s="397" t="s">
        <v>68</v>
      </c>
      <c r="BL42" s="397" t="s">
        <v>68</v>
      </c>
      <c r="BM42" s="397" t="s">
        <v>68</v>
      </c>
      <c r="BN42" s="397" t="s">
        <v>68</v>
      </c>
      <c r="BO42" s="397" t="s">
        <v>68</v>
      </c>
      <c r="BP42" s="397" t="s">
        <v>68</v>
      </c>
      <c r="BQ42" s="397" t="s">
        <v>68</v>
      </c>
      <c r="BR42" s="397" t="s">
        <v>68</v>
      </c>
      <c r="BS42" s="397" t="s">
        <v>68</v>
      </c>
      <c r="BT42" s="397" t="s">
        <v>68</v>
      </c>
      <c r="BU42" s="397" t="s">
        <v>68</v>
      </c>
      <c r="BV42" s="397" t="s">
        <v>68</v>
      </c>
      <c r="BW42" s="397" t="s">
        <v>68</v>
      </c>
      <c r="BX42" s="397" t="s">
        <v>68</v>
      </c>
      <c r="BY42" s="397" t="s">
        <v>68</v>
      </c>
      <c r="BZ42" s="397" t="s">
        <v>68</v>
      </c>
      <c r="CA42" s="397" t="s">
        <v>68</v>
      </c>
      <c r="CB42" s="397" t="s">
        <v>68</v>
      </c>
      <c r="CC42" s="397" t="s">
        <v>68</v>
      </c>
      <c r="CD42" s="397" t="s">
        <v>68</v>
      </c>
      <c r="CE42" s="397" t="s">
        <v>68</v>
      </c>
      <c r="CF42" s="397" t="s">
        <v>68</v>
      </c>
      <c r="CG42" s="397" t="s">
        <v>68</v>
      </c>
      <c r="CH42" s="397" t="s">
        <v>68</v>
      </c>
      <c r="CI42" s="397" t="s">
        <v>68</v>
      </c>
      <c r="CJ42" s="397" t="s">
        <v>68</v>
      </c>
      <c r="CK42" s="396" t="s">
        <v>919</v>
      </c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9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</row>
    <row r="43" spans="1:177" s="82" customFormat="1" ht="12.75" customHeight="1">
      <c r="A43" s="171" t="s">
        <v>191</v>
      </c>
      <c r="B43" s="395" t="s">
        <v>920</v>
      </c>
      <c r="C43" s="395" t="s">
        <v>921</v>
      </c>
      <c r="D43" s="395" t="s">
        <v>922</v>
      </c>
      <c r="E43" s="395" t="s">
        <v>923</v>
      </c>
      <c r="F43" s="395" t="s">
        <v>68</v>
      </c>
      <c r="G43" s="395" t="s">
        <v>68</v>
      </c>
      <c r="H43" s="397" t="s">
        <v>68</v>
      </c>
      <c r="I43" s="397" t="s">
        <v>68</v>
      </c>
      <c r="J43" s="397" t="s">
        <v>68</v>
      </c>
      <c r="K43" s="397" t="s">
        <v>68</v>
      </c>
      <c r="L43" s="397" t="s">
        <v>68</v>
      </c>
      <c r="M43" s="397" t="s">
        <v>68</v>
      </c>
      <c r="N43" s="397" t="s">
        <v>68</v>
      </c>
      <c r="O43" s="397" t="s">
        <v>68</v>
      </c>
      <c r="P43" s="397" t="s">
        <v>68</v>
      </c>
      <c r="Q43" s="397" t="s">
        <v>68</v>
      </c>
      <c r="R43" s="397" t="s">
        <v>68</v>
      </c>
      <c r="S43" s="397" t="s">
        <v>68</v>
      </c>
      <c r="T43" s="397" t="s">
        <v>68</v>
      </c>
      <c r="U43" s="397" t="s">
        <v>68</v>
      </c>
      <c r="V43" s="397" t="s">
        <v>68</v>
      </c>
      <c r="W43" s="397" t="s">
        <v>68</v>
      </c>
      <c r="X43" s="397" t="s">
        <v>68</v>
      </c>
      <c r="Y43" s="397" t="s">
        <v>68</v>
      </c>
      <c r="Z43" s="397" t="s">
        <v>68</v>
      </c>
      <c r="AA43" s="397" t="s">
        <v>68</v>
      </c>
      <c r="AB43" s="397" t="s">
        <v>68</v>
      </c>
      <c r="AC43" s="397" t="s">
        <v>68</v>
      </c>
      <c r="AD43" s="397" t="s">
        <v>68</v>
      </c>
      <c r="AE43" s="397" t="s">
        <v>68</v>
      </c>
      <c r="AF43" s="397" t="s">
        <v>68</v>
      </c>
      <c r="AG43" s="397" t="s">
        <v>68</v>
      </c>
      <c r="AH43" s="397" t="s">
        <v>68</v>
      </c>
      <c r="AI43" s="397" t="s">
        <v>68</v>
      </c>
      <c r="AJ43" s="397" t="s">
        <v>68</v>
      </c>
      <c r="AK43" s="397" t="s">
        <v>68</v>
      </c>
      <c r="AL43" s="397" t="s">
        <v>68</v>
      </c>
      <c r="AM43" s="397" t="s">
        <v>68</v>
      </c>
      <c r="AN43" s="397" t="s">
        <v>68</v>
      </c>
      <c r="AO43" s="397" t="s">
        <v>68</v>
      </c>
      <c r="AP43" s="397" t="s">
        <v>68</v>
      </c>
      <c r="AQ43" s="397" t="s">
        <v>68</v>
      </c>
      <c r="AR43" s="397" t="s">
        <v>68</v>
      </c>
      <c r="AS43" s="397" t="s">
        <v>68</v>
      </c>
      <c r="AT43" s="397" t="s">
        <v>68</v>
      </c>
      <c r="AU43" s="397" t="s">
        <v>68</v>
      </c>
      <c r="AV43" s="397" t="s">
        <v>68</v>
      </c>
      <c r="AW43" s="397" t="s">
        <v>68</v>
      </c>
      <c r="AX43" s="397" t="s">
        <v>68</v>
      </c>
      <c r="AY43" s="397" t="s">
        <v>68</v>
      </c>
      <c r="AZ43" s="397" t="s">
        <v>68</v>
      </c>
      <c r="BA43" s="397" t="s">
        <v>68</v>
      </c>
      <c r="BB43" s="397" t="s">
        <v>68</v>
      </c>
      <c r="BC43" s="397" t="s">
        <v>68</v>
      </c>
      <c r="BD43" s="397" t="s">
        <v>68</v>
      </c>
      <c r="BE43" s="397" t="s">
        <v>68</v>
      </c>
      <c r="BF43" s="397" t="s">
        <v>68</v>
      </c>
      <c r="BG43" s="397" t="s">
        <v>68</v>
      </c>
      <c r="BH43" s="397" t="s">
        <v>68</v>
      </c>
      <c r="BI43" s="397" t="s">
        <v>68</v>
      </c>
      <c r="BJ43" s="397" t="s">
        <v>68</v>
      </c>
      <c r="BK43" s="397" t="s">
        <v>68</v>
      </c>
      <c r="BL43" s="397" t="s">
        <v>68</v>
      </c>
      <c r="BM43" s="397" t="s">
        <v>68</v>
      </c>
      <c r="BN43" s="397" t="s">
        <v>68</v>
      </c>
      <c r="BO43" s="397" t="s">
        <v>68</v>
      </c>
      <c r="BP43" s="397" t="s">
        <v>68</v>
      </c>
      <c r="BQ43" s="397" t="s">
        <v>68</v>
      </c>
      <c r="BR43" s="397" t="s">
        <v>68</v>
      </c>
      <c r="BS43" s="397" t="s">
        <v>68</v>
      </c>
      <c r="BT43" s="397" t="s">
        <v>68</v>
      </c>
      <c r="BU43" s="397" t="s">
        <v>68</v>
      </c>
      <c r="BV43" s="397" t="s">
        <v>68</v>
      </c>
      <c r="BW43" s="397" t="s">
        <v>68</v>
      </c>
      <c r="BX43" s="397" t="s">
        <v>68</v>
      </c>
      <c r="BY43" s="397" t="s">
        <v>68</v>
      </c>
      <c r="BZ43" s="397" t="s">
        <v>924</v>
      </c>
      <c r="CA43" s="397" t="s">
        <v>68</v>
      </c>
      <c r="CB43" s="397" t="s">
        <v>925</v>
      </c>
      <c r="CC43" s="397" t="s">
        <v>68</v>
      </c>
      <c r="CD43" s="397" t="s">
        <v>926</v>
      </c>
      <c r="CE43" s="397" t="s">
        <v>927</v>
      </c>
      <c r="CF43" s="397" t="s">
        <v>68</v>
      </c>
      <c r="CG43" s="397" t="s">
        <v>68</v>
      </c>
      <c r="CH43" s="397" t="s">
        <v>68</v>
      </c>
      <c r="CI43" s="397" t="s">
        <v>68</v>
      </c>
      <c r="CJ43" s="397" t="s">
        <v>68</v>
      </c>
      <c r="CK43" s="396" t="s">
        <v>928</v>
      </c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9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</row>
    <row r="44" spans="1:177" s="82" customFormat="1" ht="12.75" customHeight="1" thickBot="1">
      <c r="A44" s="171" t="s">
        <v>191</v>
      </c>
      <c r="B44" s="395" t="s">
        <v>929</v>
      </c>
      <c r="C44" s="395" t="s">
        <v>930</v>
      </c>
      <c r="D44" s="395" t="s">
        <v>931</v>
      </c>
      <c r="E44" s="395" t="s">
        <v>932</v>
      </c>
      <c r="F44" s="395" t="s">
        <v>68</v>
      </c>
      <c r="G44" s="395" t="s">
        <v>68</v>
      </c>
      <c r="H44" s="397" t="s">
        <v>68</v>
      </c>
      <c r="I44" s="397" t="s">
        <v>68</v>
      </c>
      <c r="J44" s="397" t="s">
        <v>68</v>
      </c>
      <c r="K44" s="397" t="s">
        <v>68</v>
      </c>
      <c r="L44" s="397" t="s">
        <v>68</v>
      </c>
      <c r="M44" s="397" t="s">
        <v>68</v>
      </c>
      <c r="N44" s="397" t="s">
        <v>68</v>
      </c>
      <c r="O44" s="397" t="s">
        <v>68</v>
      </c>
      <c r="P44" s="397" t="s">
        <v>68</v>
      </c>
      <c r="Q44" s="397" t="s">
        <v>68</v>
      </c>
      <c r="R44" s="397" t="s">
        <v>68</v>
      </c>
      <c r="S44" s="397" t="s">
        <v>68</v>
      </c>
      <c r="T44" s="397" t="s">
        <v>68</v>
      </c>
      <c r="U44" s="397" t="s">
        <v>68</v>
      </c>
      <c r="V44" s="397" t="s">
        <v>68</v>
      </c>
      <c r="W44" s="397" t="s">
        <v>68</v>
      </c>
      <c r="X44" s="397" t="s">
        <v>68</v>
      </c>
      <c r="Y44" s="397" t="s">
        <v>68</v>
      </c>
      <c r="Z44" s="397" t="s">
        <v>68</v>
      </c>
      <c r="AA44" s="397" t="s">
        <v>68</v>
      </c>
      <c r="AB44" s="397" t="s">
        <v>68</v>
      </c>
      <c r="AC44" s="397" t="s">
        <v>68</v>
      </c>
      <c r="AD44" s="397" t="s">
        <v>68</v>
      </c>
      <c r="AE44" s="397" t="s">
        <v>68</v>
      </c>
      <c r="AF44" s="397" t="s">
        <v>68</v>
      </c>
      <c r="AG44" s="397" t="s">
        <v>68</v>
      </c>
      <c r="AH44" s="397" t="s">
        <v>68</v>
      </c>
      <c r="AI44" s="397" t="s">
        <v>68</v>
      </c>
      <c r="AJ44" s="397" t="s">
        <v>68</v>
      </c>
      <c r="AK44" s="397" t="s">
        <v>68</v>
      </c>
      <c r="AL44" s="397" t="s">
        <v>68</v>
      </c>
      <c r="AM44" s="397" t="s">
        <v>68</v>
      </c>
      <c r="AN44" s="397" t="s">
        <v>68</v>
      </c>
      <c r="AO44" s="397" t="s">
        <v>68</v>
      </c>
      <c r="AP44" s="397" t="s">
        <v>68</v>
      </c>
      <c r="AQ44" s="397" t="s">
        <v>68</v>
      </c>
      <c r="AR44" s="397" t="s">
        <v>68</v>
      </c>
      <c r="AS44" s="397" t="s">
        <v>68</v>
      </c>
      <c r="AT44" s="397" t="s">
        <v>68</v>
      </c>
      <c r="AU44" s="397" t="s">
        <v>68</v>
      </c>
      <c r="AV44" s="397" t="s">
        <v>68</v>
      </c>
      <c r="AW44" s="397" t="s">
        <v>68</v>
      </c>
      <c r="AX44" s="397" t="s">
        <v>68</v>
      </c>
      <c r="AY44" s="397" t="s">
        <v>68</v>
      </c>
      <c r="AZ44" s="397" t="s">
        <v>68</v>
      </c>
      <c r="BA44" s="397" t="s">
        <v>68</v>
      </c>
      <c r="BB44" s="397" t="s">
        <v>68</v>
      </c>
      <c r="BC44" s="397" t="s">
        <v>68</v>
      </c>
      <c r="BD44" s="397" t="s">
        <v>68</v>
      </c>
      <c r="BE44" s="397" t="s">
        <v>68</v>
      </c>
      <c r="BF44" s="397" t="s">
        <v>68</v>
      </c>
      <c r="BG44" s="397" t="s">
        <v>68</v>
      </c>
      <c r="BH44" s="397" t="s">
        <v>68</v>
      </c>
      <c r="BI44" s="397" t="s">
        <v>68</v>
      </c>
      <c r="BJ44" s="397" t="s">
        <v>68</v>
      </c>
      <c r="BK44" s="397" t="s">
        <v>68</v>
      </c>
      <c r="BL44" s="397" t="s">
        <v>68</v>
      </c>
      <c r="BM44" s="397" t="s">
        <v>68</v>
      </c>
      <c r="BN44" s="397" t="s">
        <v>68</v>
      </c>
      <c r="BO44" s="397" t="s">
        <v>68</v>
      </c>
      <c r="BP44" s="397" t="s">
        <v>68</v>
      </c>
      <c r="BQ44" s="397" t="s">
        <v>68</v>
      </c>
      <c r="BR44" s="397" t="s">
        <v>68</v>
      </c>
      <c r="BS44" s="397" t="s">
        <v>68</v>
      </c>
      <c r="BT44" s="397" t="s">
        <v>68</v>
      </c>
      <c r="BU44" s="397" t="s">
        <v>68</v>
      </c>
      <c r="BV44" s="397" t="s">
        <v>68</v>
      </c>
      <c r="BW44" s="397" t="s">
        <v>68</v>
      </c>
      <c r="BX44" s="397" t="s">
        <v>68</v>
      </c>
      <c r="BY44" s="397" t="s">
        <v>68</v>
      </c>
      <c r="BZ44" s="397" t="s">
        <v>136</v>
      </c>
      <c r="CA44" s="397" t="s">
        <v>68</v>
      </c>
      <c r="CB44" s="397" t="s">
        <v>710</v>
      </c>
      <c r="CC44" s="397" t="s">
        <v>68</v>
      </c>
      <c r="CD44" s="397" t="s">
        <v>711</v>
      </c>
      <c r="CE44" s="397" t="s">
        <v>616</v>
      </c>
      <c r="CF44" s="397" t="s">
        <v>68</v>
      </c>
      <c r="CG44" s="397" t="s">
        <v>68</v>
      </c>
      <c r="CH44" s="397" t="s">
        <v>68</v>
      </c>
      <c r="CI44" s="397" t="s">
        <v>68</v>
      </c>
      <c r="CJ44" s="397" t="s">
        <v>68</v>
      </c>
      <c r="CK44" s="396" t="s">
        <v>621</v>
      </c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9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</row>
    <row r="45" spans="1:177" s="80" customFormat="1" ht="14.25" thickTop="1" thickBot="1">
      <c r="A45" s="171" t="s">
        <v>191</v>
      </c>
      <c r="B45" s="386" t="s">
        <v>933</v>
      </c>
      <c r="C45" s="386" t="s">
        <v>934</v>
      </c>
      <c r="D45" s="386" t="s">
        <v>935</v>
      </c>
      <c r="E45" s="387" t="s">
        <v>936</v>
      </c>
      <c r="F45" s="387" t="s">
        <v>68</v>
      </c>
      <c r="G45" s="387" t="s">
        <v>68</v>
      </c>
      <c r="H45" s="389" t="s">
        <v>68</v>
      </c>
      <c r="I45" s="389" t="s">
        <v>68</v>
      </c>
      <c r="J45" s="389" t="s">
        <v>68</v>
      </c>
      <c r="K45" s="389" t="s">
        <v>68</v>
      </c>
      <c r="L45" s="389" t="s">
        <v>68</v>
      </c>
      <c r="M45" s="389" t="s">
        <v>68</v>
      </c>
      <c r="N45" s="389" t="s">
        <v>68</v>
      </c>
      <c r="O45" s="389" t="s">
        <v>68</v>
      </c>
      <c r="P45" s="389" t="s">
        <v>68</v>
      </c>
      <c r="Q45" s="389" t="s">
        <v>68</v>
      </c>
      <c r="R45" s="389" t="s">
        <v>68</v>
      </c>
      <c r="S45" s="389" t="s">
        <v>68</v>
      </c>
      <c r="T45" s="389" t="s">
        <v>68</v>
      </c>
      <c r="U45" s="389" t="s">
        <v>68</v>
      </c>
      <c r="V45" s="389" t="s">
        <v>68</v>
      </c>
      <c r="W45" s="389" t="s">
        <v>68</v>
      </c>
      <c r="X45" s="389" t="s">
        <v>68</v>
      </c>
      <c r="Y45" s="389" t="s">
        <v>68</v>
      </c>
      <c r="Z45" s="389" t="s">
        <v>68</v>
      </c>
      <c r="AA45" s="389" t="s">
        <v>68</v>
      </c>
      <c r="AB45" s="389" t="s">
        <v>68</v>
      </c>
      <c r="AC45" s="389" t="s">
        <v>68</v>
      </c>
      <c r="AD45" s="389" t="s">
        <v>68</v>
      </c>
      <c r="AE45" s="389" t="s">
        <v>68</v>
      </c>
      <c r="AF45" s="389" t="s">
        <v>68</v>
      </c>
      <c r="AG45" s="389" t="s">
        <v>68</v>
      </c>
      <c r="AH45" s="389" t="s">
        <v>68</v>
      </c>
      <c r="AI45" s="389" t="s">
        <v>68</v>
      </c>
      <c r="AJ45" s="389" t="s">
        <v>68</v>
      </c>
      <c r="AK45" s="389" t="s">
        <v>68</v>
      </c>
      <c r="AL45" s="389" t="s">
        <v>68</v>
      </c>
      <c r="AM45" s="389" t="s">
        <v>68</v>
      </c>
      <c r="AN45" s="389" t="s">
        <v>68</v>
      </c>
      <c r="AO45" s="389" t="s">
        <v>68</v>
      </c>
      <c r="AP45" s="389" t="s">
        <v>68</v>
      </c>
      <c r="AQ45" s="389" t="s">
        <v>68</v>
      </c>
      <c r="AR45" s="389" t="s">
        <v>68</v>
      </c>
      <c r="AS45" s="389" t="s">
        <v>68</v>
      </c>
      <c r="AT45" s="389" t="s">
        <v>68</v>
      </c>
      <c r="AU45" s="389" t="s">
        <v>68</v>
      </c>
      <c r="AV45" s="389" t="s">
        <v>68</v>
      </c>
      <c r="AW45" s="389" t="s">
        <v>68</v>
      </c>
      <c r="AX45" s="389" t="s">
        <v>68</v>
      </c>
      <c r="AY45" s="389" t="s">
        <v>68</v>
      </c>
      <c r="AZ45" s="389" t="s">
        <v>68</v>
      </c>
      <c r="BA45" s="389" t="s">
        <v>68</v>
      </c>
      <c r="BB45" s="389" t="s">
        <v>68</v>
      </c>
      <c r="BC45" s="389" t="s">
        <v>68</v>
      </c>
      <c r="BD45" s="389" t="s">
        <v>68</v>
      </c>
      <c r="BE45" s="389" t="s">
        <v>68</v>
      </c>
      <c r="BF45" s="389" t="s">
        <v>68</v>
      </c>
      <c r="BG45" s="389" t="s">
        <v>68</v>
      </c>
      <c r="BH45" s="389" t="s">
        <v>68</v>
      </c>
      <c r="BI45" s="389" t="s">
        <v>68</v>
      </c>
      <c r="BJ45" s="389" t="s">
        <v>68</v>
      </c>
      <c r="BK45" s="389" t="s">
        <v>68</v>
      </c>
      <c r="BL45" s="389" t="s">
        <v>68</v>
      </c>
      <c r="BM45" s="389" t="s">
        <v>68</v>
      </c>
      <c r="BN45" s="389" t="s">
        <v>68</v>
      </c>
      <c r="BO45" s="389" t="s">
        <v>68</v>
      </c>
      <c r="BP45" s="389" t="s">
        <v>68</v>
      </c>
      <c r="BQ45" s="389" t="s">
        <v>68</v>
      </c>
      <c r="BR45" s="389" t="s">
        <v>68</v>
      </c>
      <c r="BS45" s="389" t="s">
        <v>68</v>
      </c>
      <c r="BT45" s="389" t="s">
        <v>68</v>
      </c>
      <c r="BU45" s="389" t="s">
        <v>68</v>
      </c>
      <c r="BV45" s="389" t="s">
        <v>68</v>
      </c>
      <c r="BW45" s="389" t="s">
        <v>68</v>
      </c>
      <c r="BX45" s="389" t="s">
        <v>68</v>
      </c>
      <c r="BY45" s="389" t="s">
        <v>68</v>
      </c>
      <c r="BZ45" s="389" t="s">
        <v>937</v>
      </c>
      <c r="CA45" s="389" t="s">
        <v>68</v>
      </c>
      <c r="CB45" s="389" t="s">
        <v>434</v>
      </c>
      <c r="CC45" s="389" t="s">
        <v>68</v>
      </c>
      <c r="CD45" s="389" t="s">
        <v>938</v>
      </c>
      <c r="CE45" s="389" t="s">
        <v>138</v>
      </c>
      <c r="CF45" s="389" t="s">
        <v>68</v>
      </c>
      <c r="CG45" s="389" t="s">
        <v>68</v>
      </c>
      <c r="CH45" s="389" t="s">
        <v>68</v>
      </c>
      <c r="CI45" s="389" t="s">
        <v>68</v>
      </c>
      <c r="CJ45" s="389" t="s">
        <v>68</v>
      </c>
      <c r="CK45" s="388" t="s">
        <v>937</v>
      </c>
      <c r="CY45" s="81"/>
    </row>
    <row r="46" spans="1:177" s="82" customFormat="1" ht="12.75" customHeight="1" thickTop="1">
      <c r="A46" s="171" t="s">
        <v>191</v>
      </c>
      <c r="B46" s="395" t="s">
        <v>939</v>
      </c>
      <c r="C46" s="395" t="s">
        <v>940</v>
      </c>
      <c r="D46" s="395" t="s">
        <v>941</v>
      </c>
      <c r="E46" s="395" t="s">
        <v>68</v>
      </c>
      <c r="F46" s="395" t="s">
        <v>68</v>
      </c>
      <c r="G46" s="395" t="s">
        <v>68</v>
      </c>
      <c r="H46" s="397" t="s">
        <v>68</v>
      </c>
      <c r="I46" s="397" t="s">
        <v>68</v>
      </c>
      <c r="J46" s="397" t="s">
        <v>68</v>
      </c>
      <c r="K46" s="397" t="s">
        <v>68</v>
      </c>
      <c r="L46" s="397" t="s">
        <v>68</v>
      </c>
      <c r="M46" s="397" t="s">
        <v>68</v>
      </c>
      <c r="N46" s="397" t="s">
        <v>68</v>
      </c>
      <c r="O46" s="397" t="s">
        <v>68</v>
      </c>
      <c r="P46" s="397" t="s">
        <v>68</v>
      </c>
      <c r="Q46" s="397" t="s">
        <v>68</v>
      </c>
      <c r="R46" s="397" t="s">
        <v>68</v>
      </c>
      <c r="S46" s="397" t="s">
        <v>68</v>
      </c>
      <c r="T46" s="397" t="s">
        <v>68</v>
      </c>
      <c r="U46" s="397" t="s">
        <v>68</v>
      </c>
      <c r="V46" s="397" t="s">
        <v>68</v>
      </c>
      <c r="W46" s="397" t="s">
        <v>68</v>
      </c>
      <c r="X46" s="397" t="s">
        <v>68</v>
      </c>
      <c r="Y46" s="397" t="s">
        <v>68</v>
      </c>
      <c r="Z46" s="397" t="s">
        <v>68</v>
      </c>
      <c r="AA46" s="397" t="s">
        <v>68</v>
      </c>
      <c r="AB46" s="397" t="s">
        <v>68</v>
      </c>
      <c r="AC46" s="397" t="s">
        <v>68</v>
      </c>
      <c r="AD46" s="397" t="s">
        <v>68</v>
      </c>
      <c r="AE46" s="397" t="s">
        <v>68</v>
      </c>
      <c r="AF46" s="397" t="s">
        <v>68</v>
      </c>
      <c r="AG46" s="397" t="s">
        <v>68</v>
      </c>
      <c r="AH46" s="397" t="s">
        <v>68</v>
      </c>
      <c r="AI46" s="397" t="s">
        <v>68</v>
      </c>
      <c r="AJ46" s="397" t="s">
        <v>68</v>
      </c>
      <c r="AK46" s="397" t="s">
        <v>68</v>
      </c>
      <c r="AL46" s="397" t="s">
        <v>68</v>
      </c>
      <c r="AM46" s="397" t="s">
        <v>68</v>
      </c>
      <c r="AN46" s="397" t="s">
        <v>68</v>
      </c>
      <c r="AO46" s="397" t="s">
        <v>68</v>
      </c>
      <c r="AP46" s="397" t="s">
        <v>68</v>
      </c>
      <c r="AQ46" s="397" t="s">
        <v>68</v>
      </c>
      <c r="AR46" s="397" t="s">
        <v>68</v>
      </c>
      <c r="AS46" s="397" t="s">
        <v>68</v>
      </c>
      <c r="AT46" s="397" t="s">
        <v>68</v>
      </c>
      <c r="AU46" s="397" t="s">
        <v>68</v>
      </c>
      <c r="AV46" s="397" t="s">
        <v>68</v>
      </c>
      <c r="AW46" s="397" t="s">
        <v>68</v>
      </c>
      <c r="AX46" s="397" t="s">
        <v>68</v>
      </c>
      <c r="AY46" s="397" t="s">
        <v>68</v>
      </c>
      <c r="AZ46" s="397" t="s">
        <v>68</v>
      </c>
      <c r="BA46" s="397" t="s">
        <v>68</v>
      </c>
      <c r="BB46" s="397" t="s">
        <v>68</v>
      </c>
      <c r="BC46" s="397" t="s">
        <v>68</v>
      </c>
      <c r="BD46" s="397" t="s">
        <v>68</v>
      </c>
      <c r="BE46" s="397" t="s">
        <v>68</v>
      </c>
      <c r="BF46" s="397" t="s">
        <v>68</v>
      </c>
      <c r="BG46" s="397" t="s">
        <v>68</v>
      </c>
      <c r="BH46" s="397" t="s">
        <v>68</v>
      </c>
      <c r="BI46" s="397" t="s">
        <v>68</v>
      </c>
      <c r="BJ46" s="397" t="s">
        <v>68</v>
      </c>
      <c r="BK46" s="397" t="s">
        <v>68</v>
      </c>
      <c r="BL46" s="397" t="s">
        <v>68</v>
      </c>
      <c r="BM46" s="397" t="s">
        <v>68</v>
      </c>
      <c r="BN46" s="397" t="s">
        <v>68</v>
      </c>
      <c r="BO46" s="397" t="s">
        <v>68</v>
      </c>
      <c r="BP46" s="397" t="s">
        <v>68</v>
      </c>
      <c r="BQ46" s="397" t="s">
        <v>68</v>
      </c>
      <c r="BR46" s="397" t="s">
        <v>68</v>
      </c>
      <c r="BS46" s="397" t="s">
        <v>68</v>
      </c>
      <c r="BT46" s="397" t="s">
        <v>68</v>
      </c>
      <c r="BU46" s="397" t="s">
        <v>68</v>
      </c>
      <c r="BV46" s="397" t="s">
        <v>68</v>
      </c>
      <c r="BW46" s="397" t="s">
        <v>68</v>
      </c>
      <c r="BX46" s="397" t="s">
        <v>68</v>
      </c>
      <c r="BY46" s="397" t="s">
        <v>68</v>
      </c>
      <c r="BZ46" s="397" t="s">
        <v>68</v>
      </c>
      <c r="CA46" s="397" t="s">
        <v>68</v>
      </c>
      <c r="CB46" s="397" t="s">
        <v>68</v>
      </c>
      <c r="CC46" s="397" t="s">
        <v>68</v>
      </c>
      <c r="CD46" s="397" t="s">
        <v>68</v>
      </c>
      <c r="CE46" s="397" t="s">
        <v>68</v>
      </c>
      <c r="CF46" s="397" t="s">
        <v>68</v>
      </c>
      <c r="CG46" s="397" t="s">
        <v>68</v>
      </c>
      <c r="CH46" s="397" t="s">
        <v>68</v>
      </c>
      <c r="CI46" s="397" t="s">
        <v>68</v>
      </c>
      <c r="CJ46" s="397" t="s">
        <v>68</v>
      </c>
      <c r="CK46" s="396" t="s">
        <v>68</v>
      </c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9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</row>
    <row r="47" spans="1:177" s="82" customFormat="1" ht="12.75" customHeight="1">
      <c r="A47" s="171" t="s">
        <v>191</v>
      </c>
      <c r="B47" s="395" t="s">
        <v>942</v>
      </c>
      <c r="C47" s="395" t="s">
        <v>943</v>
      </c>
      <c r="D47" s="395" t="s">
        <v>944</v>
      </c>
      <c r="E47" s="395" t="s">
        <v>378</v>
      </c>
      <c r="F47" s="395" t="s">
        <v>68</v>
      </c>
      <c r="G47" s="395" t="s">
        <v>68</v>
      </c>
      <c r="H47" s="397" t="s">
        <v>68</v>
      </c>
      <c r="I47" s="397" t="s">
        <v>68</v>
      </c>
      <c r="J47" s="397" t="s">
        <v>68</v>
      </c>
      <c r="K47" s="397" t="s">
        <v>68</v>
      </c>
      <c r="L47" s="397" t="s">
        <v>68</v>
      </c>
      <c r="M47" s="397" t="s">
        <v>68</v>
      </c>
      <c r="N47" s="397" t="s">
        <v>68</v>
      </c>
      <c r="O47" s="397" t="s">
        <v>68</v>
      </c>
      <c r="P47" s="397" t="s">
        <v>68</v>
      </c>
      <c r="Q47" s="397" t="s">
        <v>68</v>
      </c>
      <c r="R47" s="397" t="s">
        <v>68</v>
      </c>
      <c r="S47" s="397" t="s">
        <v>68</v>
      </c>
      <c r="T47" s="397" t="s">
        <v>68</v>
      </c>
      <c r="U47" s="397" t="s">
        <v>68</v>
      </c>
      <c r="V47" s="397" t="s">
        <v>68</v>
      </c>
      <c r="W47" s="397" t="s">
        <v>68</v>
      </c>
      <c r="X47" s="397" t="s">
        <v>68</v>
      </c>
      <c r="Y47" s="397" t="s">
        <v>68</v>
      </c>
      <c r="Z47" s="397" t="s">
        <v>68</v>
      </c>
      <c r="AA47" s="397" t="s">
        <v>68</v>
      </c>
      <c r="AB47" s="397" t="s">
        <v>68</v>
      </c>
      <c r="AC47" s="397" t="s">
        <v>68</v>
      </c>
      <c r="AD47" s="397" t="s">
        <v>68</v>
      </c>
      <c r="AE47" s="397" t="s">
        <v>68</v>
      </c>
      <c r="AF47" s="397" t="s">
        <v>68</v>
      </c>
      <c r="AG47" s="397" t="s">
        <v>68</v>
      </c>
      <c r="AH47" s="397" t="s">
        <v>68</v>
      </c>
      <c r="AI47" s="397" t="s">
        <v>68</v>
      </c>
      <c r="AJ47" s="397" t="s">
        <v>68</v>
      </c>
      <c r="AK47" s="397" t="s">
        <v>68</v>
      </c>
      <c r="AL47" s="397" t="s">
        <v>68</v>
      </c>
      <c r="AM47" s="397" t="s">
        <v>68</v>
      </c>
      <c r="AN47" s="397" t="s">
        <v>68</v>
      </c>
      <c r="AO47" s="397" t="s">
        <v>68</v>
      </c>
      <c r="AP47" s="397" t="s">
        <v>68</v>
      </c>
      <c r="AQ47" s="397" t="s">
        <v>68</v>
      </c>
      <c r="AR47" s="397" t="s">
        <v>68</v>
      </c>
      <c r="AS47" s="397" t="s">
        <v>68</v>
      </c>
      <c r="AT47" s="397" t="s">
        <v>68</v>
      </c>
      <c r="AU47" s="397" t="s">
        <v>68</v>
      </c>
      <c r="AV47" s="397" t="s">
        <v>68</v>
      </c>
      <c r="AW47" s="397" t="s">
        <v>68</v>
      </c>
      <c r="AX47" s="397" t="s">
        <v>68</v>
      </c>
      <c r="AY47" s="397" t="s">
        <v>68</v>
      </c>
      <c r="AZ47" s="397" t="s">
        <v>68</v>
      </c>
      <c r="BA47" s="397" t="s">
        <v>68</v>
      </c>
      <c r="BB47" s="397" t="s">
        <v>68</v>
      </c>
      <c r="BC47" s="397" t="s">
        <v>68</v>
      </c>
      <c r="BD47" s="397" t="s">
        <v>68</v>
      </c>
      <c r="BE47" s="397" t="s">
        <v>68</v>
      </c>
      <c r="BF47" s="397" t="s">
        <v>68</v>
      </c>
      <c r="BG47" s="397" t="s">
        <v>68</v>
      </c>
      <c r="BH47" s="397" t="s">
        <v>68</v>
      </c>
      <c r="BI47" s="397" t="s">
        <v>68</v>
      </c>
      <c r="BJ47" s="397" t="s">
        <v>68</v>
      </c>
      <c r="BK47" s="397" t="s">
        <v>68</v>
      </c>
      <c r="BL47" s="397" t="s">
        <v>68</v>
      </c>
      <c r="BM47" s="397" t="s">
        <v>68</v>
      </c>
      <c r="BN47" s="397" t="s">
        <v>68</v>
      </c>
      <c r="BO47" s="397" t="s">
        <v>68</v>
      </c>
      <c r="BP47" s="397" t="s">
        <v>68</v>
      </c>
      <c r="BQ47" s="397" t="s">
        <v>68</v>
      </c>
      <c r="BR47" s="397" t="s">
        <v>68</v>
      </c>
      <c r="BS47" s="397" t="s">
        <v>68</v>
      </c>
      <c r="BT47" s="397" t="s">
        <v>68</v>
      </c>
      <c r="BU47" s="397" t="s">
        <v>68</v>
      </c>
      <c r="BV47" s="397" t="s">
        <v>68</v>
      </c>
      <c r="BW47" s="397" t="s">
        <v>68</v>
      </c>
      <c r="BX47" s="397" t="s">
        <v>68</v>
      </c>
      <c r="BY47" s="397" t="s">
        <v>68</v>
      </c>
      <c r="BZ47" s="397" t="s">
        <v>945</v>
      </c>
      <c r="CA47" s="397" t="s">
        <v>68</v>
      </c>
      <c r="CB47" s="397" t="s">
        <v>946</v>
      </c>
      <c r="CC47" s="397" t="s">
        <v>68</v>
      </c>
      <c r="CD47" s="397" t="s">
        <v>947</v>
      </c>
      <c r="CE47" s="397" t="s">
        <v>948</v>
      </c>
      <c r="CF47" s="397" t="s">
        <v>68</v>
      </c>
      <c r="CG47" s="397" t="s">
        <v>68</v>
      </c>
      <c r="CH47" s="397" t="s">
        <v>68</v>
      </c>
      <c r="CI47" s="397" t="s">
        <v>68</v>
      </c>
      <c r="CJ47" s="397" t="s">
        <v>68</v>
      </c>
      <c r="CK47" s="396" t="s">
        <v>949</v>
      </c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9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</row>
    <row r="48" spans="1:177" s="82" customFormat="1" ht="12.75" customHeight="1">
      <c r="A48" s="171" t="s">
        <v>191</v>
      </c>
      <c r="B48" s="395" t="s">
        <v>950</v>
      </c>
      <c r="C48" s="395" t="s">
        <v>951</v>
      </c>
      <c r="D48" s="395" t="s">
        <v>952</v>
      </c>
      <c r="E48" s="395" t="s">
        <v>706</v>
      </c>
      <c r="F48" s="395" t="s">
        <v>68</v>
      </c>
      <c r="G48" s="395" t="s">
        <v>68</v>
      </c>
      <c r="H48" s="397" t="s">
        <v>68</v>
      </c>
      <c r="I48" s="397" t="s">
        <v>68</v>
      </c>
      <c r="J48" s="397" t="s">
        <v>68</v>
      </c>
      <c r="K48" s="397" t="s">
        <v>68</v>
      </c>
      <c r="L48" s="397" t="s">
        <v>68</v>
      </c>
      <c r="M48" s="397" t="s">
        <v>68</v>
      </c>
      <c r="N48" s="397" t="s">
        <v>68</v>
      </c>
      <c r="O48" s="397" t="s">
        <v>68</v>
      </c>
      <c r="P48" s="397" t="s">
        <v>68</v>
      </c>
      <c r="Q48" s="397" t="s">
        <v>68</v>
      </c>
      <c r="R48" s="397" t="s">
        <v>68</v>
      </c>
      <c r="S48" s="397" t="s">
        <v>68</v>
      </c>
      <c r="T48" s="397" t="s">
        <v>68</v>
      </c>
      <c r="U48" s="397" t="s">
        <v>68</v>
      </c>
      <c r="V48" s="397" t="s">
        <v>68</v>
      </c>
      <c r="W48" s="397" t="s">
        <v>68</v>
      </c>
      <c r="X48" s="397" t="s">
        <v>68</v>
      </c>
      <c r="Y48" s="397" t="s">
        <v>68</v>
      </c>
      <c r="Z48" s="397" t="s">
        <v>68</v>
      </c>
      <c r="AA48" s="397" t="s">
        <v>68</v>
      </c>
      <c r="AB48" s="397" t="s">
        <v>68</v>
      </c>
      <c r="AC48" s="397" t="s">
        <v>68</v>
      </c>
      <c r="AD48" s="397" t="s">
        <v>68</v>
      </c>
      <c r="AE48" s="397" t="s">
        <v>68</v>
      </c>
      <c r="AF48" s="397" t="s">
        <v>68</v>
      </c>
      <c r="AG48" s="397" t="s">
        <v>68</v>
      </c>
      <c r="AH48" s="397" t="s">
        <v>68</v>
      </c>
      <c r="AI48" s="397" t="s">
        <v>68</v>
      </c>
      <c r="AJ48" s="397" t="s">
        <v>68</v>
      </c>
      <c r="AK48" s="397" t="s">
        <v>68</v>
      </c>
      <c r="AL48" s="397" t="s">
        <v>68</v>
      </c>
      <c r="AM48" s="397" t="s">
        <v>68</v>
      </c>
      <c r="AN48" s="397" t="s">
        <v>68</v>
      </c>
      <c r="AO48" s="397" t="s">
        <v>68</v>
      </c>
      <c r="AP48" s="397" t="s">
        <v>68</v>
      </c>
      <c r="AQ48" s="397" t="s">
        <v>68</v>
      </c>
      <c r="AR48" s="397" t="s">
        <v>68</v>
      </c>
      <c r="AS48" s="397" t="s">
        <v>68</v>
      </c>
      <c r="AT48" s="397" t="s">
        <v>68</v>
      </c>
      <c r="AU48" s="397" t="s">
        <v>68</v>
      </c>
      <c r="AV48" s="397" t="s">
        <v>68</v>
      </c>
      <c r="AW48" s="397" t="s">
        <v>68</v>
      </c>
      <c r="AX48" s="397" t="s">
        <v>68</v>
      </c>
      <c r="AY48" s="397" t="s">
        <v>68</v>
      </c>
      <c r="AZ48" s="397" t="s">
        <v>68</v>
      </c>
      <c r="BA48" s="397" t="s">
        <v>68</v>
      </c>
      <c r="BB48" s="397" t="s">
        <v>68</v>
      </c>
      <c r="BC48" s="397" t="s">
        <v>68</v>
      </c>
      <c r="BD48" s="397" t="s">
        <v>68</v>
      </c>
      <c r="BE48" s="397" t="s">
        <v>68</v>
      </c>
      <c r="BF48" s="397" t="s">
        <v>68</v>
      </c>
      <c r="BG48" s="397" t="s">
        <v>68</v>
      </c>
      <c r="BH48" s="397" t="s">
        <v>68</v>
      </c>
      <c r="BI48" s="397" t="s">
        <v>68</v>
      </c>
      <c r="BJ48" s="397" t="s">
        <v>68</v>
      </c>
      <c r="BK48" s="397" t="s">
        <v>68</v>
      </c>
      <c r="BL48" s="397" t="s">
        <v>68</v>
      </c>
      <c r="BM48" s="397" t="s">
        <v>68</v>
      </c>
      <c r="BN48" s="397" t="s">
        <v>68</v>
      </c>
      <c r="BO48" s="397" t="s">
        <v>68</v>
      </c>
      <c r="BP48" s="397" t="s">
        <v>68</v>
      </c>
      <c r="BQ48" s="397" t="s">
        <v>68</v>
      </c>
      <c r="BR48" s="397" t="s">
        <v>68</v>
      </c>
      <c r="BS48" s="397" t="s">
        <v>68</v>
      </c>
      <c r="BT48" s="397" t="s">
        <v>68</v>
      </c>
      <c r="BU48" s="397" t="s">
        <v>68</v>
      </c>
      <c r="BV48" s="397" t="s">
        <v>68</v>
      </c>
      <c r="BW48" s="397" t="s">
        <v>68</v>
      </c>
      <c r="BX48" s="397" t="s">
        <v>68</v>
      </c>
      <c r="BY48" s="397" t="s">
        <v>68</v>
      </c>
      <c r="BZ48" s="397" t="s">
        <v>953</v>
      </c>
      <c r="CA48" s="397" t="s">
        <v>68</v>
      </c>
      <c r="CB48" s="397" t="s">
        <v>954</v>
      </c>
      <c r="CC48" s="397" t="s">
        <v>68</v>
      </c>
      <c r="CD48" s="397" t="s">
        <v>955</v>
      </c>
      <c r="CE48" s="397" t="s">
        <v>956</v>
      </c>
      <c r="CF48" s="397" t="s">
        <v>68</v>
      </c>
      <c r="CG48" s="397" t="s">
        <v>68</v>
      </c>
      <c r="CH48" s="397" t="s">
        <v>68</v>
      </c>
      <c r="CI48" s="397" t="s">
        <v>68</v>
      </c>
      <c r="CJ48" s="397" t="s">
        <v>68</v>
      </c>
      <c r="CK48" s="396" t="s">
        <v>957</v>
      </c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9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</row>
    <row r="49" spans="1:177" s="82" customFormat="1" ht="12.75" customHeight="1">
      <c r="A49" s="171" t="s">
        <v>191</v>
      </c>
      <c r="B49" s="395" t="s">
        <v>958</v>
      </c>
      <c r="C49" s="395" t="s">
        <v>959</v>
      </c>
      <c r="D49" s="395" t="s">
        <v>960</v>
      </c>
      <c r="E49" s="395" t="s">
        <v>961</v>
      </c>
      <c r="F49" s="395" t="s">
        <v>68</v>
      </c>
      <c r="G49" s="395" t="s">
        <v>68</v>
      </c>
      <c r="H49" s="397" t="s">
        <v>68</v>
      </c>
      <c r="I49" s="397" t="s">
        <v>68</v>
      </c>
      <c r="J49" s="397" t="s">
        <v>68</v>
      </c>
      <c r="K49" s="397" t="s">
        <v>68</v>
      </c>
      <c r="L49" s="397" t="s">
        <v>68</v>
      </c>
      <c r="M49" s="397" t="s">
        <v>68</v>
      </c>
      <c r="N49" s="397" t="s">
        <v>68</v>
      </c>
      <c r="O49" s="397" t="s">
        <v>68</v>
      </c>
      <c r="P49" s="397" t="s">
        <v>68</v>
      </c>
      <c r="Q49" s="397" t="s">
        <v>68</v>
      </c>
      <c r="R49" s="397" t="s">
        <v>68</v>
      </c>
      <c r="S49" s="397" t="s">
        <v>68</v>
      </c>
      <c r="T49" s="397" t="s">
        <v>68</v>
      </c>
      <c r="U49" s="397" t="s">
        <v>68</v>
      </c>
      <c r="V49" s="397" t="s">
        <v>68</v>
      </c>
      <c r="W49" s="397" t="s">
        <v>68</v>
      </c>
      <c r="X49" s="397" t="s">
        <v>68</v>
      </c>
      <c r="Y49" s="397" t="s">
        <v>68</v>
      </c>
      <c r="Z49" s="397" t="s">
        <v>68</v>
      </c>
      <c r="AA49" s="397" t="s">
        <v>68</v>
      </c>
      <c r="AB49" s="397" t="s">
        <v>68</v>
      </c>
      <c r="AC49" s="397" t="s">
        <v>68</v>
      </c>
      <c r="AD49" s="397" t="s">
        <v>68</v>
      </c>
      <c r="AE49" s="397" t="s">
        <v>68</v>
      </c>
      <c r="AF49" s="397" t="s">
        <v>68</v>
      </c>
      <c r="AG49" s="397" t="s">
        <v>68</v>
      </c>
      <c r="AH49" s="397" t="s">
        <v>68</v>
      </c>
      <c r="AI49" s="397" t="s">
        <v>68</v>
      </c>
      <c r="AJ49" s="397" t="s">
        <v>68</v>
      </c>
      <c r="AK49" s="397" t="s">
        <v>68</v>
      </c>
      <c r="AL49" s="397" t="s">
        <v>68</v>
      </c>
      <c r="AM49" s="397" t="s">
        <v>68</v>
      </c>
      <c r="AN49" s="397" t="s">
        <v>68</v>
      </c>
      <c r="AO49" s="397" t="s">
        <v>68</v>
      </c>
      <c r="AP49" s="397" t="s">
        <v>68</v>
      </c>
      <c r="AQ49" s="397" t="s">
        <v>68</v>
      </c>
      <c r="AR49" s="397" t="s">
        <v>68</v>
      </c>
      <c r="AS49" s="397" t="s">
        <v>68</v>
      </c>
      <c r="AT49" s="397" t="s">
        <v>68</v>
      </c>
      <c r="AU49" s="397" t="s">
        <v>68</v>
      </c>
      <c r="AV49" s="397" t="s">
        <v>68</v>
      </c>
      <c r="AW49" s="397" t="s">
        <v>68</v>
      </c>
      <c r="AX49" s="397" t="s">
        <v>68</v>
      </c>
      <c r="AY49" s="397" t="s">
        <v>68</v>
      </c>
      <c r="AZ49" s="397" t="s">
        <v>68</v>
      </c>
      <c r="BA49" s="397" t="s">
        <v>68</v>
      </c>
      <c r="BB49" s="397" t="s">
        <v>68</v>
      </c>
      <c r="BC49" s="397" t="s">
        <v>68</v>
      </c>
      <c r="BD49" s="397" t="s">
        <v>68</v>
      </c>
      <c r="BE49" s="397" t="s">
        <v>68</v>
      </c>
      <c r="BF49" s="397" t="s">
        <v>68</v>
      </c>
      <c r="BG49" s="397" t="s">
        <v>68</v>
      </c>
      <c r="BH49" s="397" t="s">
        <v>68</v>
      </c>
      <c r="BI49" s="397" t="s">
        <v>68</v>
      </c>
      <c r="BJ49" s="397" t="s">
        <v>68</v>
      </c>
      <c r="BK49" s="397" t="s">
        <v>68</v>
      </c>
      <c r="BL49" s="397" t="s">
        <v>68</v>
      </c>
      <c r="BM49" s="397" t="s">
        <v>68</v>
      </c>
      <c r="BN49" s="397" t="s">
        <v>68</v>
      </c>
      <c r="BO49" s="397" t="s">
        <v>68</v>
      </c>
      <c r="BP49" s="397" t="s">
        <v>68</v>
      </c>
      <c r="BQ49" s="397" t="s">
        <v>68</v>
      </c>
      <c r="BR49" s="397" t="s">
        <v>68</v>
      </c>
      <c r="BS49" s="397" t="s">
        <v>68</v>
      </c>
      <c r="BT49" s="397" t="s">
        <v>68</v>
      </c>
      <c r="BU49" s="397" t="s">
        <v>68</v>
      </c>
      <c r="BV49" s="397" t="s">
        <v>68</v>
      </c>
      <c r="BW49" s="397" t="s">
        <v>68</v>
      </c>
      <c r="BX49" s="397" t="s">
        <v>68</v>
      </c>
      <c r="BY49" s="397" t="s">
        <v>68</v>
      </c>
      <c r="BZ49" s="397" t="s">
        <v>962</v>
      </c>
      <c r="CA49" s="397" t="s">
        <v>68</v>
      </c>
      <c r="CB49" s="397" t="s">
        <v>963</v>
      </c>
      <c r="CC49" s="397" t="s">
        <v>68</v>
      </c>
      <c r="CD49" s="397" t="s">
        <v>964</v>
      </c>
      <c r="CE49" s="397" t="s">
        <v>965</v>
      </c>
      <c r="CF49" s="397" t="s">
        <v>68</v>
      </c>
      <c r="CG49" s="397" t="s">
        <v>68</v>
      </c>
      <c r="CH49" s="397" t="s">
        <v>68</v>
      </c>
      <c r="CI49" s="397" t="s">
        <v>68</v>
      </c>
      <c r="CJ49" s="397" t="s">
        <v>68</v>
      </c>
      <c r="CK49" s="396" t="s">
        <v>966</v>
      </c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9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</row>
    <row r="50" spans="1:177" s="82" customFormat="1" ht="12.75" customHeight="1">
      <c r="A50" s="171" t="s">
        <v>191</v>
      </c>
      <c r="B50" s="395" t="s">
        <v>967</v>
      </c>
      <c r="C50" s="395" t="s">
        <v>968</v>
      </c>
      <c r="D50" s="395" t="s">
        <v>969</v>
      </c>
      <c r="E50" s="395" t="s">
        <v>970</v>
      </c>
      <c r="F50" s="395" t="s">
        <v>68</v>
      </c>
      <c r="G50" s="395" t="s">
        <v>68</v>
      </c>
      <c r="H50" s="397" t="s">
        <v>68</v>
      </c>
      <c r="I50" s="397" t="s">
        <v>68</v>
      </c>
      <c r="J50" s="397" t="s">
        <v>68</v>
      </c>
      <c r="K50" s="397" t="s">
        <v>68</v>
      </c>
      <c r="L50" s="397" t="s">
        <v>68</v>
      </c>
      <c r="M50" s="397" t="s">
        <v>68</v>
      </c>
      <c r="N50" s="397" t="s">
        <v>68</v>
      </c>
      <c r="O50" s="397" t="s">
        <v>68</v>
      </c>
      <c r="P50" s="397" t="s">
        <v>68</v>
      </c>
      <c r="Q50" s="397" t="s">
        <v>68</v>
      </c>
      <c r="R50" s="397" t="s">
        <v>68</v>
      </c>
      <c r="S50" s="397" t="s">
        <v>68</v>
      </c>
      <c r="T50" s="397" t="s">
        <v>68</v>
      </c>
      <c r="U50" s="397" t="s">
        <v>68</v>
      </c>
      <c r="V50" s="397" t="s">
        <v>68</v>
      </c>
      <c r="W50" s="397" t="s">
        <v>68</v>
      </c>
      <c r="X50" s="397" t="s">
        <v>68</v>
      </c>
      <c r="Y50" s="397" t="s">
        <v>68</v>
      </c>
      <c r="Z50" s="397" t="s">
        <v>68</v>
      </c>
      <c r="AA50" s="397" t="s">
        <v>68</v>
      </c>
      <c r="AB50" s="397" t="s">
        <v>68</v>
      </c>
      <c r="AC50" s="397" t="s">
        <v>68</v>
      </c>
      <c r="AD50" s="397" t="s">
        <v>68</v>
      </c>
      <c r="AE50" s="397" t="s">
        <v>68</v>
      </c>
      <c r="AF50" s="397" t="s">
        <v>68</v>
      </c>
      <c r="AG50" s="397" t="s">
        <v>68</v>
      </c>
      <c r="AH50" s="397" t="s">
        <v>68</v>
      </c>
      <c r="AI50" s="397" t="s">
        <v>68</v>
      </c>
      <c r="AJ50" s="397" t="s">
        <v>68</v>
      </c>
      <c r="AK50" s="397" t="s">
        <v>68</v>
      </c>
      <c r="AL50" s="397" t="s">
        <v>68</v>
      </c>
      <c r="AM50" s="397" t="s">
        <v>68</v>
      </c>
      <c r="AN50" s="397" t="s">
        <v>68</v>
      </c>
      <c r="AO50" s="397" t="s">
        <v>68</v>
      </c>
      <c r="AP50" s="397" t="s">
        <v>68</v>
      </c>
      <c r="AQ50" s="397" t="s">
        <v>68</v>
      </c>
      <c r="AR50" s="397" t="s">
        <v>68</v>
      </c>
      <c r="AS50" s="397" t="s">
        <v>68</v>
      </c>
      <c r="AT50" s="397" t="s">
        <v>68</v>
      </c>
      <c r="AU50" s="397" t="s">
        <v>68</v>
      </c>
      <c r="AV50" s="397" t="s">
        <v>68</v>
      </c>
      <c r="AW50" s="397" t="s">
        <v>68</v>
      </c>
      <c r="AX50" s="397" t="s">
        <v>68</v>
      </c>
      <c r="AY50" s="397" t="s">
        <v>68</v>
      </c>
      <c r="AZ50" s="397" t="s">
        <v>68</v>
      </c>
      <c r="BA50" s="397" t="s">
        <v>68</v>
      </c>
      <c r="BB50" s="397" t="s">
        <v>68</v>
      </c>
      <c r="BC50" s="397" t="s">
        <v>68</v>
      </c>
      <c r="BD50" s="397" t="s">
        <v>68</v>
      </c>
      <c r="BE50" s="397" t="s">
        <v>68</v>
      </c>
      <c r="BF50" s="397" t="s">
        <v>68</v>
      </c>
      <c r="BG50" s="397" t="s">
        <v>68</v>
      </c>
      <c r="BH50" s="397" t="s">
        <v>68</v>
      </c>
      <c r="BI50" s="397" t="s">
        <v>68</v>
      </c>
      <c r="BJ50" s="397" t="s">
        <v>68</v>
      </c>
      <c r="BK50" s="397" t="s">
        <v>68</v>
      </c>
      <c r="BL50" s="397" t="s">
        <v>68</v>
      </c>
      <c r="BM50" s="397" t="s">
        <v>68</v>
      </c>
      <c r="BN50" s="397" t="s">
        <v>68</v>
      </c>
      <c r="BO50" s="397" t="s">
        <v>68</v>
      </c>
      <c r="BP50" s="397" t="s">
        <v>68</v>
      </c>
      <c r="BQ50" s="397" t="s">
        <v>68</v>
      </c>
      <c r="BR50" s="397" t="s">
        <v>68</v>
      </c>
      <c r="BS50" s="397" t="s">
        <v>68</v>
      </c>
      <c r="BT50" s="397" t="s">
        <v>68</v>
      </c>
      <c r="BU50" s="397" t="s">
        <v>68</v>
      </c>
      <c r="BV50" s="397" t="s">
        <v>68</v>
      </c>
      <c r="BW50" s="397" t="s">
        <v>68</v>
      </c>
      <c r="BX50" s="397" t="s">
        <v>68</v>
      </c>
      <c r="BY50" s="397" t="s">
        <v>68</v>
      </c>
      <c r="BZ50" s="397" t="s">
        <v>971</v>
      </c>
      <c r="CA50" s="397" t="s">
        <v>68</v>
      </c>
      <c r="CB50" s="397" t="s">
        <v>972</v>
      </c>
      <c r="CC50" s="397" t="s">
        <v>68</v>
      </c>
      <c r="CD50" s="397" t="s">
        <v>694</v>
      </c>
      <c r="CE50" s="397" t="s">
        <v>973</v>
      </c>
      <c r="CF50" s="397" t="s">
        <v>68</v>
      </c>
      <c r="CG50" s="397" t="s">
        <v>68</v>
      </c>
      <c r="CH50" s="397" t="s">
        <v>68</v>
      </c>
      <c r="CI50" s="397" t="s">
        <v>68</v>
      </c>
      <c r="CJ50" s="397" t="s">
        <v>68</v>
      </c>
      <c r="CK50" s="396" t="s">
        <v>974</v>
      </c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9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</row>
    <row r="51" spans="1:177" s="82" customFormat="1" ht="12.75" customHeight="1" thickBot="1">
      <c r="A51" s="171" t="s">
        <v>191</v>
      </c>
      <c r="B51" s="508" t="s">
        <v>975</v>
      </c>
      <c r="C51" s="508" t="s">
        <v>976</v>
      </c>
      <c r="D51" s="508" t="s">
        <v>977</v>
      </c>
      <c r="E51" s="508" t="s">
        <v>978</v>
      </c>
      <c r="F51" s="508" t="s">
        <v>68</v>
      </c>
      <c r="G51" s="508" t="s">
        <v>68</v>
      </c>
      <c r="H51" s="510" t="s">
        <v>68</v>
      </c>
      <c r="I51" s="510" t="s">
        <v>68</v>
      </c>
      <c r="J51" s="510" t="s">
        <v>68</v>
      </c>
      <c r="K51" s="510" t="s">
        <v>68</v>
      </c>
      <c r="L51" s="510" t="s">
        <v>68</v>
      </c>
      <c r="M51" s="510" t="s">
        <v>68</v>
      </c>
      <c r="N51" s="510" t="s">
        <v>68</v>
      </c>
      <c r="O51" s="510" t="s">
        <v>68</v>
      </c>
      <c r="P51" s="510" t="s">
        <v>68</v>
      </c>
      <c r="Q51" s="510" t="s">
        <v>68</v>
      </c>
      <c r="R51" s="510" t="s">
        <v>68</v>
      </c>
      <c r="S51" s="510" t="s">
        <v>68</v>
      </c>
      <c r="T51" s="510" t="s">
        <v>68</v>
      </c>
      <c r="U51" s="510" t="s">
        <v>68</v>
      </c>
      <c r="V51" s="510" t="s">
        <v>68</v>
      </c>
      <c r="W51" s="510" t="s">
        <v>68</v>
      </c>
      <c r="X51" s="510" t="s">
        <v>68</v>
      </c>
      <c r="Y51" s="510" t="s">
        <v>68</v>
      </c>
      <c r="Z51" s="510" t="s">
        <v>68</v>
      </c>
      <c r="AA51" s="510" t="s">
        <v>68</v>
      </c>
      <c r="AB51" s="510" t="s">
        <v>68</v>
      </c>
      <c r="AC51" s="510" t="s">
        <v>68</v>
      </c>
      <c r="AD51" s="510" t="s">
        <v>68</v>
      </c>
      <c r="AE51" s="510" t="s">
        <v>68</v>
      </c>
      <c r="AF51" s="510" t="s">
        <v>68</v>
      </c>
      <c r="AG51" s="510" t="s">
        <v>68</v>
      </c>
      <c r="AH51" s="510" t="s">
        <v>68</v>
      </c>
      <c r="AI51" s="510" t="s">
        <v>68</v>
      </c>
      <c r="AJ51" s="510" t="s">
        <v>68</v>
      </c>
      <c r="AK51" s="510" t="s">
        <v>68</v>
      </c>
      <c r="AL51" s="510" t="s">
        <v>68</v>
      </c>
      <c r="AM51" s="510" t="s">
        <v>68</v>
      </c>
      <c r="AN51" s="510" t="s">
        <v>68</v>
      </c>
      <c r="AO51" s="510" t="s">
        <v>68</v>
      </c>
      <c r="AP51" s="510" t="s">
        <v>68</v>
      </c>
      <c r="AQ51" s="510" t="s">
        <v>68</v>
      </c>
      <c r="AR51" s="510" t="s">
        <v>68</v>
      </c>
      <c r="AS51" s="510" t="s">
        <v>68</v>
      </c>
      <c r="AT51" s="510" t="s">
        <v>68</v>
      </c>
      <c r="AU51" s="510" t="s">
        <v>68</v>
      </c>
      <c r="AV51" s="510" t="s">
        <v>68</v>
      </c>
      <c r="AW51" s="510" t="s">
        <v>68</v>
      </c>
      <c r="AX51" s="510" t="s">
        <v>68</v>
      </c>
      <c r="AY51" s="510" t="s">
        <v>68</v>
      </c>
      <c r="AZ51" s="510" t="s">
        <v>68</v>
      </c>
      <c r="BA51" s="510" t="s">
        <v>68</v>
      </c>
      <c r="BB51" s="510" t="s">
        <v>68</v>
      </c>
      <c r="BC51" s="510" t="s">
        <v>68</v>
      </c>
      <c r="BD51" s="510" t="s">
        <v>68</v>
      </c>
      <c r="BE51" s="510" t="s">
        <v>68</v>
      </c>
      <c r="BF51" s="510" t="s">
        <v>68</v>
      </c>
      <c r="BG51" s="510" t="s">
        <v>68</v>
      </c>
      <c r="BH51" s="510" t="s">
        <v>68</v>
      </c>
      <c r="BI51" s="510" t="s">
        <v>68</v>
      </c>
      <c r="BJ51" s="510" t="s">
        <v>68</v>
      </c>
      <c r="BK51" s="510" t="s">
        <v>68</v>
      </c>
      <c r="BL51" s="510" t="s">
        <v>68</v>
      </c>
      <c r="BM51" s="510" t="s">
        <v>68</v>
      </c>
      <c r="BN51" s="510" t="s">
        <v>68</v>
      </c>
      <c r="BO51" s="510" t="s">
        <v>68</v>
      </c>
      <c r="BP51" s="510" t="s">
        <v>68</v>
      </c>
      <c r="BQ51" s="510" t="s">
        <v>68</v>
      </c>
      <c r="BR51" s="510" t="s">
        <v>68</v>
      </c>
      <c r="BS51" s="510" t="s">
        <v>68</v>
      </c>
      <c r="BT51" s="510" t="s">
        <v>68</v>
      </c>
      <c r="BU51" s="510" t="s">
        <v>68</v>
      </c>
      <c r="BV51" s="510" t="s">
        <v>68</v>
      </c>
      <c r="BW51" s="510" t="s">
        <v>68</v>
      </c>
      <c r="BX51" s="510" t="s">
        <v>68</v>
      </c>
      <c r="BY51" s="510" t="s">
        <v>68</v>
      </c>
      <c r="BZ51" s="510" t="s">
        <v>979</v>
      </c>
      <c r="CA51" s="510" t="s">
        <v>68</v>
      </c>
      <c r="CB51" s="510" t="s">
        <v>980</v>
      </c>
      <c r="CC51" s="510" t="s">
        <v>68</v>
      </c>
      <c r="CD51" s="510" t="s">
        <v>981</v>
      </c>
      <c r="CE51" s="510" t="s">
        <v>982</v>
      </c>
      <c r="CF51" s="510" t="s">
        <v>68</v>
      </c>
      <c r="CG51" s="510" t="s">
        <v>68</v>
      </c>
      <c r="CH51" s="510" t="s">
        <v>68</v>
      </c>
      <c r="CI51" s="510" t="s">
        <v>68</v>
      </c>
      <c r="CJ51" s="510" t="s">
        <v>68</v>
      </c>
      <c r="CK51" s="509" t="s">
        <v>983</v>
      </c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9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</row>
    <row r="52" spans="1:177" s="46" customFormat="1" thickTop="1">
      <c r="A52" s="174" t="str">
        <f>A50</f>
        <v>A4</v>
      </c>
      <c r="B52" s="442"/>
      <c r="C52" s="442"/>
      <c r="D52" s="442"/>
      <c r="E52" s="442"/>
      <c r="F52" s="442"/>
      <c r="G52" s="442"/>
      <c r="H52" s="443"/>
      <c r="I52" s="44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3"/>
      <c r="AA52" s="443"/>
      <c r="AB52" s="443"/>
      <c r="AC52" s="443"/>
      <c r="AD52" s="443"/>
      <c r="AE52" s="443"/>
      <c r="AF52" s="443"/>
      <c r="AG52" s="443"/>
      <c r="AH52" s="443"/>
      <c r="AI52" s="443"/>
      <c r="AJ52" s="443"/>
      <c r="AK52" s="443"/>
      <c r="AL52" s="443"/>
      <c r="AM52" s="443"/>
      <c r="AN52" s="443"/>
      <c r="AO52" s="443"/>
      <c r="AP52" s="443"/>
      <c r="AQ52" s="443"/>
      <c r="AR52" s="443"/>
      <c r="AS52" s="443"/>
      <c r="AT52" s="443"/>
      <c r="AU52" s="443"/>
      <c r="AV52" s="443"/>
      <c r="AW52" s="443"/>
      <c r="AX52" s="443"/>
      <c r="AY52" s="443"/>
      <c r="AZ52" s="443"/>
      <c r="BA52" s="443"/>
      <c r="BB52" s="443"/>
      <c r="BC52" s="443"/>
      <c r="BD52" s="443"/>
      <c r="BE52" s="443"/>
      <c r="BF52" s="443"/>
      <c r="BG52" s="443"/>
      <c r="BH52" s="443"/>
      <c r="BI52" s="443"/>
      <c r="BJ52" s="443"/>
      <c r="BK52" s="443"/>
      <c r="BL52" s="443"/>
      <c r="BM52" s="443"/>
      <c r="BN52" s="443"/>
      <c r="BO52" s="443"/>
      <c r="BP52" s="443"/>
      <c r="BQ52" s="443"/>
      <c r="BR52" s="443"/>
      <c r="BS52" s="443"/>
      <c r="BT52" s="443"/>
      <c r="BU52" s="443"/>
      <c r="BV52" s="443"/>
      <c r="BW52" s="443"/>
      <c r="BX52" s="443"/>
      <c r="BY52" s="443"/>
      <c r="BZ52" s="443"/>
      <c r="CA52" s="443"/>
      <c r="CB52" s="443"/>
      <c r="CC52" s="443"/>
      <c r="CD52" s="443"/>
      <c r="CE52" s="443"/>
      <c r="CF52" s="443"/>
      <c r="CG52" s="443"/>
      <c r="CH52" s="443"/>
      <c r="CI52" s="443"/>
      <c r="CJ52" s="443"/>
      <c r="CK52" s="443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89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</row>
    <row r="53" spans="1:177" s="111" customFormat="1" ht="72">
      <c r="A53" s="294">
        <v>0</v>
      </c>
      <c r="B53" s="90" t="s">
        <v>984</v>
      </c>
      <c r="C53" s="820" t="s">
        <v>68</v>
      </c>
      <c r="D53" s="820"/>
      <c r="E53" s="820"/>
      <c r="F53" s="820"/>
      <c r="G53" s="820"/>
      <c r="H53" s="820"/>
      <c r="I53" s="820"/>
      <c r="J53" s="820"/>
      <c r="K53" s="820"/>
      <c r="L53" s="820"/>
      <c r="M53" s="820"/>
      <c r="N53" s="820"/>
      <c r="O53" s="820"/>
      <c r="P53" s="820"/>
      <c r="Q53" s="820"/>
      <c r="R53" s="820"/>
      <c r="S53" s="820"/>
      <c r="T53" s="820"/>
      <c r="U53" s="820"/>
      <c r="V53" s="820"/>
      <c r="W53" s="820"/>
      <c r="X53" s="820"/>
      <c r="Y53" s="820"/>
      <c r="Z53" s="820"/>
      <c r="AA53" s="820"/>
      <c r="AB53" s="820"/>
      <c r="AC53" s="820"/>
      <c r="AD53" s="820"/>
      <c r="AE53" s="820"/>
      <c r="AF53" s="820"/>
      <c r="AG53" s="820"/>
      <c r="AH53" s="820"/>
      <c r="AI53" s="820"/>
      <c r="AJ53" s="820"/>
      <c r="AK53" s="820"/>
      <c r="AL53" s="820"/>
      <c r="AM53" s="820"/>
      <c r="AN53" s="820"/>
      <c r="AO53" s="820"/>
      <c r="AP53" s="820"/>
      <c r="AQ53" s="820"/>
      <c r="AR53" s="820"/>
      <c r="AS53" s="820"/>
      <c r="AT53" s="820"/>
      <c r="AU53" s="820"/>
      <c r="AV53" s="820"/>
      <c r="AW53" s="820"/>
      <c r="AX53" s="820"/>
      <c r="AY53" s="820"/>
      <c r="AZ53" s="820"/>
      <c r="BA53" s="820"/>
      <c r="BB53" s="820"/>
      <c r="BC53" s="820"/>
      <c r="BD53" s="820"/>
      <c r="BE53" s="820"/>
      <c r="BF53" s="820"/>
      <c r="BG53" s="820"/>
      <c r="BH53" s="820"/>
      <c r="BI53" s="820"/>
      <c r="BJ53" s="820"/>
      <c r="BK53" s="820"/>
      <c r="BL53" s="820"/>
      <c r="BM53" s="820"/>
      <c r="BN53" s="820"/>
      <c r="BO53" s="820"/>
      <c r="BP53" s="820"/>
      <c r="BQ53" s="820"/>
      <c r="BR53" s="820"/>
      <c r="BS53" s="820"/>
      <c r="BT53" s="820"/>
      <c r="BU53" s="820"/>
      <c r="BV53" s="820"/>
      <c r="BW53" s="820"/>
      <c r="BX53" s="820"/>
      <c r="BY53" s="820"/>
      <c r="BZ53" s="820"/>
      <c r="CA53" s="820"/>
      <c r="CB53" s="820"/>
      <c r="CC53" s="820"/>
      <c r="CD53" s="820"/>
      <c r="CE53" s="820"/>
      <c r="CF53" s="820"/>
      <c r="CG53" s="820"/>
      <c r="CH53" s="820"/>
      <c r="CI53" s="820"/>
      <c r="CJ53" s="820"/>
      <c r="CY53" s="91"/>
    </row>
    <row r="54" spans="1:177" s="111" customFormat="1" ht="189">
      <c r="A54" s="294">
        <v>0</v>
      </c>
      <c r="B54" s="90" t="s">
        <v>68</v>
      </c>
      <c r="C54" s="90" t="s">
        <v>985</v>
      </c>
      <c r="D54" s="820" t="s">
        <v>68</v>
      </c>
      <c r="E54" s="820"/>
      <c r="F54" s="820"/>
      <c r="G54" s="820"/>
      <c r="H54" s="820"/>
      <c r="I54" s="820"/>
      <c r="J54" s="820"/>
      <c r="K54" s="820"/>
      <c r="L54" s="820"/>
      <c r="M54" s="820"/>
      <c r="N54" s="820"/>
      <c r="O54" s="820"/>
      <c r="P54" s="820"/>
      <c r="Q54" s="820"/>
      <c r="R54" s="820"/>
      <c r="S54" s="820"/>
      <c r="T54" s="820"/>
      <c r="U54" s="820"/>
      <c r="V54" s="820"/>
      <c r="W54" s="820"/>
      <c r="X54" s="820"/>
      <c r="Y54" s="820"/>
      <c r="Z54" s="820"/>
      <c r="AA54" s="820"/>
      <c r="AB54" s="820"/>
      <c r="AC54" s="820"/>
      <c r="AD54" s="820"/>
      <c r="AE54" s="820"/>
      <c r="AF54" s="820"/>
      <c r="AG54" s="820"/>
      <c r="AH54" s="820"/>
      <c r="AI54" s="820"/>
      <c r="AJ54" s="820"/>
      <c r="AK54" s="820"/>
      <c r="AL54" s="820"/>
      <c r="AM54" s="820"/>
      <c r="AN54" s="820"/>
      <c r="AO54" s="820"/>
      <c r="AP54" s="820"/>
      <c r="AQ54" s="820"/>
      <c r="AR54" s="820"/>
      <c r="AS54" s="820"/>
      <c r="AT54" s="820"/>
      <c r="AU54" s="820"/>
      <c r="AV54" s="820"/>
      <c r="AW54" s="820"/>
      <c r="AX54" s="820"/>
      <c r="AY54" s="820"/>
      <c r="AZ54" s="820"/>
      <c r="BA54" s="820"/>
      <c r="BB54" s="820"/>
      <c r="BC54" s="820"/>
      <c r="BD54" s="820"/>
      <c r="BE54" s="820"/>
      <c r="BF54" s="820"/>
      <c r="BG54" s="820"/>
      <c r="BH54" s="820"/>
      <c r="BI54" s="820"/>
      <c r="BJ54" s="820"/>
      <c r="BK54" s="820"/>
      <c r="BL54" s="820"/>
      <c r="BM54" s="820"/>
      <c r="BN54" s="820"/>
      <c r="BO54" s="820"/>
      <c r="BP54" s="820"/>
      <c r="BQ54" s="820"/>
      <c r="BR54" s="820"/>
      <c r="BS54" s="820"/>
      <c r="BT54" s="820"/>
      <c r="BU54" s="820"/>
      <c r="BV54" s="820"/>
      <c r="BW54" s="820"/>
      <c r="BX54" s="820"/>
      <c r="BY54" s="820"/>
      <c r="BZ54" s="820"/>
      <c r="CA54" s="820"/>
      <c r="CB54" s="820"/>
      <c r="CC54" s="820"/>
      <c r="CD54" s="820"/>
      <c r="CE54" s="820"/>
      <c r="CF54" s="820"/>
      <c r="CG54" s="820"/>
      <c r="CH54" s="820"/>
      <c r="CI54" s="820"/>
      <c r="CJ54" s="820"/>
      <c r="CY54" s="91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40625" defaultRowHeight="12.75" outlineLevelRow="1"/>
  <cols>
    <col min="1" max="1" width="3" style="179" customWidth="1"/>
    <col min="2" max="2" width="12.7109375" style="179" customWidth="1"/>
    <col min="3" max="15" width="6.7109375" style="179" customWidth="1"/>
    <col min="16" max="17" width="12.7109375" style="179" customWidth="1"/>
    <col min="18" max="18" width="3" style="179" customWidth="1"/>
    <col min="19" max="28" width="8.7109375" style="179" customWidth="1"/>
    <col min="29" max="29" width="3" style="179" customWidth="1"/>
    <col min="30" max="16384" width="9.140625" style="179"/>
  </cols>
  <sheetData>
    <row r="1" spans="2:17">
      <c r="P1" s="183" t="s">
        <v>14</v>
      </c>
      <c r="Q1" s="183"/>
    </row>
    <row r="2" spans="2:17">
      <c r="B2" s="4" t="s">
        <v>25</v>
      </c>
      <c r="C2" s="32"/>
      <c r="D2" s="32"/>
      <c r="E2" s="179" t="e">
        <f>figintl(E14/E4-1,1,#REF!,"+%",#REF!)</f>
        <v>#VALUE!</v>
      </c>
      <c r="F2" s="179" t="e">
        <f>figintl(F14/F4-1,1,#REF!,"+%",#REF!)</f>
        <v>#VALUE!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82" t="s">
        <v>73</v>
      </c>
      <c r="C4" s="56" t="s">
        <v>14</v>
      </c>
      <c r="D4" s="56">
        <v>0</v>
      </c>
      <c r="E4" s="185">
        <v>-39.259831766137779</v>
      </c>
      <c r="F4" s="186">
        <f>IF(C4=0,0,E4)</f>
        <v>-39.259831766137779</v>
      </c>
      <c r="G4" s="186">
        <f>F4</f>
        <v>-39.259831766137779</v>
      </c>
      <c r="H4" s="186"/>
      <c r="I4" s="186">
        <f>F4</f>
        <v>-39.259831766137779</v>
      </c>
      <c r="J4" s="185">
        <v>192.265925939998</v>
      </c>
      <c r="K4" s="186"/>
      <c r="L4" s="186"/>
      <c r="M4" s="186"/>
      <c r="N4" s="186">
        <f>F4+J4</f>
        <v>153.00609417386022</v>
      </c>
      <c r="O4" s="186">
        <v>0</v>
      </c>
      <c r="P4" s="25" t="e">
        <f>figintl(F4+J4,1,D4,"X",#REF!)</f>
        <v>#VALUE!</v>
      </c>
      <c r="Q4" s="49" t="str">
        <f>B4</f>
        <v>FY 2021</v>
      </c>
    </row>
    <row r="5" spans="2:17">
      <c r="B5" s="304" t="s">
        <v>82</v>
      </c>
      <c r="C5" s="41" t="s">
        <v>14</v>
      </c>
      <c r="D5" s="41">
        <v>0</v>
      </c>
      <c r="E5" s="305">
        <v>348.14171757603015</v>
      </c>
      <c r="F5" s="306">
        <f t="shared" ref="F5:F14" si="0">IF(C5=0,0,E5)</f>
        <v>348.14171757603015</v>
      </c>
      <c r="G5" s="306">
        <f t="shared" ref="G5:G13" si="1">G4+F5</f>
        <v>308.88188580989237</v>
      </c>
      <c r="H5" s="188">
        <f t="shared" ref="H5:H13" si="2">IF(G4&gt;0,IF(F5&gt;0,G4,MAX(G4+F5,0)),IF(F5&lt;0,G4,-MAX(-G4-F5,0)))</f>
        <v>0</v>
      </c>
      <c r="I5" s="188"/>
      <c r="J5" s="188">
        <f t="shared" ref="J5:J13" si="3">IF(F5&lt;0,IF(G4&gt;0,IF(-F5&gt;G4,G4,-F5),0),0)</f>
        <v>0</v>
      </c>
      <c r="K5" s="188">
        <f t="shared" ref="K5:K13" si="4">IF(F5&lt;0,IF(G4&gt;0,IF(-F5&gt;G4,F5+G4,0),F5),0)</f>
        <v>0</v>
      </c>
      <c r="L5" s="188">
        <f t="shared" ref="L5:L13" si="5">IF(F5&gt;0,IF(G4&gt;0,F5,IF(F5&gt;-G4,F5+G4,0)),0)</f>
        <v>308.88188580989237</v>
      </c>
      <c r="M5" s="188">
        <f t="shared" ref="M5:M13" si="6">IF(F5&gt;0,IF(G4&lt;0,IF(F5&gt;-G4,G4,-F5),0),0)</f>
        <v>-39.259831766137779</v>
      </c>
      <c r="N5" s="188">
        <f t="shared" ref="N5:N13" si="7">IF(F5&gt;0,G5,G4)</f>
        <v>308.88188580989237</v>
      </c>
      <c r="O5" s="188">
        <f t="shared" ref="O5:O13" si="8">IF(F5&gt;0,G4,G5)</f>
        <v>-39.259831766137779</v>
      </c>
      <c r="P5" s="26" t="e">
        <f>IF(P$1="+X",figintl(F5,1,D5,P$1,#REF!),IF(P$1="+%",figintl(F5/F$4,1,D5,P$1,#REF!),""))</f>
        <v>#VALUE!</v>
      </c>
      <c r="Q5" s="26" t="str">
        <f>B5&amp;IF(Q$1="+X","
"&amp;figintl(F5,1,D5,Q$1,#REF!),IF(Q$1="+%","
"&amp;figintl(F5/#REF!,1,D5,Q$1,#REF!),""))</f>
        <v>Materials</v>
      </c>
    </row>
    <row r="6" spans="2:17">
      <c r="B6" s="184" t="s">
        <v>83</v>
      </c>
      <c r="C6" s="45" t="s">
        <v>14</v>
      </c>
      <c r="D6" s="45">
        <v>0</v>
      </c>
      <c r="E6" s="187">
        <v>109.21856888754962</v>
      </c>
      <c r="F6" s="188">
        <f t="shared" si="0"/>
        <v>109.21856888754962</v>
      </c>
      <c r="G6" s="188">
        <f t="shared" si="1"/>
        <v>418.10045469744199</v>
      </c>
      <c r="H6" s="188">
        <f t="shared" si="2"/>
        <v>308.88188580989237</v>
      </c>
      <c r="I6" s="188"/>
      <c r="J6" s="188">
        <f t="shared" si="3"/>
        <v>0</v>
      </c>
      <c r="K6" s="188">
        <f t="shared" si="4"/>
        <v>0</v>
      </c>
      <c r="L6" s="188">
        <f t="shared" si="5"/>
        <v>109.21856888754962</v>
      </c>
      <c r="M6" s="188">
        <f t="shared" si="6"/>
        <v>0</v>
      </c>
      <c r="N6" s="188">
        <f t="shared" si="7"/>
        <v>418.10045469744199</v>
      </c>
      <c r="O6" s="188">
        <f t="shared" si="8"/>
        <v>308.88188580989237</v>
      </c>
      <c r="P6" s="26" t="e">
        <f>IF(P$1="+X",figintl(F6,1,D6,P$1,#REF!),IF(P$1="+%",figintl(F6/F$4,1,D6,P$1,#REF!),""))</f>
        <v>#VALUE!</v>
      </c>
      <c r="Q6" s="26" t="str">
        <f>B6&amp;IF(Q$1="+X","
"&amp;figintl(F6,1,D6,Q$1,#REF!),IF(Q$1="+%","
"&amp;figintl(F6/#REF!,1,D6,Q$1,#REF!),""))</f>
        <v>Chemicals</v>
      </c>
    </row>
    <row r="7" spans="2:17">
      <c r="B7" s="184" t="s">
        <v>84</v>
      </c>
      <c r="C7" s="45" t="s">
        <v>14</v>
      </c>
      <c r="D7" s="45">
        <v>0</v>
      </c>
      <c r="E7" s="187">
        <v>188.76287954354302</v>
      </c>
      <c r="F7" s="188">
        <f t="shared" si="0"/>
        <v>188.76287954354302</v>
      </c>
      <c r="G7" s="188">
        <f t="shared" si="1"/>
        <v>606.86333424098507</v>
      </c>
      <c r="H7" s="188">
        <f t="shared" si="2"/>
        <v>418.10045469744199</v>
      </c>
      <c r="I7" s="188"/>
      <c r="J7" s="188">
        <f t="shared" si="3"/>
        <v>0</v>
      </c>
      <c r="K7" s="188">
        <f t="shared" si="4"/>
        <v>0</v>
      </c>
      <c r="L7" s="188">
        <f t="shared" si="5"/>
        <v>188.76287954354302</v>
      </c>
      <c r="M7" s="188">
        <f t="shared" si="6"/>
        <v>0</v>
      </c>
      <c r="N7" s="188">
        <f t="shared" si="7"/>
        <v>606.86333424098507</v>
      </c>
      <c r="O7" s="188">
        <f t="shared" si="8"/>
        <v>418.10045469744199</v>
      </c>
      <c r="P7" s="26" t="e">
        <f>IF(P$1="+X",figintl(F7,1,D7,P$1,#REF!),IF(P$1="+%",figintl(F7/F$4,1,D7,P$1,#REF!),""))</f>
        <v>#VALUE!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84" t="s">
        <v>147</v>
      </c>
      <c r="C8" s="45" t="e">
        <v>#REF!</v>
      </c>
      <c r="D8" s="45" t="e">
        <v>#REF!</v>
      </c>
      <c r="E8" s="187">
        <v>0</v>
      </c>
      <c r="F8" s="188" t="e">
        <f>IF(C8=0,0,E8)</f>
        <v>#REF!</v>
      </c>
      <c r="G8" s="188" t="e">
        <f>G7+F8</f>
        <v>#REF!</v>
      </c>
      <c r="H8" s="188" t="e">
        <f>IF(G7&gt;0,IF(F8&gt;0,G7,MAX(G7+F8,0)),IF(F8&lt;0,G7,-MAX(-G7-F8,0)))</f>
        <v>#REF!</v>
      </c>
      <c r="I8" s="188"/>
      <c r="J8" s="188" t="e">
        <f>IF(F8&lt;0,IF(G7&gt;0,IF(-F8&gt;G7,G7,-F8),0),0)</f>
        <v>#REF!</v>
      </c>
      <c r="K8" s="188" t="e">
        <f>IF(F8&lt;0,IF(G7&gt;0,IF(-F8&gt;G7,F8+G7,0),F8),0)</f>
        <v>#REF!</v>
      </c>
      <c r="L8" s="188" t="e">
        <f>IF(F8&gt;0,IF(G7&gt;0,F8,IF(F8&gt;-G7,F8+G7,0)),0)</f>
        <v>#REF!</v>
      </c>
      <c r="M8" s="188" t="e">
        <f>IF(F8&gt;0,IF(G7&lt;0,IF(F8&gt;-G7,G7,-F8),0),0)</f>
        <v>#REF!</v>
      </c>
      <c r="N8" s="188" t="e">
        <f>IF(F8&gt;0,G8,G7)</f>
        <v>#REF!</v>
      </c>
      <c r="O8" s="188" t="e">
        <f>IF(F8&gt;0,G7,G8)</f>
        <v>#REF!</v>
      </c>
      <c r="P8" s="26" t="str">
        <f>IF(P$1="+X",figintl(F8,1,D8,P$1,#REF!),IF(P$1="+%",figintl(F8/F$4,1,D8,P$1,#REF!),""))</f>
        <v/>
      </c>
      <c r="Q8" s="26" t="str">
        <f>B8&amp;IF(Q$1="+X","
"&amp;figintl(F8,1,D8,Q$1,#REF!),IF(Q$1="+%","
"&amp;figintl(F8/#REF!,1,D8,Q$1,#REF!),""))</f>
        <v>FP</v>
      </c>
    </row>
    <row r="9" spans="2:17" collapsed="1">
      <c r="B9" s="184" t="s">
        <v>148</v>
      </c>
      <c r="C9" s="45" t="s">
        <v>14</v>
      </c>
      <c r="D9" s="45">
        <v>0</v>
      </c>
      <c r="E9" s="187">
        <v>73.120561924766662</v>
      </c>
      <c r="F9" s="188">
        <f>IF(C9=0,0,E9)</f>
        <v>73.120561924766662</v>
      </c>
      <c r="G9" s="188" t="e">
        <f>G8+F9</f>
        <v>#REF!</v>
      </c>
      <c r="H9" s="188" t="e">
        <f>IF(G8&gt;0,IF(F9&gt;0,G8,MAX(G8+F9,0)),IF(F9&lt;0,G8,-MAX(-G8-F9,0)))</f>
        <v>#REF!</v>
      </c>
      <c r="I9" s="188"/>
      <c r="J9" s="188">
        <f>IF(F9&lt;0,IF(G8&gt;0,IF(-F9&gt;G8,G8,-F9),0),0)</f>
        <v>0</v>
      </c>
      <c r="K9" s="188">
        <f>IF(F9&lt;0,IF(G8&gt;0,IF(-F9&gt;G8,F9+G8,0),F9),0)</f>
        <v>0</v>
      </c>
      <c r="L9" s="188" t="e">
        <f>IF(F9&gt;0,IF(G8&gt;0,F9,IF(F9&gt;-G8,F9+G8,0)),0)</f>
        <v>#REF!</v>
      </c>
      <c r="M9" s="188" t="e">
        <f>IF(F9&gt;0,IF(G8&lt;0,IF(F9&gt;-G8,G8,-F9),0),0)</f>
        <v>#REF!</v>
      </c>
      <c r="N9" s="188" t="e">
        <f>IF(F9&gt;0,G9,G8)</f>
        <v>#REF!</v>
      </c>
      <c r="O9" s="188" t="e">
        <f>IF(F9&gt;0,G8,G9)</f>
        <v>#REF!</v>
      </c>
      <c r="P9" s="26" t="e">
        <f>IF(P$1="+X",figintl(F9,1,D9,P$1,#REF!),IF(P$1="+%",figintl(F9/F$4,1,D9,P$1,#REF!),""))</f>
        <v>#VALUE!</v>
      </c>
      <c r="Q9" s="26" t="str">
        <f>B9&amp;IF(Q$1="+X","
"&amp;figintl(F9,1,D9,Q$1,#REF!),IF(Q$1="+%","
"&amp;figintl(F9/#REF!,1,D9,Q$1,#REF!),""))</f>
        <v>CBS</v>
      </c>
    </row>
    <row r="10" spans="2:17">
      <c r="B10" s="184" t="e">
        <v>#REF!</v>
      </c>
      <c r="C10" s="45" t="e">
        <v>#REF!</v>
      </c>
      <c r="D10" s="45" t="e">
        <v>#REF!</v>
      </c>
      <c r="E10" s="187" t="e">
        <v>#REF!</v>
      </c>
      <c r="F10" s="188" t="e">
        <f>IF(C10=0,0,E10)</f>
        <v>#REF!</v>
      </c>
      <c r="G10" s="188" t="e">
        <f>G9+F10</f>
        <v>#REF!</v>
      </c>
      <c r="H10" s="188" t="e">
        <f>IF(G9&gt;0,IF(F10&gt;0,G9,MAX(G9+F10,0)),IF(F10&lt;0,G9,-MAX(-G9-F10,0)))</f>
        <v>#REF!</v>
      </c>
      <c r="I10" s="188"/>
      <c r="J10" s="188" t="e">
        <f>IF(F10&lt;0,IF(G9&gt;0,IF(-F10&gt;G9,G9,-F10),0),0)</f>
        <v>#REF!</v>
      </c>
      <c r="K10" s="188" t="e">
        <f>IF(F10&lt;0,IF(G9&gt;0,IF(-F10&gt;G9,F10+G9,0),F10),0)</f>
        <v>#REF!</v>
      </c>
      <c r="L10" s="188" t="e">
        <f>IF(F10&gt;0,IF(G9&gt;0,F10,IF(F10&gt;-G9,F10+G9,0)),0)</f>
        <v>#REF!</v>
      </c>
      <c r="M10" s="188" t="e">
        <f>IF(F10&gt;0,IF(G9&lt;0,IF(F10&gt;-G9,G9,-F10),0),0)</f>
        <v>#REF!</v>
      </c>
      <c r="N10" s="188" t="e">
        <f>IF(F10&gt;0,G10,G9)</f>
        <v>#REF!</v>
      </c>
      <c r="O10" s="188" t="e">
        <f>IF(F10&gt;0,G9,G10)</f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84" t="s">
        <v>72</v>
      </c>
      <c r="C11" s="45" t="s">
        <v>7</v>
      </c>
      <c r="D11" s="45">
        <v>0</v>
      </c>
      <c r="E11" s="187">
        <v>3228.5487056075699</v>
      </c>
      <c r="F11" s="188">
        <f t="shared" si="0"/>
        <v>3228.5487056075699</v>
      </c>
      <c r="G11" s="188" t="e">
        <f t="shared" si="1"/>
        <v>#REF!</v>
      </c>
      <c r="H11" s="188" t="e">
        <f t="shared" si="2"/>
        <v>#REF!</v>
      </c>
      <c r="I11" s="188"/>
      <c r="J11" s="188">
        <f t="shared" si="3"/>
        <v>0</v>
      </c>
      <c r="K11" s="188">
        <f t="shared" si="4"/>
        <v>0</v>
      </c>
      <c r="L11" s="188" t="e">
        <f t="shared" si="5"/>
        <v>#REF!</v>
      </c>
      <c r="M11" s="188" t="e">
        <f t="shared" si="6"/>
        <v>#REF!</v>
      </c>
      <c r="N11" s="188" t="e">
        <f t="shared" si="7"/>
        <v>#REF!</v>
      </c>
      <c r="O11" s="188" t="e">
        <f t="shared" si="8"/>
        <v>#REF!</v>
      </c>
      <c r="P11" s="26" t="e">
        <f>IF(P$1="+X",figintl(F11,1,D11,P$1,#REF!),IF(P$1="+%",figintl(F11/F$4,1,D11,P$1,#REF!),""))</f>
        <v>#VALUE!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84" t="s">
        <v>9</v>
      </c>
      <c r="C12" s="45">
        <v>0</v>
      </c>
      <c r="D12" s="45">
        <v>0</v>
      </c>
      <c r="E12" s="187">
        <v>0</v>
      </c>
      <c r="F12" s="188">
        <f t="shared" si="0"/>
        <v>0</v>
      </c>
      <c r="G12" s="188" t="e">
        <f t="shared" si="1"/>
        <v>#REF!</v>
      </c>
      <c r="H12" s="188" t="e">
        <f t="shared" si="2"/>
        <v>#REF!</v>
      </c>
      <c r="I12" s="188"/>
      <c r="J12" s="188">
        <f t="shared" si="3"/>
        <v>0</v>
      </c>
      <c r="K12" s="188">
        <f t="shared" si="4"/>
        <v>0</v>
      </c>
      <c r="L12" s="188">
        <f t="shared" si="5"/>
        <v>0</v>
      </c>
      <c r="M12" s="188">
        <f t="shared" si="6"/>
        <v>0</v>
      </c>
      <c r="N12" s="188" t="e">
        <f t="shared" si="7"/>
        <v>#REF!</v>
      </c>
      <c r="O12" s="188" t="e">
        <f t="shared" si="8"/>
        <v>#REF!</v>
      </c>
      <c r="P12" s="26" t="e">
        <f>IF(P$1="+X",figintl(F12,1,D12,P$1,#REF!),IF(P$1="+%",figintl(F12/F$4,1,D12,P$1,#REF!),""))</f>
        <v>#VALUE!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307">
        <v>0</v>
      </c>
      <c r="C13" s="72">
        <v>0</v>
      </c>
      <c r="D13" s="72">
        <v>0</v>
      </c>
      <c r="E13" s="308">
        <v>0</v>
      </c>
      <c r="F13" s="309">
        <f t="shared" si="0"/>
        <v>0</v>
      </c>
      <c r="G13" s="309" t="e">
        <f t="shared" si="1"/>
        <v>#REF!</v>
      </c>
      <c r="H13" s="188" t="e">
        <f t="shared" si="2"/>
        <v>#REF!</v>
      </c>
      <c r="I13" s="188"/>
      <c r="J13" s="188">
        <f t="shared" si="3"/>
        <v>0</v>
      </c>
      <c r="K13" s="188">
        <f t="shared" si="4"/>
        <v>0</v>
      </c>
      <c r="L13" s="188">
        <f t="shared" si="5"/>
        <v>0</v>
      </c>
      <c r="M13" s="188">
        <f t="shared" si="6"/>
        <v>0</v>
      </c>
      <c r="N13" s="188" t="e">
        <f t="shared" si="7"/>
        <v>#REF!</v>
      </c>
      <c r="O13" s="188" t="e">
        <f t="shared" si="8"/>
        <v>#REF!</v>
      </c>
      <c r="P13" s="26" t="e">
        <f>IF(P$1="+X",figintl(F13,1,D13,P$1,#REF!),IF(P$1="+%",figintl(F13/F$4,1,D13,P$1,#REF!),""))</f>
        <v>#VALUE!</v>
      </c>
      <c r="Q13" s="26" t="str">
        <f>B13&amp;IF(Q$1="+X","
"&amp;figintl(F13,1,D13,Q$1,#REF!),IF(Q$1="+%","
"&amp;figintl(F13/#REF!,1,D13,Q$1,#REF!),""))</f>
        <v>0</v>
      </c>
    </row>
    <row r="14" spans="2:17">
      <c r="B14" s="182">
        <v>0</v>
      </c>
      <c r="C14" s="56">
        <v>0</v>
      </c>
      <c r="D14" s="56">
        <v>0</v>
      </c>
      <c r="E14" s="185">
        <v>0</v>
      </c>
      <c r="F14" s="186">
        <f t="shared" si="0"/>
        <v>0</v>
      </c>
      <c r="G14" s="186">
        <f>F14</f>
        <v>0</v>
      </c>
      <c r="H14" s="186"/>
      <c r="I14" s="186">
        <f>F14</f>
        <v>0</v>
      </c>
      <c r="J14" s="185">
        <v>0</v>
      </c>
      <c r="K14" s="186"/>
      <c r="L14" s="186"/>
      <c r="M14" s="186"/>
      <c r="N14" s="186">
        <f>F14+J14</f>
        <v>0</v>
      </c>
      <c r="O14" s="186">
        <v>0</v>
      </c>
      <c r="P14" s="25" t="e">
        <f>figintl(F14+J14,1,D14,"X",#REF!)</f>
        <v>#VALUE!</v>
      </c>
      <c r="Q14" s="49">
        <f>B14</f>
        <v>0</v>
      </c>
    </row>
    <row r="15" spans="2:17"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25" t="e">
        <f>B8&amp;"
"&amp;IF(P$1="+X",figintl(E8,1,D8,P$1,#REF!),IF(P$1="+%",figintl(E8/E$4,1,D8,P$1,#REF!),""))</f>
        <v>#VALUE!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40625" defaultRowHeight="12.75"/>
  <cols>
    <col min="1" max="1" width="3" style="179" customWidth="1"/>
    <col min="2" max="2" width="12.7109375" style="179" customWidth="1"/>
    <col min="3" max="15" width="6.7109375" style="179" customWidth="1"/>
    <col min="16" max="17" width="12.7109375" style="179" customWidth="1"/>
    <col min="18" max="18" width="3" style="179" customWidth="1"/>
    <col min="19" max="28" width="8.7109375" style="179" customWidth="1"/>
    <col min="29" max="29" width="3" style="179" customWidth="1"/>
    <col min="30" max="16384" width="9.140625" style="179"/>
  </cols>
  <sheetData>
    <row r="1" spans="2:17">
      <c r="P1" s="183" t="str">
        <f>'CHART EPS Q'!P1</f>
        <v>+X</v>
      </c>
      <c r="Q1" s="183"/>
    </row>
    <row r="2" spans="2:17">
      <c r="B2" s="4" t="s">
        <v>25</v>
      </c>
      <c r="C2" s="32"/>
      <c r="D2" s="32"/>
      <c r="E2" s="179" t="str">
        <f>figintl(E14/E4-1,1,#REF!,"+%",#REF!)</f>
        <v/>
      </c>
      <c r="F2" s="179" t="str">
        <f>figintl(F14/F4-1,1,#REF!,"+%",#REF!)</f>
        <v/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82" t="e">
        <v>#REF!</v>
      </c>
      <c r="C4" s="56" t="e">
        <v>#REF!</v>
      </c>
      <c r="D4" s="56" t="e">
        <v>#REF!</v>
      </c>
      <c r="E4" s="185" t="e">
        <v>#REF!</v>
      </c>
      <c r="F4" s="186" t="e">
        <f t="shared" ref="F4:F10" si="0">IF(C4=0,0,E4)</f>
        <v>#REF!</v>
      </c>
      <c r="G4" s="186" t="e">
        <f>F4</f>
        <v>#REF!</v>
      </c>
      <c r="H4" s="186"/>
      <c r="I4" s="186" t="e">
        <f>F4</f>
        <v>#REF!</v>
      </c>
      <c r="J4" s="185" t="e">
        <v>#REF!</v>
      </c>
      <c r="K4" s="186"/>
      <c r="L4" s="186"/>
      <c r="M4" s="186"/>
      <c r="N4" s="186" t="e">
        <f>F4+J4</f>
        <v>#REF!</v>
      </c>
      <c r="O4" s="186">
        <v>0</v>
      </c>
      <c r="P4" s="25" t="str">
        <f>figintl(F4+J4,1,D4,"X",#REF!)</f>
        <v/>
      </c>
      <c r="Q4" s="49" t="e">
        <f>B4</f>
        <v>#REF!</v>
      </c>
    </row>
    <row r="5" spans="2:17">
      <c r="B5" s="304" t="e">
        <v>#REF!</v>
      </c>
      <c r="C5" s="41" t="e">
        <v>#REF!</v>
      </c>
      <c r="D5" s="41" t="e">
        <v>#REF!</v>
      </c>
      <c r="E5" s="305" t="e">
        <v>#REF!</v>
      </c>
      <c r="F5" s="306" t="e">
        <f t="shared" si="0"/>
        <v>#REF!</v>
      </c>
      <c r="G5" s="306" t="e">
        <f t="shared" ref="G5:G13" si="1">G4+F5</f>
        <v>#REF!</v>
      </c>
      <c r="H5" s="188" t="e">
        <f t="shared" ref="H5:H13" si="2">IF(G4&gt;0,IF(F5&gt;0,G4,MAX(G4+F5,0)),IF(F5&lt;0,G4,-MAX(-G4-F5,0)))</f>
        <v>#REF!</v>
      </c>
      <c r="I5" s="188"/>
      <c r="J5" s="188" t="e">
        <f t="shared" ref="J5:J13" si="3">IF(F5&lt;0,IF(G4&gt;0,IF(-F5&gt;G4,G4,-F5),0),0)</f>
        <v>#REF!</v>
      </c>
      <c r="K5" s="188" t="e">
        <f t="shared" ref="K5:K13" si="4">IF(F5&lt;0,IF(G4&gt;0,IF(-F5&gt;G4,F5+G4,0),F5),0)</f>
        <v>#REF!</v>
      </c>
      <c r="L5" s="188" t="e">
        <f t="shared" ref="L5:L13" si="5">IF(F5&gt;0,IF(G4&gt;0,F5,IF(F5&gt;-G4,F5+G4,0)),0)</f>
        <v>#REF!</v>
      </c>
      <c r="M5" s="188" t="e">
        <f t="shared" ref="M5:M13" si="6">IF(F5&gt;0,IF(G4&lt;0,IF(F5&gt;-G4,G4,-F5),0),0)</f>
        <v>#REF!</v>
      </c>
      <c r="N5" s="188" t="e">
        <f t="shared" ref="N5:N13" si="7">IF(F5&gt;0,G5,G4)</f>
        <v>#REF!</v>
      </c>
      <c r="O5" s="188" t="e">
        <f t="shared" ref="O5:O13" si="8">IF(F5&gt;0,G4,G5)</f>
        <v>#REF!</v>
      </c>
      <c r="P5" s="26" t="str">
        <f>IF(P$1="+X",figintl(F5,1,D5,P$1,#REF!),IF(P$1="+%",figintl(F5/F$4,1,D5,P$1,#REF!),""))</f>
        <v/>
      </c>
      <c r="Q5" s="26" t="e">
        <f>B5&amp;IF(Q$1="+X","
"&amp;figintl(F5,1,D5,Q$1,#REF!),IF(Q$1="+%","
"&amp;figintl(F5/#REF!,1,D5,Q$1,#REF!),""))</f>
        <v>#REF!</v>
      </c>
    </row>
    <row r="6" spans="2:17">
      <c r="B6" s="184" t="e">
        <v>#REF!</v>
      </c>
      <c r="C6" s="45" t="e">
        <v>#REF!</v>
      </c>
      <c r="D6" s="45" t="e">
        <v>#REF!</v>
      </c>
      <c r="E6" s="187" t="e">
        <v>#REF!</v>
      </c>
      <c r="F6" s="188" t="e">
        <f t="shared" si="0"/>
        <v>#REF!</v>
      </c>
      <c r="G6" s="188" t="e">
        <f t="shared" si="1"/>
        <v>#REF!</v>
      </c>
      <c r="H6" s="188" t="e">
        <f t="shared" si="2"/>
        <v>#REF!</v>
      </c>
      <c r="I6" s="188"/>
      <c r="J6" s="188" t="e">
        <f t="shared" si="3"/>
        <v>#REF!</v>
      </c>
      <c r="K6" s="188" t="e">
        <f t="shared" si="4"/>
        <v>#REF!</v>
      </c>
      <c r="L6" s="188" t="e">
        <f t="shared" si="5"/>
        <v>#REF!</v>
      </c>
      <c r="M6" s="188" t="e">
        <f t="shared" si="6"/>
        <v>#REF!</v>
      </c>
      <c r="N6" s="188" t="e">
        <f t="shared" si="7"/>
        <v>#REF!</v>
      </c>
      <c r="O6" s="188" t="e">
        <f t="shared" si="8"/>
        <v>#REF!</v>
      </c>
      <c r="P6" s="26" t="str">
        <f>IF(P$1="+X",figintl(F6,1,D6,P$1,#REF!),IF(P$1="+%",figintl(F6/F$4,1,D6,P$1,#REF!),""))</f>
        <v/>
      </c>
      <c r="Q6" s="26" t="e">
        <f>B6&amp;IF(Q$1="+X","
"&amp;figintl(F6,1,D6,Q$1,#REF!),IF(Q$1="+%","
"&amp;figintl(F6/#REF!,1,D6,Q$1,#REF!),""))</f>
        <v>#REF!</v>
      </c>
    </row>
    <row r="7" spans="2:17">
      <c r="B7" s="184" t="e">
        <v>#REF!</v>
      </c>
      <c r="C7" s="45" t="e">
        <v>#REF!</v>
      </c>
      <c r="D7" s="45" t="e">
        <v>#REF!</v>
      </c>
      <c r="E7" s="187" t="e">
        <v>#REF!</v>
      </c>
      <c r="F7" s="188" t="e">
        <f t="shared" si="0"/>
        <v>#REF!</v>
      </c>
      <c r="G7" s="188" t="e">
        <f t="shared" si="1"/>
        <v>#REF!</v>
      </c>
      <c r="H7" s="188" t="e">
        <f t="shared" si="2"/>
        <v>#REF!</v>
      </c>
      <c r="I7" s="188"/>
      <c r="J7" s="188" t="e">
        <f t="shared" si="3"/>
        <v>#REF!</v>
      </c>
      <c r="K7" s="188" t="e">
        <f t="shared" si="4"/>
        <v>#REF!</v>
      </c>
      <c r="L7" s="188" t="e">
        <f t="shared" si="5"/>
        <v>#REF!</v>
      </c>
      <c r="M7" s="188" t="e">
        <f t="shared" si="6"/>
        <v>#REF!</v>
      </c>
      <c r="N7" s="188" t="e">
        <f t="shared" si="7"/>
        <v>#REF!</v>
      </c>
      <c r="O7" s="188" t="e">
        <f t="shared" si="8"/>
        <v>#REF!</v>
      </c>
      <c r="P7" s="26" t="str">
        <f>IF(P$1="+X",figintl(F7,1,D7,P$1,#REF!),IF(P$1="+%",figintl(F7/F$4,1,D7,P$1,#REF!),""))</f>
        <v/>
      </c>
      <c r="Q7" s="26" t="e">
        <f>B7&amp;IF(Q$1="+X","
"&amp;figintl(F7,1,D7,Q$1,#REF!),IF(Q$1="+%","
"&amp;figintl(F7/#REF!,1,D7,Q$1,#REF!),""))</f>
        <v>#REF!</v>
      </c>
    </row>
    <row r="8" spans="2:17" hidden="1">
      <c r="B8" s="184" t="e">
        <v>#REF!</v>
      </c>
      <c r="C8" s="45" t="e">
        <v>#REF!</v>
      </c>
      <c r="D8" s="45" t="e">
        <v>#REF!</v>
      </c>
      <c r="E8" s="187" t="e">
        <v>#REF!</v>
      </c>
      <c r="F8" s="188" t="e">
        <f t="shared" si="0"/>
        <v>#REF!</v>
      </c>
      <c r="G8" s="188" t="e">
        <f t="shared" si="1"/>
        <v>#REF!</v>
      </c>
      <c r="H8" s="188" t="e">
        <f t="shared" si="2"/>
        <v>#REF!</v>
      </c>
      <c r="I8" s="188"/>
      <c r="J8" s="188" t="e">
        <f t="shared" si="3"/>
        <v>#REF!</v>
      </c>
      <c r="K8" s="188" t="e">
        <f t="shared" si="4"/>
        <v>#REF!</v>
      </c>
      <c r="L8" s="188" t="e">
        <f t="shared" si="5"/>
        <v>#REF!</v>
      </c>
      <c r="M8" s="188" t="e">
        <f t="shared" si="6"/>
        <v>#REF!</v>
      </c>
      <c r="N8" s="188" t="e">
        <f t="shared" si="7"/>
        <v>#REF!</v>
      </c>
      <c r="O8" s="188" t="e">
        <f t="shared" si="8"/>
        <v>#REF!</v>
      </c>
      <c r="P8" s="26" t="str">
        <f>IF(P$1="+X",figintl(F8,1,D8,P$1,#REF!),IF(P$1="+%",figintl(F8/F$4,1,D8,P$1,#REF!),""))</f>
        <v/>
      </c>
      <c r="Q8" s="26" t="e">
        <f>B8&amp;IF(Q$1="+X","
"&amp;figintl(F8,1,D8,Q$1,#REF!),IF(Q$1="+%","
"&amp;figintl(F8/#REF!,1,D8,Q$1,#REF!),""))</f>
        <v>#REF!</v>
      </c>
    </row>
    <row r="9" spans="2:17">
      <c r="B9" s="184" t="e">
        <v>#REF!</v>
      </c>
      <c r="C9" s="45" t="e">
        <v>#REF!</v>
      </c>
      <c r="D9" s="45" t="e">
        <v>#REF!</v>
      </c>
      <c r="E9" s="187" t="e">
        <v>#REF!</v>
      </c>
      <c r="F9" s="188" t="e">
        <f t="shared" si="0"/>
        <v>#REF!</v>
      </c>
      <c r="G9" s="188" t="e">
        <f t="shared" si="1"/>
        <v>#REF!</v>
      </c>
      <c r="H9" s="188" t="e">
        <f t="shared" si="2"/>
        <v>#REF!</v>
      </c>
      <c r="I9" s="188"/>
      <c r="J9" s="188" t="e">
        <f t="shared" si="3"/>
        <v>#REF!</v>
      </c>
      <c r="K9" s="188" t="e">
        <f t="shared" si="4"/>
        <v>#REF!</v>
      </c>
      <c r="L9" s="188" t="e">
        <f t="shared" si="5"/>
        <v>#REF!</v>
      </c>
      <c r="M9" s="188" t="e">
        <f t="shared" si="6"/>
        <v>#REF!</v>
      </c>
      <c r="N9" s="188" t="e">
        <f t="shared" si="7"/>
        <v>#REF!</v>
      </c>
      <c r="O9" s="188" t="e">
        <f t="shared" si="8"/>
        <v>#REF!</v>
      </c>
      <c r="P9" s="26" t="str">
        <f>IF(P$1="+X",figintl(F9,1,D9,P$1,#REF!),IF(P$1="+%",figintl(F9/F$4,1,D9,P$1,#REF!),""))</f>
        <v/>
      </c>
      <c r="Q9" s="26" t="e">
        <f>B9&amp;IF(Q$1="+X","
"&amp;figintl(F9,1,D9,Q$1,#REF!),IF(Q$1="+%","
"&amp;figintl(F9/#REF!,1,D9,Q$1,#REF!),""))</f>
        <v>#REF!</v>
      </c>
    </row>
    <row r="10" spans="2:17">
      <c r="B10" s="184" t="e">
        <v>#REF!</v>
      </c>
      <c r="C10" s="45" t="e">
        <v>#REF!</v>
      </c>
      <c r="D10" s="45" t="e">
        <v>#REF!</v>
      </c>
      <c r="E10" s="187" t="e">
        <v>#REF!</v>
      </c>
      <c r="F10" s="188" t="e">
        <f t="shared" si="0"/>
        <v>#REF!</v>
      </c>
      <c r="G10" s="188" t="e">
        <f t="shared" si="1"/>
        <v>#REF!</v>
      </c>
      <c r="H10" s="188" t="e">
        <f t="shared" si="2"/>
        <v>#REF!</v>
      </c>
      <c r="I10" s="188"/>
      <c r="J10" s="188" t="e">
        <f t="shared" si="3"/>
        <v>#REF!</v>
      </c>
      <c r="K10" s="188" t="e">
        <f t="shared" si="4"/>
        <v>#REF!</v>
      </c>
      <c r="L10" s="188" t="e">
        <f t="shared" si="5"/>
        <v>#REF!</v>
      </c>
      <c r="M10" s="188" t="e">
        <f t="shared" si="6"/>
        <v>#REF!</v>
      </c>
      <c r="N10" s="188" t="e">
        <f t="shared" si="7"/>
        <v>#REF!</v>
      </c>
      <c r="O10" s="188" t="e">
        <f t="shared" si="8"/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84" t="e">
        <v>#REF!</v>
      </c>
      <c r="C11" s="45" t="e">
        <v>#REF!</v>
      </c>
      <c r="D11" s="45" t="e">
        <v>#REF!</v>
      </c>
      <c r="E11" s="187" t="e">
        <v>#REF!</v>
      </c>
      <c r="F11" s="188" t="e">
        <v>#REF!</v>
      </c>
      <c r="G11" s="188" t="e">
        <f t="shared" si="1"/>
        <v>#REF!</v>
      </c>
      <c r="H11" s="188" t="e">
        <f t="shared" si="2"/>
        <v>#REF!</v>
      </c>
      <c r="I11" s="188"/>
      <c r="J11" s="188" t="e">
        <f t="shared" si="3"/>
        <v>#REF!</v>
      </c>
      <c r="K11" s="188" t="e">
        <f t="shared" si="4"/>
        <v>#REF!</v>
      </c>
      <c r="L11" s="188" t="e">
        <f t="shared" si="5"/>
        <v>#REF!</v>
      </c>
      <c r="M11" s="188" t="e">
        <f t="shared" si="6"/>
        <v>#REF!</v>
      </c>
      <c r="N11" s="188" t="e">
        <f t="shared" si="7"/>
        <v>#REF!</v>
      </c>
      <c r="O11" s="188" t="e">
        <f t="shared" si="8"/>
        <v>#REF!</v>
      </c>
      <c r="P11" s="26" t="str">
        <f>IF(P$1="+X",figintl(F11,1,D11,P$1,#REF!),IF(P$1="+%",figintl(F11/F$4,1,D11,P$1,#REF!),""))</f>
        <v/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84" t="e">
        <v>#REF!</v>
      </c>
      <c r="C12" s="45" t="e">
        <v>#REF!</v>
      </c>
      <c r="D12" s="45" t="e">
        <v>#REF!</v>
      </c>
      <c r="E12" s="187" t="e">
        <v>#REF!</v>
      </c>
      <c r="F12" s="188" t="e">
        <v>#REF!</v>
      </c>
      <c r="G12" s="188" t="e">
        <f t="shared" si="1"/>
        <v>#REF!</v>
      </c>
      <c r="H12" s="188" t="e">
        <f t="shared" si="2"/>
        <v>#REF!</v>
      </c>
      <c r="I12" s="188"/>
      <c r="J12" s="188" t="e">
        <f t="shared" si="3"/>
        <v>#REF!</v>
      </c>
      <c r="K12" s="188" t="e">
        <f t="shared" si="4"/>
        <v>#REF!</v>
      </c>
      <c r="L12" s="188" t="e">
        <f t="shared" si="5"/>
        <v>#REF!</v>
      </c>
      <c r="M12" s="188" t="e">
        <f t="shared" si="6"/>
        <v>#REF!</v>
      </c>
      <c r="N12" s="188" t="e">
        <f t="shared" si="7"/>
        <v>#REF!</v>
      </c>
      <c r="O12" s="188" t="e">
        <f t="shared" si="8"/>
        <v>#REF!</v>
      </c>
      <c r="P12" s="26" t="str">
        <f>IF(P$1="+X",figintl(F12,1,D12,P$1,#REF!),IF(P$1="+%",figintl(F12/F$4,1,D12,P$1,#REF!),""))</f>
        <v/>
      </c>
      <c r="Q12" s="26" t="e">
        <f>B12&amp;IF(Q$1="+X","
"&amp;figintl(F12,1,D12,Q$1,#REF!),IF(Q$1="+%","
"&amp;figintl(F12/#REF!,1,D12,Q$1,#REF!),""))</f>
        <v>#REF!</v>
      </c>
    </row>
    <row r="13" spans="2:17">
      <c r="B13" s="307" t="e">
        <v>#REF!</v>
      </c>
      <c r="C13" s="72" t="e">
        <v>#REF!</v>
      </c>
      <c r="D13" s="72" t="e">
        <v>#REF!</v>
      </c>
      <c r="E13" s="308" t="e">
        <v>#REF!</v>
      </c>
      <c r="F13" s="309" t="e">
        <v>#REF!</v>
      </c>
      <c r="G13" s="309" t="e">
        <f t="shared" si="1"/>
        <v>#REF!</v>
      </c>
      <c r="H13" s="188" t="e">
        <f t="shared" si="2"/>
        <v>#REF!</v>
      </c>
      <c r="I13" s="188"/>
      <c r="J13" s="188" t="e">
        <f t="shared" si="3"/>
        <v>#REF!</v>
      </c>
      <c r="K13" s="188" t="e">
        <f t="shared" si="4"/>
        <v>#REF!</v>
      </c>
      <c r="L13" s="188" t="e">
        <f t="shared" si="5"/>
        <v>#REF!</v>
      </c>
      <c r="M13" s="188" t="e">
        <f t="shared" si="6"/>
        <v>#REF!</v>
      </c>
      <c r="N13" s="188" t="e">
        <f t="shared" si="7"/>
        <v>#REF!</v>
      </c>
      <c r="O13" s="188" t="e">
        <f t="shared" si="8"/>
        <v>#REF!</v>
      </c>
      <c r="P13" s="26" t="str">
        <f>IF(P$1="+X",figintl(F13,1,D13,P$1,#REF!),IF(P$1="+%",figintl(F13/F$4,1,D13,P$1,#REF!),""))</f>
        <v/>
      </c>
      <c r="Q13" s="26" t="e">
        <f>B13&amp;IF(Q$1="+X","
"&amp;figintl(F13,1,D13,Q$1,#REF!),IF(Q$1="+%","
"&amp;figintl(F13/#REF!,1,D13,Q$1,#REF!),""))</f>
        <v>#REF!</v>
      </c>
    </row>
    <row r="14" spans="2:17">
      <c r="B14" s="182" t="e">
        <v>#REF!</v>
      </c>
      <c r="C14" s="56" t="e">
        <v>#REF!</v>
      </c>
      <c r="D14" s="56" t="e">
        <v>#REF!</v>
      </c>
      <c r="E14" s="185" t="e">
        <v>#REF!</v>
      </c>
      <c r="F14" s="186" t="e">
        <v>#REF!</v>
      </c>
      <c r="G14" s="186" t="e">
        <f>F14</f>
        <v>#REF!</v>
      </c>
      <c r="H14" s="186"/>
      <c r="I14" s="186" t="e">
        <f>F14</f>
        <v>#REF!</v>
      </c>
      <c r="J14" s="185" t="e">
        <v>#REF!</v>
      </c>
      <c r="K14" s="186"/>
      <c r="L14" s="186"/>
      <c r="M14" s="186"/>
      <c r="N14" s="186" t="e">
        <f>F14+J14</f>
        <v>#REF!</v>
      </c>
      <c r="O14" s="186">
        <v>0</v>
      </c>
      <c r="P14" s="25" t="str">
        <f>figintl(F14+J14,1,D14,"X",#REF!)</f>
        <v/>
      </c>
      <c r="Q14" s="49" t="e">
        <f>B14</f>
        <v>#REF!</v>
      </c>
    </row>
    <row r="15" spans="2:17"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25" t="e">
        <f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40625" defaultRowHeight="12"/>
  <cols>
    <col min="1" max="1" width="9.28515625" style="175" customWidth="1"/>
    <col min="2" max="2" width="25.85546875" style="36" customWidth="1"/>
    <col min="3" max="4" width="25.5703125" style="36" customWidth="1"/>
    <col min="5" max="7" width="9.28515625" style="36" customWidth="1"/>
    <col min="8" max="8" width="20" style="37" customWidth="1"/>
    <col min="9" max="9" width="20" style="38" customWidth="1"/>
    <col min="10" max="10" width="20" style="36" customWidth="1"/>
    <col min="11" max="13" width="14.7109375" style="36" customWidth="1"/>
    <col min="14" max="14" width="28.5703125" style="39" customWidth="1"/>
    <col min="15" max="16" width="28.5703125" style="37" customWidth="1"/>
    <col min="17" max="17" width="5.7109375" style="263" customWidth="1"/>
    <col min="18" max="22" width="9.28515625" style="38" customWidth="1"/>
    <col min="23" max="27" width="9.28515625" style="36" customWidth="1"/>
    <col min="28" max="28" width="57.140625" style="58" customWidth="1"/>
    <col min="29" max="102" width="9.140625" style="36" customWidth="1"/>
    <col min="103" max="16384" width="9.140625" style="47"/>
  </cols>
  <sheetData>
    <row r="1" spans="1:102" s="200" customFormat="1" ht="12" customHeight="1">
      <c r="A1" s="203">
        <v>17.98</v>
      </c>
      <c r="B1" s="198" t="s">
        <v>987</v>
      </c>
      <c r="C1" s="198" t="s">
        <v>988</v>
      </c>
      <c r="D1" s="198" t="s">
        <v>989</v>
      </c>
      <c r="E1" s="251">
        <v>0</v>
      </c>
      <c r="F1" s="251">
        <v>0</v>
      </c>
      <c r="G1" s="251">
        <v>0</v>
      </c>
      <c r="H1" s="251">
        <v>0</v>
      </c>
      <c r="I1" s="251">
        <v>0</v>
      </c>
      <c r="J1" s="251">
        <v>0</v>
      </c>
      <c r="K1" s="251">
        <v>0</v>
      </c>
      <c r="L1" s="251">
        <v>0</v>
      </c>
      <c r="M1" s="251">
        <v>0</v>
      </c>
      <c r="N1" s="199" t="s">
        <v>987</v>
      </c>
      <c r="O1" s="198" t="s">
        <v>988</v>
      </c>
      <c r="P1" s="198" t="s">
        <v>989</v>
      </c>
      <c r="Q1" s="258" t="str">
        <f>R1</f>
        <v>PR4</v>
      </c>
      <c r="R1" s="198" t="s">
        <v>993</v>
      </c>
      <c r="S1" s="198" t="s">
        <v>993</v>
      </c>
      <c r="T1" s="198" t="s">
        <v>993</v>
      </c>
      <c r="U1" s="198" t="s">
        <v>993</v>
      </c>
      <c r="V1" s="251">
        <v>0</v>
      </c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</row>
    <row r="2" spans="1:102" s="66" customFormat="1" ht="21" customHeight="1">
      <c r="A2" s="171">
        <v>0</v>
      </c>
      <c r="B2" s="264" t="s">
        <v>68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57" t="s">
        <v>68</v>
      </c>
      <c r="P2" s="257" t="s">
        <v>68</v>
      </c>
      <c r="Q2" s="259"/>
      <c r="R2" s="219" t="s">
        <v>68</v>
      </c>
      <c r="S2" s="246" t="s">
        <v>68</v>
      </c>
      <c r="T2" s="246" t="s">
        <v>68</v>
      </c>
      <c r="U2" s="246" t="s">
        <v>68</v>
      </c>
      <c r="V2" s="246" t="s">
        <v>1018</v>
      </c>
      <c r="AB2" s="67"/>
    </row>
    <row r="3" spans="1:102" s="66" customFormat="1" ht="14.25" customHeight="1" thickBot="1">
      <c r="A3" s="171" t="s">
        <v>987</v>
      </c>
      <c r="B3" s="822" t="s">
        <v>990</v>
      </c>
      <c r="C3" s="822"/>
      <c r="D3" s="822"/>
      <c r="E3" s="822"/>
      <c r="F3" s="822"/>
      <c r="G3" s="822"/>
      <c r="H3" s="822"/>
      <c r="I3" s="822"/>
      <c r="J3" s="822"/>
      <c r="K3" s="822"/>
      <c r="L3" s="822"/>
      <c r="M3" s="822"/>
      <c r="N3" s="822"/>
      <c r="O3" s="822"/>
      <c r="P3" s="822"/>
      <c r="Q3" s="822"/>
      <c r="R3" s="265" t="s">
        <v>1019</v>
      </c>
      <c r="S3" s="256" t="s">
        <v>589</v>
      </c>
      <c r="T3" s="256" t="s">
        <v>588</v>
      </c>
      <c r="U3" s="256" t="s">
        <v>587</v>
      </c>
      <c r="V3" s="256" t="s">
        <v>586</v>
      </c>
      <c r="AB3" s="67"/>
    </row>
    <row r="4" spans="1:102" s="57" customFormat="1" ht="15.75" thickTop="1">
      <c r="A4" s="171">
        <v>0</v>
      </c>
      <c r="B4" s="823" t="s">
        <v>68</v>
      </c>
      <c r="C4" s="823"/>
      <c r="D4" s="823"/>
      <c r="E4" s="823"/>
      <c r="F4" s="823"/>
      <c r="G4" s="823"/>
      <c r="H4" s="823"/>
      <c r="I4" s="823"/>
      <c r="J4" s="823"/>
      <c r="K4" s="823"/>
      <c r="L4" s="823"/>
      <c r="M4" s="823"/>
      <c r="N4" s="823"/>
      <c r="O4" s="823"/>
      <c r="P4" s="823"/>
      <c r="Q4" s="823"/>
      <c r="R4" s="137" t="s">
        <v>68</v>
      </c>
      <c r="S4" s="255" t="s">
        <v>16</v>
      </c>
      <c r="T4" s="255" t="s">
        <v>16</v>
      </c>
      <c r="U4" s="255" t="s">
        <v>16</v>
      </c>
      <c r="V4" s="138" t="s">
        <v>1018</v>
      </c>
      <c r="AA4" s="63"/>
      <c r="AB4" s="59"/>
    </row>
    <row r="5" spans="1:102" s="66" customFormat="1" ht="15" customHeight="1" thickBot="1">
      <c r="A5" s="171" t="s">
        <v>988</v>
      </c>
      <c r="B5" s="254" t="s">
        <v>68</v>
      </c>
      <c r="C5" s="822" t="s">
        <v>991</v>
      </c>
      <c r="D5" s="822"/>
      <c r="E5" s="822"/>
      <c r="F5" s="822"/>
      <c r="G5" s="822"/>
      <c r="H5" s="822"/>
      <c r="I5" s="822"/>
      <c r="J5" s="822"/>
      <c r="K5" s="822"/>
      <c r="L5" s="822"/>
      <c r="M5" s="822"/>
      <c r="N5" s="822"/>
      <c r="O5" s="822"/>
      <c r="P5" s="822"/>
      <c r="Q5" s="822"/>
      <c r="R5" s="265" t="s">
        <v>1020</v>
      </c>
      <c r="S5" s="256" t="s">
        <v>589</v>
      </c>
      <c r="T5" s="256" t="s">
        <v>588</v>
      </c>
      <c r="U5" s="256" t="s">
        <v>587</v>
      </c>
      <c r="V5" s="256" t="s">
        <v>586</v>
      </c>
      <c r="AB5" s="67"/>
    </row>
    <row r="6" spans="1:102" s="57" customFormat="1" ht="15" customHeight="1" thickTop="1">
      <c r="A6" s="171">
        <v>0</v>
      </c>
      <c r="B6" s="821" t="s">
        <v>68</v>
      </c>
      <c r="C6" s="821"/>
      <c r="D6" s="821"/>
      <c r="E6" s="821"/>
      <c r="F6" s="821"/>
      <c r="G6" s="821"/>
      <c r="H6" s="821"/>
      <c r="I6" s="821"/>
      <c r="J6" s="821"/>
      <c r="K6" s="821"/>
      <c r="L6" s="821"/>
      <c r="M6" s="821"/>
      <c r="N6" s="821"/>
      <c r="O6" s="249" t="s">
        <v>68</v>
      </c>
      <c r="P6" s="249" t="s">
        <v>68</v>
      </c>
      <c r="Q6" s="260"/>
      <c r="R6" s="137" t="s">
        <v>68</v>
      </c>
      <c r="S6" s="250" t="s">
        <v>68</v>
      </c>
      <c r="T6" s="250" t="s">
        <v>68</v>
      </c>
      <c r="U6" s="250" t="s">
        <v>68</v>
      </c>
      <c r="V6" s="138" t="s">
        <v>1018</v>
      </c>
      <c r="AA6" s="63"/>
      <c r="AB6" s="59"/>
    </row>
    <row r="7" spans="1:102" s="57" customFormat="1" ht="15" customHeight="1" thickBot="1">
      <c r="A7" s="171" t="s">
        <v>989</v>
      </c>
      <c r="B7" s="254" t="s">
        <v>68</v>
      </c>
      <c r="C7" s="254" t="s">
        <v>68</v>
      </c>
      <c r="D7" s="822" t="s">
        <v>992</v>
      </c>
      <c r="E7" s="822"/>
      <c r="F7" s="822"/>
      <c r="G7" s="822"/>
      <c r="H7" s="822"/>
      <c r="I7" s="822"/>
      <c r="J7" s="822"/>
      <c r="K7" s="822"/>
      <c r="L7" s="822"/>
      <c r="M7" s="822"/>
      <c r="N7" s="822"/>
      <c r="O7" s="822"/>
      <c r="P7" s="822"/>
      <c r="Q7" s="822"/>
      <c r="R7" s="265" t="s">
        <v>1021</v>
      </c>
      <c r="S7" s="256" t="s">
        <v>589</v>
      </c>
      <c r="T7" s="256" t="s">
        <v>588</v>
      </c>
      <c r="U7" s="256" t="s">
        <v>587</v>
      </c>
      <c r="V7" s="256" t="s">
        <v>586</v>
      </c>
      <c r="AA7" s="63"/>
      <c r="AB7" s="59"/>
    </row>
    <row r="8" spans="1:102" s="71" customFormat="1" ht="26.25" customHeight="1" thickTop="1">
      <c r="A8" s="171" t="s">
        <v>993</v>
      </c>
      <c r="B8" s="248" t="s">
        <v>88</v>
      </c>
      <c r="C8" s="248" t="s">
        <v>89</v>
      </c>
      <c r="D8" s="248" t="s">
        <v>90</v>
      </c>
      <c r="E8" s="227" t="s">
        <v>68</v>
      </c>
      <c r="F8" s="227" t="s">
        <v>68</v>
      </c>
      <c r="G8" s="227" t="s">
        <v>68</v>
      </c>
      <c r="H8" s="227" t="s">
        <v>68</v>
      </c>
      <c r="I8" s="227" t="s">
        <v>68</v>
      </c>
      <c r="J8" s="227" t="s">
        <v>68</v>
      </c>
      <c r="K8" s="227" t="s">
        <v>68</v>
      </c>
      <c r="L8" s="227" t="s">
        <v>68</v>
      </c>
      <c r="M8" s="227" t="s">
        <v>68</v>
      </c>
      <c r="N8" s="248" t="s">
        <v>1022</v>
      </c>
      <c r="O8" s="248" t="s">
        <v>1023</v>
      </c>
      <c r="P8" s="248" t="s">
        <v>1024</v>
      </c>
      <c r="Q8" s="266" t="s">
        <v>32</v>
      </c>
      <c r="R8" s="269" t="s">
        <v>578</v>
      </c>
      <c r="S8" s="229" t="s">
        <v>68</v>
      </c>
      <c r="T8" s="229" t="s">
        <v>599</v>
      </c>
      <c r="U8" s="229" t="s">
        <v>1025</v>
      </c>
      <c r="V8" s="229" t="s">
        <v>86</v>
      </c>
      <c r="AB8" s="59"/>
      <c r="CA8" s="36"/>
    </row>
    <row r="9" spans="1:102" s="71" customFormat="1" ht="25.5" customHeight="1">
      <c r="A9" s="171">
        <v>0</v>
      </c>
      <c r="B9" s="273" t="s">
        <v>994</v>
      </c>
      <c r="C9" s="273" t="s">
        <v>995</v>
      </c>
      <c r="D9" s="273" t="s">
        <v>996</v>
      </c>
      <c r="E9" s="273"/>
      <c r="F9" s="273"/>
      <c r="G9" s="273"/>
      <c r="H9" s="273" t="s">
        <v>68</v>
      </c>
      <c r="I9" s="273" t="s">
        <v>68</v>
      </c>
      <c r="J9" s="273" t="s">
        <v>68</v>
      </c>
      <c r="K9" s="273" t="s">
        <v>68</v>
      </c>
      <c r="L9" s="273" t="s">
        <v>68</v>
      </c>
      <c r="M9" s="273" t="s">
        <v>68</v>
      </c>
      <c r="N9" s="273" t="s">
        <v>1026</v>
      </c>
      <c r="O9" s="273" t="s">
        <v>1027</v>
      </c>
      <c r="P9" s="273" t="s">
        <v>1028</v>
      </c>
      <c r="Q9" s="274"/>
      <c r="R9" s="145" t="s">
        <v>118</v>
      </c>
      <c r="S9" s="146" t="s">
        <v>1029</v>
      </c>
      <c r="T9" s="146" t="s">
        <v>1030</v>
      </c>
      <c r="U9" s="146" t="s">
        <v>1031</v>
      </c>
      <c r="V9" s="146" t="s">
        <v>86</v>
      </c>
      <c r="AB9" s="59"/>
      <c r="CA9" s="36"/>
    </row>
    <row r="10" spans="1:102" s="71" customFormat="1" ht="25.5" customHeight="1">
      <c r="A10" s="171" t="s">
        <v>993</v>
      </c>
      <c r="B10" s="253" t="s">
        <v>997</v>
      </c>
      <c r="C10" s="253" t="s">
        <v>225</v>
      </c>
      <c r="D10" s="253" t="s">
        <v>226</v>
      </c>
      <c r="E10" s="272"/>
      <c r="F10" s="272"/>
      <c r="G10" s="272"/>
      <c r="H10" s="272" t="s">
        <v>68</v>
      </c>
      <c r="I10" s="272" t="s">
        <v>68</v>
      </c>
      <c r="J10" s="272" t="s">
        <v>68</v>
      </c>
      <c r="K10" s="272" t="s">
        <v>68</v>
      </c>
      <c r="L10" s="272" t="s">
        <v>68</v>
      </c>
      <c r="M10" s="272" t="s">
        <v>68</v>
      </c>
      <c r="N10" s="253" t="s">
        <v>1032</v>
      </c>
      <c r="O10" s="253" t="s">
        <v>1033</v>
      </c>
      <c r="P10" s="253" t="s">
        <v>1034</v>
      </c>
      <c r="Q10" s="267" t="str">
        <f>Q8</f>
        <v>þ</v>
      </c>
      <c r="R10" s="270" t="s">
        <v>1035</v>
      </c>
      <c r="S10" s="148" t="s">
        <v>1036</v>
      </c>
      <c r="T10" s="148" t="s">
        <v>464</v>
      </c>
      <c r="U10" s="148" t="s">
        <v>464</v>
      </c>
      <c r="V10" s="148" t="s">
        <v>1037</v>
      </c>
      <c r="W10" s="277"/>
      <c r="X10" s="277"/>
      <c r="Y10" s="277"/>
      <c r="Z10" s="277"/>
      <c r="AA10" s="277"/>
      <c r="AB10" s="278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36"/>
    </row>
    <row r="11" spans="1:102" ht="25.5" customHeight="1">
      <c r="A11" s="171">
        <v>0</v>
      </c>
      <c r="B11" s="273" t="s">
        <v>998</v>
      </c>
      <c r="C11" s="273" t="s">
        <v>999</v>
      </c>
      <c r="D11" s="273" t="s">
        <v>228</v>
      </c>
      <c r="E11" s="273"/>
      <c r="F11" s="273"/>
      <c r="G11" s="273"/>
      <c r="H11" s="273" t="s">
        <v>68</v>
      </c>
      <c r="I11" s="273" t="s">
        <v>68</v>
      </c>
      <c r="J11" s="273" t="s">
        <v>68</v>
      </c>
      <c r="K11" s="273" t="s">
        <v>68</v>
      </c>
      <c r="L11" s="273" t="s">
        <v>68</v>
      </c>
      <c r="M11" s="273" t="s">
        <v>68</v>
      </c>
      <c r="N11" s="273" t="s">
        <v>1026</v>
      </c>
      <c r="O11" s="273" t="s">
        <v>1027</v>
      </c>
      <c r="P11" s="273" t="s">
        <v>1028</v>
      </c>
      <c r="Q11" s="274"/>
      <c r="R11" s="145" t="s">
        <v>122</v>
      </c>
      <c r="S11" s="146" t="s">
        <v>1038</v>
      </c>
      <c r="T11" s="146" t="s">
        <v>125</v>
      </c>
      <c r="U11" s="146" t="s">
        <v>120</v>
      </c>
      <c r="V11" s="146" t="s">
        <v>86</v>
      </c>
    </row>
    <row r="12" spans="1:102" s="175" customFormat="1" ht="25.5" customHeight="1">
      <c r="A12" s="171" t="s">
        <v>993</v>
      </c>
      <c r="B12" s="83" t="s">
        <v>60</v>
      </c>
      <c r="C12" s="83" t="s">
        <v>60</v>
      </c>
      <c r="D12" s="83" t="s">
        <v>60</v>
      </c>
      <c r="E12" s="252"/>
      <c r="F12" s="252"/>
      <c r="G12" s="252"/>
      <c r="H12" s="252" t="s">
        <v>68</v>
      </c>
      <c r="I12" s="252" t="s">
        <v>68</v>
      </c>
      <c r="J12" s="252" t="s">
        <v>68</v>
      </c>
      <c r="K12" s="252" t="s">
        <v>68</v>
      </c>
      <c r="L12" s="252" t="s">
        <v>68</v>
      </c>
      <c r="M12" s="252" t="s">
        <v>68</v>
      </c>
      <c r="N12" s="83" t="s">
        <v>1039</v>
      </c>
      <c r="O12" s="83" t="s">
        <v>1040</v>
      </c>
      <c r="P12" s="83" t="s">
        <v>1041</v>
      </c>
      <c r="Q12" s="268" t="str">
        <f>Q8</f>
        <v>þ</v>
      </c>
      <c r="R12" s="271" t="s">
        <v>1042</v>
      </c>
      <c r="S12" s="232" t="s">
        <v>86</v>
      </c>
      <c r="T12" s="232" t="s">
        <v>1043</v>
      </c>
      <c r="U12" s="232" t="s">
        <v>1044</v>
      </c>
      <c r="V12" s="232" t="s">
        <v>86</v>
      </c>
      <c r="W12" s="275"/>
      <c r="X12" s="275"/>
      <c r="Y12" s="275"/>
      <c r="Z12" s="275"/>
      <c r="AA12" s="275"/>
      <c r="AB12" s="276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5"/>
      <c r="BX12" s="275"/>
      <c r="BY12" s="275"/>
      <c r="BZ12" s="275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75" customFormat="1" ht="25.5" customHeight="1">
      <c r="A13" s="171" t="s">
        <v>993</v>
      </c>
      <c r="B13" s="253" t="s">
        <v>1000</v>
      </c>
      <c r="C13" s="253" t="s">
        <v>1001</v>
      </c>
      <c r="D13" s="253" t="s">
        <v>1002</v>
      </c>
      <c r="E13" s="247"/>
      <c r="F13" s="247"/>
      <c r="G13" s="247"/>
      <c r="H13" s="247" t="s">
        <v>68</v>
      </c>
      <c r="I13" s="247" t="s">
        <v>68</v>
      </c>
      <c r="J13" s="247" t="s">
        <v>68</v>
      </c>
      <c r="K13" s="247" t="s">
        <v>68</v>
      </c>
      <c r="L13" s="247" t="s">
        <v>68</v>
      </c>
      <c r="M13" s="247" t="s">
        <v>68</v>
      </c>
      <c r="N13" s="253" t="s">
        <v>1045</v>
      </c>
      <c r="O13" s="253" t="s">
        <v>1046</v>
      </c>
      <c r="P13" s="253" t="s">
        <v>1047</v>
      </c>
      <c r="Q13" s="267" t="str">
        <f>Q8</f>
        <v>þ</v>
      </c>
      <c r="R13" s="270" t="s">
        <v>1048</v>
      </c>
      <c r="S13" s="148" t="s">
        <v>414</v>
      </c>
      <c r="T13" s="148" t="s">
        <v>296</v>
      </c>
      <c r="U13" s="148" t="s">
        <v>1049</v>
      </c>
      <c r="V13" s="148" t="s">
        <v>86</v>
      </c>
      <c r="W13" s="36"/>
      <c r="X13" s="36"/>
      <c r="Y13" s="36"/>
      <c r="Z13" s="36"/>
      <c r="AA13" s="36"/>
      <c r="AB13" s="58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71">
        <v>0</v>
      </c>
      <c r="B14" s="273" t="s">
        <v>1003</v>
      </c>
      <c r="C14" s="273" t="s">
        <v>1004</v>
      </c>
      <c r="D14" s="273" t="s">
        <v>1005</v>
      </c>
      <c r="E14" s="273"/>
      <c r="F14" s="273"/>
      <c r="G14" s="273"/>
      <c r="H14" s="273" t="s">
        <v>68</v>
      </c>
      <c r="I14" s="273" t="s">
        <v>68</v>
      </c>
      <c r="J14" s="273" t="s">
        <v>68</v>
      </c>
      <c r="K14" s="273" t="s">
        <v>68</v>
      </c>
      <c r="L14" s="273" t="s">
        <v>68</v>
      </c>
      <c r="M14" s="273" t="s">
        <v>68</v>
      </c>
      <c r="N14" s="273" t="s">
        <v>1050</v>
      </c>
      <c r="O14" s="273" t="s">
        <v>1051</v>
      </c>
      <c r="P14" s="273" t="s">
        <v>1052</v>
      </c>
      <c r="Q14" s="274"/>
      <c r="R14" s="145" t="s">
        <v>465</v>
      </c>
      <c r="S14" s="146" t="s">
        <v>86</v>
      </c>
      <c r="T14" s="146" t="s">
        <v>465</v>
      </c>
      <c r="U14" s="146" t="s">
        <v>465</v>
      </c>
      <c r="V14" s="146" t="s">
        <v>86</v>
      </c>
    </row>
    <row r="15" spans="1:102" ht="25.5" customHeight="1">
      <c r="A15" s="171" t="s">
        <v>993</v>
      </c>
      <c r="B15" s="83" t="s">
        <v>1006</v>
      </c>
      <c r="C15" s="83" t="s">
        <v>1007</v>
      </c>
      <c r="D15" s="83" t="s">
        <v>1008</v>
      </c>
      <c r="E15" s="252"/>
      <c r="F15" s="252"/>
      <c r="G15" s="252"/>
      <c r="H15" s="252" t="s">
        <v>68</v>
      </c>
      <c r="I15" s="252" t="s">
        <v>68</v>
      </c>
      <c r="J15" s="252" t="s">
        <v>68</v>
      </c>
      <c r="K15" s="252" t="s">
        <v>68</v>
      </c>
      <c r="L15" s="252" t="s">
        <v>68</v>
      </c>
      <c r="M15" s="252" t="s">
        <v>68</v>
      </c>
      <c r="N15" s="83" t="s">
        <v>1053</v>
      </c>
      <c r="O15" s="83" t="s">
        <v>1054</v>
      </c>
      <c r="P15" s="83" t="s">
        <v>1055</v>
      </c>
      <c r="Q15" s="268" t="str">
        <f>Q8</f>
        <v>þ</v>
      </c>
      <c r="R15" s="271" t="s">
        <v>1056</v>
      </c>
      <c r="S15" s="232" t="s">
        <v>1056</v>
      </c>
      <c r="T15" s="232" t="s">
        <v>1057</v>
      </c>
      <c r="U15" s="232" t="s">
        <v>1058</v>
      </c>
      <c r="V15" s="232" t="s">
        <v>1059</v>
      </c>
      <c r="W15" s="275"/>
      <c r="X15" s="275"/>
      <c r="Y15" s="275"/>
      <c r="Z15" s="275"/>
      <c r="AA15" s="275"/>
      <c r="AB15" s="276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5"/>
      <c r="AZ15" s="275"/>
      <c r="BA15" s="275"/>
      <c r="BB15" s="275"/>
      <c r="BC15" s="275"/>
      <c r="BD15" s="275"/>
      <c r="BE15" s="275"/>
      <c r="BF15" s="275"/>
      <c r="BG15" s="275"/>
      <c r="BH15" s="275"/>
      <c r="BI15" s="275"/>
      <c r="BJ15" s="275"/>
      <c r="BK15" s="275"/>
      <c r="BL15" s="275"/>
      <c r="BM15" s="275"/>
      <c r="BN15" s="275"/>
      <c r="BO15" s="275"/>
      <c r="BP15" s="275"/>
      <c r="BQ15" s="275"/>
      <c r="BR15" s="275"/>
      <c r="BS15" s="275"/>
      <c r="BT15" s="275"/>
      <c r="BU15" s="275"/>
      <c r="BV15" s="275"/>
      <c r="BW15" s="275"/>
      <c r="BX15" s="275"/>
      <c r="BY15" s="275"/>
      <c r="BZ15" s="275"/>
    </row>
    <row r="16" spans="1:102" ht="25.5" customHeight="1">
      <c r="A16" s="171" t="s">
        <v>993</v>
      </c>
      <c r="B16" s="83" t="s">
        <v>1009</v>
      </c>
      <c r="C16" s="83" t="s">
        <v>1010</v>
      </c>
      <c r="D16" s="83" t="s">
        <v>1011</v>
      </c>
      <c r="E16" s="252"/>
      <c r="F16" s="252"/>
      <c r="G16" s="252"/>
      <c r="H16" s="252" t="s">
        <v>68</v>
      </c>
      <c r="I16" s="252" t="s">
        <v>68</v>
      </c>
      <c r="J16" s="252" t="s">
        <v>68</v>
      </c>
      <c r="K16" s="252" t="s">
        <v>68</v>
      </c>
      <c r="L16" s="252" t="s">
        <v>68</v>
      </c>
      <c r="M16" s="252" t="s">
        <v>68</v>
      </c>
      <c r="N16" s="83" t="s">
        <v>1060</v>
      </c>
      <c r="O16" s="83" t="s">
        <v>1061</v>
      </c>
      <c r="P16" s="83" t="s">
        <v>1062</v>
      </c>
      <c r="Q16" s="268" t="str">
        <f>Q8</f>
        <v>þ</v>
      </c>
      <c r="R16" s="271" t="s">
        <v>1063</v>
      </c>
      <c r="S16" s="232" t="s">
        <v>1064</v>
      </c>
      <c r="T16" s="232" t="s">
        <v>1065</v>
      </c>
      <c r="U16" s="232" t="s">
        <v>86</v>
      </c>
      <c r="V16" s="232" t="s">
        <v>86</v>
      </c>
    </row>
    <row r="17" spans="1:102" ht="25.5" customHeight="1">
      <c r="A17" s="171" t="s">
        <v>993</v>
      </c>
      <c r="B17" s="83" t="s">
        <v>1012</v>
      </c>
      <c r="C17" s="83" t="s">
        <v>1013</v>
      </c>
      <c r="D17" s="83" t="s">
        <v>1014</v>
      </c>
      <c r="E17" s="252"/>
      <c r="F17" s="252"/>
      <c r="G17" s="252"/>
      <c r="H17" s="252" t="s">
        <v>68</v>
      </c>
      <c r="I17" s="252" t="s">
        <v>68</v>
      </c>
      <c r="J17" s="252" t="s">
        <v>68</v>
      </c>
      <c r="K17" s="252" t="s">
        <v>68</v>
      </c>
      <c r="L17" s="252" t="s">
        <v>68</v>
      </c>
      <c r="M17" s="252" t="s">
        <v>68</v>
      </c>
      <c r="N17" s="83" t="s">
        <v>1066</v>
      </c>
      <c r="O17" s="83" t="s">
        <v>1067</v>
      </c>
      <c r="P17" s="83" t="s">
        <v>1068</v>
      </c>
      <c r="Q17" s="268" t="str">
        <f>Q8</f>
        <v>þ</v>
      </c>
      <c r="R17" s="271" t="s">
        <v>1069</v>
      </c>
      <c r="S17" s="232" t="s">
        <v>1069</v>
      </c>
      <c r="T17" s="232" t="s">
        <v>1070</v>
      </c>
      <c r="U17" s="232" t="s">
        <v>1071</v>
      </c>
      <c r="V17" s="232" t="s">
        <v>1070</v>
      </c>
    </row>
    <row r="18" spans="1:102" ht="24.75" thickBot="1">
      <c r="A18" s="171" t="s">
        <v>993</v>
      </c>
      <c r="B18" s="83" t="s">
        <v>1015</v>
      </c>
      <c r="C18" s="83" t="s">
        <v>1016</v>
      </c>
      <c r="D18" s="83" t="s">
        <v>1017</v>
      </c>
      <c r="E18" s="252"/>
      <c r="F18" s="252"/>
      <c r="G18" s="252"/>
      <c r="H18" s="252" t="s">
        <v>68</v>
      </c>
      <c r="I18" s="252" t="s">
        <v>68</v>
      </c>
      <c r="J18" s="252" t="s">
        <v>68</v>
      </c>
      <c r="K18" s="252" t="s">
        <v>68</v>
      </c>
      <c r="L18" s="252" t="s">
        <v>68</v>
      </c>
      <c r="M18" s="252" t="s">
        <v>68</v>
      </c>
      <c r="N18" s="83" t="s">
        <v>1072</v>
      </c>
      <c r="O18" s="83" t="s">
        <v>1073</v>
      </c>
      <c r="P18" s="83" t="s">
        <v>1074</v>
      </c>
      <c r="Q18" s="268" t="str">
        <f>Q8</f>
        <v>þ</v>
      </c>
      <c r="R18" s="271" t="s">
        <v>1059</v>
      </c>
      <c r="S18" s="232" t="s">
        <v>1059</v>
      </c>
      <c r="T18" s="232" t="s">
        <v>1059</v>
      </c>
      <c r="U18" s="232" t="s">
        <v>1075</v>
      </c>
      <c r="V18" s="232" t="s">
        <v>1076</v>
      </c>
    </row>
    <row r="19" spans="1:102" s="46" customFormat="1" ht="6" thickTop="1">
      <c r="A19" s="174" t="str">
        <f>A8</f>
        <v>PR4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67"/>
      <c r="O19" s="51"/>
      <c r="P19" s="51"/>
      <c r="Q19" s="261"/>
      <c r="R19" s="52"/>
      <c r="S19" s="52"/>
      <c r="T19" s="52"/>
      <c r="U19" s="52"/>
      <c r="V19" s="52"/>
      <c r="W19" s="48"/>
      <c r="X19" s="48"/>
      <c r="Y19" s="48"/>
      <c r="Z19" s="48"/>
      <c r="AA19" s="65"/>
      <c r="AB19" s="60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</row>
    <row r="20" spans="1:102" s="53" customFormat="1" ht="12.75" customHeight="1">
      <c r="A20" s="178"/>
      <c r="H20" s="54"/>
      <c r="I20" s="55"/>
      <c r="N20" s="64"/>
      <c r="O20" s="54"/>
      <c r="P20" s="54"/>
      <c r="Q20" s="262"/>
      <c r="R20" s="55"/>
      <c r="S20" s="55"/>
      <c r="T20" s="55"/>
      <c r="U20" s="55"/>
      <c r="V20" s="55"/>
      <c r="AA20" s="64"/>
      <c r="AB20" s="61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40625" defaultRowHeight="12"/>
  <cols>
    <col min="1" max="1" width="9.28515625" style="175" customWidth="1"/>
    <col min="2" max="2" width="24.7109375" style="36" customWidth="1"/>
    <col min="3" max="4" width="24.28515625" style="36" customWidth="1"/>
    <col min="5" max="7" width="18.5703125" style="36" customWidth="1"/>
    <col min="8" max="8" width="20" style="37" customWidth="1"/>
    <col min="9" max="9" width="20" style="38" customWidth="1"/>
    <col min="10" max="10" width="20" style="36" customWidth="1"/>
    <col min="11" max="13" width="14.7109375" style="36" customWidth="1"/>
    <col min="14" max="14" width="20" style="39" customWidth="1"/>
    <col min="15" max="16" width="20" style="37" customWidth="1"/>
    <col min="17" max="21" width="9.28515625" style="38" customWidth="1"/>
    <col min="22" max="26" width="9.28515625" style="36" customWidth="1"/>
    <col min="27" max="27" width="57.140625" style="58" customWidth="1"/>
    <col min="28" max="101" width="9.140625" style="36" customWidth="1"/>
    <col min="102" max="16384" width="9.140625" style="47"/>
  </cols>
  <sheetData>
    <row r="1" spans="1:77" s="200" customFormat="1">
      <c r="A1" s="203">
        <v>26.7</v>
      </c>
      <c r="B1" s="198" t="s">
        <v>987</v>
      </c>
      <c r="C1" s="198" t="s">
        <v>988</v>
      </c>
      <c r="D1" s="198" t="s">
        <v>989</v>
      </c>
      <c r="E1" s="198" t="s">
        <v>987</v>
      </c>
      <c r="F1" s="198" t="s">
        <v>988</v>
      </c>
      <c r="G1" s="198" t="s">
        <v>989</v>
      </c>
      <c r="H1" s="198" t="s">
        <v>987</v>
      </c>
      <c r="I1" s="198" t="s">
        <v>988</v>
      </c>
      <c r="J1" s="198" t="s">
        <v>989</v>
      </c>
      <c r="K1" s="198" t="s">
        <v>993</v>
      </c>
      <c r="L1" s="198">
        <v>0</v>
      </c>
      <c r="M1" s="198">
        <v>0</v>
      </c>
      <c r="N1" s="199" t="s">
        <v>987</v>
      </c>
      <c r="O1" s="198" t="s">
        <v>988</v>
      </c>
      <c r="P1" s="198" t="s">
        <v>989</v>
      </c>
      <c r="Q1" s="198" t="s">
        <v>993</v>
      </c>
      <c r="R1" s="198" t="s">
        <v>993</v>
      </c>
      <c r="S1" s="198" t="s">
        <v>993</v>
      </c>
      <c r="T1" s="198" t="s">
        <v>993</v>
      </c>
      <c r="U1" s="198" t="s">
        <v>993</v>
      </c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</row>
    <row r="2" spans="1:77" s="66" customFormat="1" ht="14.25" customHeight="1">
      <c r="A2" s="173" t="s">
        <v>1077</v>
      </c>
      <c r="B2" s="208" t="s">
        <v>1078</v>
      </c>
      <c r="C2" s="208"/>
      <c r="D2" s="208"/>
      <c r="E2" s="207" t="s">
        <v>68</v>
      </c>
      <c r="F2" s="207" t="s">
        <v>68</v>
      </c>
      <c r="G2" s="207" t="s">
        <v>68</v>
      </c>
      <c r="H2" s="70" t="s">
        <v>68</v>
      </c>
      <c r="I2" s="70" t="s">
        <v>68</v>
      </c>
      <c r="J2" s="70" t="s">
        <v>68</v>
      </c>
      <c r="K2" s="70" t="s">
        <v>68</v>
      </c>
      <c r="L2" s="70" t="s">
        <v>68</v>
      </c>
      <c r="M2" s="70" t="s">
        <v>68</v>
      </c>
      <c r="N2" s="144" t="s">
        <v>1079</v>
      </c>
      <c r="O2" s="70" t="s">
        <v>68</v>
      </c>
      <c r="P2" s="70" t="s">
        <v>68</v>
      </c>
      <c r="Q2" s="218" t="s">
        <v>1019</v>
      </c>
      <c r="R2" s="824" t="s">
        <v>585</v>
      </c>
      <c r="S2" s="824" t="s">
        <v>584</v>
      </c>
      <c r="T2" s="824" t="s">
        <v>583</v>
      </c>
      <c r="U2" s="168" t="s">
        <v>582</v>
      </c>
      <c r="AA2" s="67"/>
    </row>
    <row r="3" spans="1:77" s="57" customFormat="1" ht="13.5" customHeight="1" thickBot="1">
      <c r="A3" s="173" t="s">
        <v>1077</v>
      </c>
      <c r="B3" s="50" t="s">
        <v>68</v>
      </c>
      <c r="C3" s="50"/>
      <c r="D3" s="50"/>
      <c r="E3" s="136" t="s">
        <v>68</v>
      </c>
      <c r="F3" s="136" t="s">
        <v>68</v>
      </c>
      <c r="G3" s="136" t="s">
        <v>68</v>
      </c>
      <c r="H3" s="136" t="s">
        <v>68</v>
      </c>
      <c r="I3" s="136" t="s">
        <v>68</v>
      </c>
      <c r="J3" s="136" t="s">
        <v>68</v>
      </c>
      <c r="K3" s="136" t="s">
        <v>68</v>
      </c>
      <c r="L3" s="136" t="s">
        <v>68</v>
      </c>
      <c r="M3" s="136" t="s">
        <v>68</v>
      </c>
      <c r="N3" s="164" t="s">
        <v>1080</v>
      </c>
      <c r="O3" s="136" t="s">
        <v>68</v>
      </c>
      <c r="P3" s="136" t="s">
        <v>68</v>
      </c>
      <c r="Q3" s="139" t="s">
        <v>1080</v>
      </c>
      <c r="R3" s="825"/>
      <c r="S3" s="825"/>
      <c r="T3" s="825"/>
      <c r="U3" s="169" t="s">
        <v>1018</v>
      </c>
      <c r="Z3" s="63"/>
      <c r="AA3" s="59"/>
    </row>
    <row r="4" spans="1:77" s="57" customFormat="1" ht="24.75" thickTop="1">
      <c r="A4" s="173" t="s">
        <v>1081</v>
      </c>
      <c r="B4" s="208"/>
      <c r="C4" s="208" t="s">
        <v>1082</v>
      </c>
      <c r="D4" s="208"/>
      <c r="E4" s="207" t="s">
        <v>68</v>
      </c>
      <c r="F4" s="207" t="s">
        <v>68</v>
      </c>
      <c r="G4" s="207" t="s">
        <v>68</v>
      </c>
      <c r="H4" s="70" t="s">
        <v>68</v>
      </c>
      <c r="I4" s="70" t="s">
        <v>68</v>
      </c>
      <c r="J4" s="70" t="s">
        <v>68</v>
      </c>
      <c r="K4" s="70" t="s">
        <v>68</v>
      </c>
      <c r="L4" s="70" t="s">
        <v>68</v>
      </c>
      <c r="M4" s="70" t="s">
        <v>68</v>
      </c>
      <c r="N4" s="144" t="s">
        <v>68</v>
      </c>
      <c r="O4" s="170" t="s">
        <v>1083</v>
      </c>
      <c r="P4" s="170" t="s">
        <v>68</v>
      </c>
      <c r="Q4" s="137" t="s">
        <v>1020</v>
      </c>
      <c r="R4" s="840" t="s">
        <v>589</v>
      </c>
      <c r="S4" s="840" t="s">
        <v>588</v>
      </c>
      <c r="T4" s="840" t="s">
        <v>587</v>
      </c>
      <c r="U4" s="138" t="s">
        <v>586</v>
      </c>
      <c r="Z4" s="63"/>
      <c r="AA4" s="59"/>
    </row>
    <row r="5" spans="1:77" s="66" customFormat="1" ht="13.5" customHeight="1" thickBot="1">
      <c r="A5" s="172" t="s">
        <v>1081</v>
      </c>
      <c r="B5" s="50"/>
      <c r="C5" s="50" t="s">
        <v>68</v>
      </c>
      <c r="D5" s="50"/>
      <c r="E5" s="136" t="s">
        <v>68</v>
      </c>
      <c r="F5" s="136" t="s">
        <v>68</v>
      </c>
      <c r="G5" s="136" t="s">
        <v>68</v>
      </c>
      <c r="H5" s="136" t="s">
        <v>68</v>
      </c>
      <c r="I5" s="136" t="s">
        <v>68</v>
      </c>
      <c r="J5" s="136" t="s">
        <v>68</v>
      </c>
      <c r="K5" s="136" t="s">
        <v>68</v>
      </c>
      <c r="L5" s="136" t="s">
        <v>68</v>
      </c>
      <c r="M5" s="136" t="s">
        <v>68</v>
      </c>
      <c r="N5" s="164" t="s">
        <v>68</v>
      </c>
      <c r="O5" s="164" t="s">
        <v>1080</v>
      </c>
      <c r="P5" s="164" t="s">
        <v>68</v>
      </c>
      <c r="Q5" s="139" t="s">
        <v>1080</v>
      </c>
      <c r="R5" s="825"/>
      <c r="S5" s="825"/>
      <c r="T5" s="825"/>
      <c r="U5" s="140" t="s">
        <v>1018</v>
      </c>
      <c r="AA5" s="67"/>
    </row>
    <row r="6" spans="1:77" s="57" customFormat="1" ht="17.25" customHeight="1" thickTop="1">
      <c r="A6" s="173" t="s">
        <v>1084</v>
      </c>
      <c r="B6" s="208"/>
      <c r="C6" s="209" t="s">
        <v>68</v>
      </c>
      <c r="D6" s="208" t="s">
        <v>1085</v>
      </c>
      <c r="E6" s="207" t="s">
        <v>68</v>
      </c>
      <c r="F6" s="207" t="s">
        <v>68</v>
      </c>
      <c r="G6" s="207" t="s">
        <v>68</v>
      </c>
      <c r="H6" s="70" t="s">
        <v>68</v>
      </c>
      <c r="I6" s="70" t="s">
        <v>68</v>
      </c>
      <c r="J6" s="70" t="s">
        <v>68</v>
      </c>
      <c r="K6" s="70" t="s">
        <v>68</v>
      </c>
      <c r="L6" s="70" t="s">
        <v>68</v>
      </c>
      <c r="M6" s="70" t="s">
        <v>68</v>
      </c>
      <c r="N6" s="144" t="s">
        <v>68</v>
      </c>
      <c r="O6" s="170" t="s">
        <v>68</v>
      </c>
      <c r="P6" s="170" t="s">
        <v>1086</v>
      </c>
      <c r="Q6" s="137" t="s">
        <v>1021</v>
      </c>
      <c r="R6" s="840" t="s">
        <v>589</v>
      </c>
      <c r="S6" s="840" t="s">
        <v>588</v>
      </c>
      <c r="T6" s="840" t="s">
        <v>587</v>
      </c>
      <c r="U6" s="138" t="s">
        <v>586</v>
      </c>
      <c r="Z6" s="63"/>
      <c r="AA6" s="59"/>
    </row>
    <row r="7" spans="1:77" s="57" customFormat="1" ht="14.25" customHeight="1" thickBot="1">
      <c r="A7" s="173" t="s">
        <v>1084</v>
      </c>
      <c r="B7" s="50"/>
      <c r="C7" s="210" t="s">
        <v>68</v>
      </c>
      <c r="D7" s="210" t="s">
        <v>68</v>
      </c>
      <c r="E7" s="136" t="s">
        <v>68</v>
      </c>
      <c r="F7" s="136" t="s">
        <v>68</v>
      </c>
      <c r="G7" s="136" t="s">
        <v>68</v>
      </c>
      <c r="H7" s="136" t="s">
        <v>68</v>
      </c>
      <c r="I7" s="136" t="s">
        <v>68</v>
      </c>
      <c r="J7" s="136" t="s">
        <v>68</v>
      </c>
      <c r="K7" s="136" t="s">
        <v>68</v>
      </c>
      <c r="L7" s="136" t="s">
        <v>68</v>
      </c>
      <c r="M7" s="136" t="s">
        <v>68</v>
      </c>
      <c r="N7" s="164" t="s">
        <v>68</v>
      </c>
      <c r="O7" s="164" t="s">
        <v>68</v>
      </c>
      <c r="P7" s="164" t="s">
        <v>1080</v>
      </c>
      <c r="Q7" s="139" t="s">
        <v>1080</v>
      </c>
      <c r="R7" s="825"/>
      <c r="S7" s="825"/>
      <c r="T7" s="825"/>
      <c r="U7" s="140" t="s">
        <v>1018</v>
      </c>
      <c r="Z7" s="63"/>
      <c r="AA7" s="59"/>
    </row>
    <row r="8" spans="1:77" s="71" customFormat="1" ht="13.5" customHeight="1" thickTop="1">
      <c r="A8" s="171" t="s">
        <v>115</v>
      </c>
      <c r="B8" s="833" t="s">
        <v>88</v>
      </c>
      <c r="C8" s="833" t="s">
        <v>89</v>
      </c>
      <c r="D8" s="833" t="s">
        <v>90</v>
      </c>
      <c r="E8" s="832" t="s">
        <v>20</v>
      </c>
      <c r="F8" s="832" t="s">
        <v>75</v>
      </c>
      <c r="G8" s="832" t="s">
        <v>77</v>
      </c>
      <c r="H8" s="70" t="s">
        <v>1087</v>
      </c>
      <c r="I8" s="70" t="s">
        <v>1088</v>
      </c>
      <c r="J8" s="70" t="s">
        <v>1089</v>
      </c>
      <c r="K8" s="70" t="s">
        <v>253</v>
      </c>
      <c r="L8" s="70" t="s">
        <v>68</v>
      </c>
      <c r="M8" s="70" t="s">
        <v>68</v>
      </c>
      <c r="N8" s="144" t="s">
        <v>68</v>
      </c>
      <c r="O8" s="70" t="s">
        <v>68</v>
      </c>
      <c r="P8" s="70" t="s">
        <v>68</v>
      </c>
      <c r="Q8" s="145" t="s">
        <v>68</v>
      </c>
      <c r="R8" s="146" t="s">
        <v>598</v>
      </c>
      <c r="S8" s="146" t="s">
        <v>598</v>
      </c>
      <c r="T8" s="146" t="s">
        <v>596</v>
      </c>
      <c r="U8" s="146" t="s">
        <v>594</v>
      </c>
      <c r="AA8" s="59"/>
    </row>
    <row r="9" spans="1:77" s="71" customFormat="1" ht="12.75" customHeight="1">
      <c r="A9" s="171" t="s">
        <v>115</v>
      </c>
      <c r="B9" s="834"/>
      <c r="C9" s="834"/>
      <c r="D9" s="834"/>
      <c r="E9" s="832"/>
      <c r="F9" s="832"/>
      <c r="G9" s="832"/>
      <c r="H9" s="68" t="s">
        <v>1090</v>
      </c>
      <c r="I9" s="68" t="s">
        <v>1091</v>
      </c>
      <c r="J9" s="68" t="s">
        <v>1092</v>
      </c>
      <c r="K9" s="68" t="s">
        <v>255</v>
      </c>
      <c r="L9" s="68" t="s">
        <v>68</v>
      </c>
      <c r="M9" s="68" t="s">
        <v>68</v>
      </c>
      <c r="N9" s="86" t="s">
        <v>68</v>
      </c>
      <c r="O9" s="68" t="s">
        <v>68</v>
      </c>
      <c r="P9" s="68" t="s">
        <v>68</v>
      </c>
      <c r="Q9" s="147" t="s">
        <v>68</v>
      </c>
      <c r="R9" s="148" t="s">
        <v>68</v>
      </c>
      <c r="S9" s="148" t="s">
        <v>598</v>
      </c>
      <c r="T9" s="148" t="s">
        <v>597</v>
      </c>
      <c r="U9" s="148" t="s">
        <v>595</v>
      </c>
      <c r="AA9" s="59"/>
    </row>
    <row r="10" spans="1:77" s="71" customFormat="1" ht="12.75" customHeight="1">
      <c r="A10" s="171" t="s">
        <v>115</v>
      </c>
      <c r="B10" s="835"/>
      <c r="C10" s="835"/>
      <c r="D10" s="835"/>
      <c r="E10" s="827"/>
      <c r="F10" s="827"/>
      <c r="G10" s="827"/>
      <c r="H10" s="68" t="s">
        <v>1093</v>
      </c>
      <c r="I10" s="68" t="s">
        <v>1094</v>
      </c>
      <c r="J10" s="68" t="s">
        <v>1095</v>
      </c>
      <c r="K10" s="68" t="s">
        <v>257</v>
      </c>
      <c r="L10" s="68" t="s">
        <v>68</v>
      </c>
      <c r="M10" s="68" t="s">
        <v>68</v>
      </c>
      <c r="N10" s="86" t="s">
        <v>68</v>
      </c>
      <c r="O10" s="68" t="s">
        <v>68</v>
      </c>
      <c r="P10" s="68" t="s">
        <v>68</v>
      </c>
      <c r="Q10" s="147" t="s">
        <v>68</v>
      </c>
      <c r="R10" s="148" t="s">
        <v>68</v>
      </c>
      <c r="S10" s="148" t="s">
        <v>68</v>
      </c>
      <c r="T10" s="148" t="s">
        <v>1096</v>
      </c>
      <c r="U10" s="148" t="s">
        <v>1097</v>
      </c>
      <c r="AA10" s="59"/>
    </row>
    <row r="11" spans="1:77" s="154" customFormat="1" ht="12.75" customHeight="1">
      <c r="A11" s="171" t="s">
        <v>115</v>
      </c>
      <c r="B11" s="837" t="s">
        <v>1098</v>
      </c>
      <c r="C11" s="837" t="s">
        <v>1099</v>
      </c>
      <c r="D11" s="837" t="s">
        <v>1100</v>
      </c>
      <c r="E11" s="826" t="s">
        <v>1101</v>
      </c>
      <c r="F11" s="826" t="s">
        <v>1102</v>
      </c>
      <c r="G11" s="826" t="s">
        <v>1101</v>
      </c>
      <c r="H11" s="222" t="s">
        <v>1090</v>
      </c>
      <c r="I11" s="222" t="s">
        <v>1091</v>
      </c>
      <c r="J11" s="222" t="s">
        <v>1092</v>
      </c>
      <c r="K11" s="222" t="s">
        <v>1103</v>
      </c>
      <c r="L11" s="222" t="s">
        <v>68</v>
      </c>
      <c r="M11" s="222" t="s">
        <v>68</v>
      </c>
      <c r="N11" s="165" t="s">
        <v>68</v>
      </c>
      <c r="O11" s="222" t="s">
        <v>68</v>
      </c>
      <c r="P11" s="222" t="s">
        <v>68</v>
      </c>
      <c r="Q11" s="152" t="s">
        <v>272</v>
      </c>
      <c r="R11" s="153" t="s">
        <v>86</v>
      </c>
      <c r="S11" s="153" t="s">
        <v>1025</v>
      </c>
      <c r="T11" s="160" t="s">
        <v>1025</v>
      </c>
      <c r="U11" s="153" t="s">
        <v>68</v>
      </c>
      <c r="AA11" s="155"/>
    </row>
    <row r="12" spans="1:77" s="154" customFormat="1" ht="13.5" customHeight="1">
      <c r="A12" s="171" t="s">
        <v>115</v>
      </c>
      <c r="B12" s="838"/>
      <c r="C12" s="838"/>
      <c r="D12" s="838"/>
      <c r="E12" s="832"/>
      <c r="F12" s="832"/>
      <c r="G12" s="832"/>
      <c r="H12" s="222" t="s">
        <v>1093</v>
      </c>
      <c r="I12" s="222" t="s">
        <v>1094</v>
      </c>
      <c r="J12" s="222" t="s">
        <v>1095</v>
      </c>
      <c r="K12" s="222" t="s">
        <v>1104</v>
      </c>
      <c r="L12" s="222" t="s">
        <v>68</v>
      </c>
      <c r="M12" s="222" t="s">
        <v>68</v>
      </c>
      <c r="N12" s="165" t="s">
        <v>1105</v>
      </c>
      <c r="O12" s="222" t="s">
        <v>68</v>
      </c>
      <c r="P12" s="222" t="s">
        <v>68</v>
      </c>
      <c r="Q12" s="159" t="s">
        <v>1106</v>
      </c>
      <c r="R12" s="160" t="s">
        <v>68</v>
      </c>
      <c r="S12" s="160" t="s">
        <v>599</v>
      </c>
      <c r="T12" s="153" t="s">
        <v>1107</v>
      </c>
      <c r="U12" s="153" t="s">
        <v>68</v>
      </c>
      <c r="AA12" s="155"/>
    </row>
    <row r="13" spans="1:77" s="154" customFormat="1" ht="13.5" customHeight="1" thickBot="1">
      <c r="A13" s="171" t="s">
        <v>115</v>
      </c>
      <c r="B13" s="839"/>
      <c r="C13" s="839"/>
      <c r="D13" s="839"/>
      <c r="E13" s="836"/>
      <c r="F13" s="836"/>
      <c r="G13" s="836"/>
      <c r="H13" s="233" t="s">
        <v>1108</v>
      </c>
      <c r="I13" s="233" t="s">
        <v>1109</v>
      </c>
      <c r="J13" s="233" t="s">
        <v>1110</v>
      </c>
      <c r="K13" s="233" t="s">
        <v>1104</v>
      </c>
      <c r="L13" s="233" t="s">
        <v>68</v>
      </c>
      <c r="M13" s="233" t="s">
        <v>68</v>
      </c>
      <c r="N13" s="234" t="s">
        <v>1105</v>
      </c>
      <c r="O13" s="234" t="s">
        <v>1111</v>
      </c>
      <c r="P13" s="234" t="s">
        <v>1112</v>
      </c>
      <c r="Q13" s="241" t="s">
        <v>578</v>
      </c>
      <c r="R13" s="242" t="s">
        <v>68</v>
      </c>
      <c r="S13" s="242" t="s">
        <v>599</v>
      </c>
      <c r="T13" s="242" t="s">
        <v>1025</v>
      </c>
      <c r="U13" s="242" t="s">
        <v>68</v>
      </c>
      <c r="AA13" s="155"/>
    </row>
    <row r="14" spans="1:77" s="71" customFormat="1" ht="13.5" customHeight="1" thickTop="1">
      <c r="A14" s="171">
        <v>0</v>
      </c>
      <c r="B14" s="87" t="s">
        <v>994</v>
      </c>
      <c r="C14" s="88" t="s">
        <v>995</v>
      </c>
      <c r="D14" s="88" t="s">
        <v>996</v>
      </c>
      <c r="E14" s="283" t="s">
        <v>1113</v>
      </c>
      <c r="F14" s="283" t="s">
        <v>1114</v>
      </c>
      <c r="G14" s="283" t="s">
        <v>1113</v>
      </c>
      <c r="H14" s="88" t="s">
        <v>1087</v>
      </c>
      <c r="I14" s="88" t="s">
        <v>1088</v>
      </c>
      <c r="J14" s="88" t="s">
        <v>1089</v>
      </c>
      <c r="K14" s="88" t="s">
        <v>260</v>
      </c>
      <c r="L14" s="88" t="s">
        <v>68</v>
      </c>
      <c r="M14" s="88" t="s">
        <v>68</v>
      </c>
      <c r="N14" s="87" t="s">
        <v>68</v>
      </c>
      <c r="O14" s="88" t="s">
        <v>68</v>
      </c>
      <c r="P14" s="88" t="s">
        <v>68</v>
      </c>
      <c r="Q14" s="149" t="s">
        <v>68</v>
      </c>
      <c r="R14" s="150" t="s">
        <v>1115</v>
      </c>
      <c r="S14" s="150" t="s">
        <v>772</v>
      </c>
      <c r="T14" s="150" t="s">
        <v>771</v>
      </c>
      <c r="U14" s="150" t="s">
        <v>770</v>
      </c>
      <c r="AA14" s="59"/>
    </row>
    <row r="15" spans="1:77" s="71" customFormat="1" ht="17.100000000000001" customHeight="1">
      <c r="A15" s="171">
        <v>0</v>
      </c>
      <c r="B15" s="217" t="s">
        <v>1116</v>
      </c>
      <c r="C15" s="217" t="s">
        <v>1099</v>
      </c>
      <c r="D15" s="217" t="s">
        <v>1100</v>
      </c>
      <c r="E15" s="281" t="s">
        <v>1101</v>
      </c>
      <c r="F15" s="281" t="s">
        <v>1102</v>
      </c>
      <c r="G15" s="281" t="s">
        <v>1101</v>
      </c>
      <c r="H15" s="217" t="s">
        <v>1087</v>
      </c>
      <c r="I15" s="217" t="s">
        <v>1088</v>
      </c>
      <c r="J15" s="217" t="s">
        <v>1089</v>
      </c>
      <c r="K15" s="217" t="s">
        <v>1117</v>
      </c>
      <c r="L15" s="217" t="s">
        <v>68</v>
      </c>
      <c r="M15" s="217" t="s">
        <v>68</v>
      </c>
      <c r="N15" s="86" t="s">
        <v>68</v>
      </c>
      <c r="O15" s="86" t="s">
        <v>68</v>
      </c>
      <c r="P15" s="86" t="s">
        <v>68</v>
      </c>
      <c r="Q15" s="147" t="s">
        <v>219</v>
      </c>
      <c r="R15" s="148" t="s">
        <v>486</v>
      </c>
      <c r="S15" s="148" t="s">
        <v>1118</v>
      </c>
      <c r="T15" s="148" t="s">
        <v>1119</v>
      </c>
      <c r="U15" s="148" t="s">
        <v>68</v>
      </c>
      <c r="AA15" s="59"/>
    </row>
    <row r="16" spans="1:77" s="71" customFormat="1" ht="17.100000000000001" customHeight="1">
      <c r="A16" s="171">
        <v>0</v>
      </c>
      <c r="B16" s="830" t="s">
        <v>1120</v>
      </c>
      <c r="C16" s="830" t="s">
        <v>1121</v>
      </c>
      <c r="D16" s="830" t="s">
        <v>1122</v>
      </c>
      <c r="E16" s="281" t="s">
        <v>1113</v>
      </c>
      <c r="F16" s="281" t="s">
        <v>1114</v>
      </c>
      <c r="G16" s="281" t="s">
        <v>1113</v>
      </c>
      <c r="H16" s="226" t="s">
        <v>1087</v>
      </c>
      <c r="I16" s="226" t="s">
        <v>1088</v>
      </c>
      <c r="J16" s="226" t="s">
        <v>1089</v>
      </c>
      <c r="K16" s="226" t="s">
        <v>260</v>
      </c>
      <c r="L16" s="226" t="s">
        <v>68</v>
      </c>
      <c r="M16" s="226" t="s">
        <v>68</v>
      </c>
      <c r="N16" s="86" t="s">
        <v>68</v>
      </c>
      <c r="O16" s="86" t="s">
        <v>68</v>
      </c>
      <c r="P16" s="86" t="s">
        <v>68</v>
      </c>
      <c r="Q16" s="147" t="s">
        <v>68</v>
      </c>
      <c r="R16" s="148" t="s">
        <v>1123</v>
      </c>
      <c r="S16" s="148" t="s">
        <v>778</v>
      </c>
      <c r="T16" s="148" t="s">
        <v>798</v>
      </c>
      <c r="U16" s="148" t="s">
        <v>774</v>
      </c>
      <c r="AA16" s="59"/>
    </row>
    <row r="17" spans="1:27" s="154" customFormat="1" ht="12.75" customHeight="1">
      <c r="A17" s="177">
        <v>0</v>
      </c>
      <c r="B17" s="831"/>
      <c r="C17" s="831"/>
      <c r="D17" s="831"/>
      <c r="E17" s="281" t="s">
        <v>1113</v>
      </c>
      <c r="F17" s="281" t="s">
        <v>1114</v>
      </c>
      <c r="G17" s="281" t="s">
        <v>1113</v>
      </c>
      <c r="H17" s="222" t="s">
        <v>1090</v>
      </c>
      <c r="I17" s="222" t="s">
        <v>1091</v>
      </c>
      <c r="J17" s="222" t="s">
        <v>1092</v>
      </c>
      <c r="K17" s="222" t="s">
        <v>91</v>
      </c>
      <c r="L17" s="222" t="s">
        <v>68</v>
      </c>
      <c r="M17" s="222" t="s">
        <v>68</v>
      </c>
      <c r="N17" s="165" t="s">
        <v>68</v>
      </c>
      <c r="O17" s="165" t="s">
        <v>68</v>
      </c>
      <c r="P17" s="165" t="s">
        <v>68</v>
      </c>
      <c r="Q17" s="152" t="s">
        <v>68</v>
      </c>
      <c r="R17" s="153" t="s">
        <v>68</v>
      </c>
      <c r="S17" s="153" t="s">
        <v>778</v>
      </c>
      <c r="T17" s="153" t="s">
        <v>777</v>
      </c>
      <c r="U17" s="153" t="s">
        <v>776</v>
      </c>
      <c r="AA17" s="155"/>
    </row>
    <row r="18" spans="1:27" s="154" customFormat="1" ht="12.75" customHeight="1" thickBot="1">
      <c r="A18" s="177">
        <v>0</v>
      </c>
      <c r="B18" s="243" t="s">
        <v>1116</v>
      </c>
      <c r="C18" s="243" t="s">
        <v>1099</v>
      </c>
      <c r="D18" s="243" t="s">
        <v>1100</v>
      </c>
      <c r="E18" s="282" t="s">
        <v>1101</v>
      </c>
      <c r="F18" s="282" t="s">
        <v>1102</v>
      </c>
      <c r="G18" s="282" t="s">
        <v>1101</v>
      </c>
      <c r="H18" s="233" t="s">
        <v>1090</v>
      </c>
      <c r="I18" s="233" t="s">
        <v>1091</v>
      </c>
      <c r="J18" s="233" t="s">
        <v>1092</v>
      </c>
      <c r="K18" s="233" t="s">
        <v>1124</v>
      </c>
      <c r="L18" s="233" t="s">
        <v>68</v>
      </c>
      <c r="M18" s="233" t="s">
        <v>68</v>
      </c>
      <c r="N18" s="234" t="s">
        <v>68</v>
      </c>
      <c r="O18" s="234" t="s">
        <v>68</v>
      </c>
      <c r="P18" s="234" t="s">
        <v>68</v>
      </c>
      <c r="Q18" s="235" t="s">
        <v>118</v>
      </c>
      <c r="R18" s="236" t="s">
        <v>1029</v>
      </c>
      <c r="S18" s="236" t="s">
        <v>1030</v>
      </c>
      <c r="T18" s="236" t="s">
        <v>1031</v>
      </c>
      <c r="U18" s="236" t="s">
        <v>68</v>
      </c>
      <c r="AA18" s="155"/>
    </row>
    <row r="19" spans="1:27" s="71" customFormat="1" ht="17.100000000000001" customHeight="1" thickTop="1" thickBot="1">
      <c r="A19" s="171">
        <v>0</v>
      </c>
      <c r="B19" s="88" t="s">
        <v>62</v>
      </c>
      <c r="C19" s="88" t="s">
        <v>63</v>
      </c>
      <c r="D19" s="88" t="s">
        <v>64</v>
      </c>
      <c r="E19" s="283" t="s">
        <v>20</v>
      </c>
      <c r="F19" s="283" t="s">
        <v>75</v>
      </c>
      <c r="G19" s="283" t="s">
        <v>77</v>
      </c>
      <c r="H19" s="88" t="s">
        <v>1087</v>
      </c>
      <c r="I19" s="88" t="s">
        <v>1088</v>
      </c>
      <c r="J19" s="88" t="s">
        <v>1089</v>
      </c>
      <c r="K19" s="88" t="s">
        <v>68</v>
      </c>
      <c r="L19" s="88" t="s">
        <v>68</v>
      </c>
      <c r="M19" s="88" t="s">
        <v>68</v>
      </c>
      <c r="N19" s="88" t="s">
        <v>68</v>
      </c>
      <c r="O19" s="88" t="s">
        <v>68</v>
      </c>
      <c r="P19" s="88" t="s">
        <v>68</v>
      </c>
      <c r="Q19" s="149" t="s">
        <v>1125</v>
      </c>
      <c r="R19" s="150" t="s">
        <v>618</v>
      </c>
      <c r="S19" s="150" t="s">
        <v>303</v>
      </c>
      <c r="T19" s="150" t="s">
        <v>617</v>
      </c>
      <c r="U19" s="150" t="s">
        <v>86</v>
      </c>
      <c r="AA19" s="59"/>
    </row>
    <row r="20" spans="1:27" s="71" customFormat="1" ht="17.100000000000001" customHeight="1" thickTop="1">
      <c r="A20" s="171">
        <v>0</v>
      </c>
      <c r="B20" s="88" t="s">
        <v>78</v>
      </c>
      <c r="C20" s="88" t="s">
        <v>223</v>
      </c>
      <c r="D20" s="88" t="s">
        <v>79</v>
      </c>
      <c r="E20" s="283" t="s">
        <v>20</v>
      </c>
      <c r="F20" s="283" t="s">
        <v>75</v>
      </c>
      <c r="G20" s="283" t="s">
        <v>77</v>
      </c>
      <c r="H20" s="88" t="s">
        <v>1087</v>
      </c>
      <c r="I20" s="88" t="s">
        <v>1088</v>
      </c>
      <c r="J20" s="88" t="s">
        <v>1089</v>
      </c>
      <c r="K20" s="88" t="s">
        <v>68</v>
      </c>
      <c r="L20" s="88" t="s">
        <v>68</v>
      </c>
      <c r="M20" s="88" t="s">
        <v>68</v>
      </c>
      <c r="N20" s="87" t="s">
        <v>68</v>
      </c>
      <c r="O20" s="87" t="s">
        <v>68</v>
      </c>
      <c r="P20" s="87" t="s">
        <v>68</v>
      </c>
      <c r="Q20" s="149" t="s">
        <v>68</v>
      </c>
      <c r="R20" s="150" t="s">
        <v>456</v>
      </c>
      <c r="S20" s="150" t="s">
        <v>693</v>
      </c>
      <c r="T20" s="150" t="s">
        <v>692</v>
      </c>
      <c r="U20" s="150" t="s">
        <v>691</v>
      </c>
      <c r="AA20" s="59"/>
    </row>
    <row r="21" spans="1:27" s="154" customFormat="1" ht="12.75" customHeight="1">
      <c r="A21" s="177">
        <v>0</v>
      </c>
      <c r="B21" s="223" t="s">
        <v>1116</v>
      </c>
      <c r="C21" s="223" t="s">
        <v>1099</v>
      </c>
      <c r="D21" s="223" t="s">
        <v>1100</v>
      </c>
      <c r="E21" s="281" t="s">
        <v>1101</v>
      </c>
      <c r="F21" s="281" t="s">
        <v>1102</v>
      </c>
      <c r="G21" s="281" t="s">
        <v>1101</v>
      </c>
      <c r="H21" s="222" t="s">
        <v>1087</v>
      </c>
      <c r="I21" s="222" t="s">
        <v>1088</v>
      </c>
      <c r="J21" s="222" t="s">
        <v>1089</v>
      </c>
      <c r="K21" s="222" t="s">
        <v>1117</v>
      </c>
      <c r="L21" s="222" t="s">
        <v>68</v>
      </c>
      <c r="M21" s="222" t="s">
        <v>68</v>
      </c>
      <c r="N21" s="165" t="s">
        <v>68</v>
      </c>
      <c r="O21" s="165" t="s">
        <v>68</v>
      </c>
      <c r="P21" s="165" t="s">
        <v>68</v>
      </c>
      <c r="Q21" s="152" t="s">
        <v>495</v>
      </c>
      <c r="R21" s="153" t="s">
        <v>1126</v>
      </c>
      <c r="S21" s="153" t="s">
        <v>1127</v>
      </c>
      <c r="T21" s="153" t="s">
        <v>1128</v>
      </c>
      <c r="U21" s="153" t="s">
        <v>68</v>
      </c>
      <c r="AA21" s="155"/>
    </row>
    <row r="22" spans="1:27" s="71" customFormat="1" ht="17.100000000000001" customHeight="1">
      <c r="A22" s="171">
        <v>0</v>
      </c>
      <c r="B22" s="830" t="s">
        <v>1129</v>
      </c>
      <c r="C22" s="830" t="s">
        <v>1130</v>
      </c>
      <c r="D22" s="830" t="s">
        <v>1131</v>
      </c>
      <c r="E22" s="281" t="s">
        <v>20</v>
      </c>
      <c r="F22" s="281" t="s">
        <v>75</v>
      </c>
      <c r="G22" s="281" t="s">
        <v>77</v>
      </c>
      <c r="H22" s="68" t="s">
        <v>1087</v>
      </c>
      <c r="I22" s="68" t="s">
        <v>1088</v>
      </c>
      <c r="J22" s="68" t="s">
        <v>1089</v>
      </c>
      <c r="K22" s="68" t="s">
        <v>68</v>
      </c>
      <c r="L22" s="68" t="s">
        <v>68</v>
      </c>
      <c r="M22" s="68" t="s">
        <v>68</v>
      </c>
      <c r="N22" s="86" t="s">
        <v>68</v>
      </c>
      <c r="O22" s="86" t="s">
        <v>68</v>
      </c>
      <c r="P22" s="86" t="s">
        <v>68</v>
      </c>
      <c r="Q22" s="147" t="s">
        <v>68</v>
      </c>
      <c r="R22" s="148" t="s">
        <v>608</v>
      </c>
      <c r="S22" s="148" t="s">
        <v>607</v>
      </c>
      <c r="T22" s="148" t="s">
        <v>606</v>
      </c>
      <c r="U22" s="148" t="s">
        <v>605</v>
      </c>
      <c r="AA22" s="59"/>
    </row>
    <row r="23" spans="1:27" s="71" customFormat="1" ht="12.75" customHeight="1">
      <c r="A23" s="171">
        <v>0</v>
      </c>
      <c r="B23" s="831"/>
      <c r="C23" s="831"/>
      <c r="D23" s="831"/>
      <c r="E23" s="281" t="s">
        <v>20</v>
      </c>
      <c r="F23" s="281" t="s">
        <v>68</v>
      </c>
      <c r="G23" s="281" t="s">
        <v>68</v>
      </c>
      <c r="H23" s="226" t="s">
        <v>1090</v>
      </c>
      <c r="I23" s="226" t="s">
        <v>1091</v>
      </c>
      <c r="J23" s="226" t="s">
        <v>1092</v>
      </c>
      <c r="K23" s="226" t="s">
        <v>91</v>
      </c>
      <c r="L23" s="226" t="s">
        <v>68</v>
      </c>
      <c r="M23" s="226" t="s">
        <v>68</v>
      </c>
      <c r="N23" s="86" t="s">
        <v>68</v>
      </c>
      <c r="O23" s="86" t="s">
        <v>68</v>
      </c>
      <c r="P23" s="86" t="s">
        <v>68</v>
      </c>
      <c r="Q23" s="147" t="s">
        <v>68</v>
      </c>
      <c r="R23" s="148" t="s">
        <v>68</v>
      </c>
      <c r="S23" s="148" t="s">
        <v>1132</v>
      </c>
      <c r="T23" s="148" t="s">
        <v>1133</v>
      </c>
      <c r="U23" s="148" t="s">
        <v>1134</v>
      </c>
      <c r="AA23" s="59"/>
    </row>
    <row r="24" spans="1:27" s="154" customFormat="1" ht="13.5" thickBot="1">
      <c r="A24" s="177">
        <v>0</v>
      </c>
      <c r="B24" s="240" t="s">
        <v>1116</v>
      </c>
      <c r="C24" s="240" t="s">
        <v>1099</v>
      </c>
      <c r="D24" s="240" t="s">
        <v>1100</v>
      </c>
      <c r="E24" s="282" t="s">
        <v>1101</v>
      </c>
      <c r="F24" s="282" t="s">
        <v>1102</v>
      </c>
      <c r="G24" s="282" t="s">
        <v>1101</v>
      </c>
      <c r="H24" s="233" t="s">
        <v>1090</v>
      </c>
      <c r="I24" s="233" t="s">
        <v>1091</v>
      </c>
      <c r="J24" s="233" t="s">
        <v>1092</v>
      </c>
      <c r="K24" s="233" t="s">
        <v>1124</v>
      </c>
      <c r="L24" s="233" t="s">
        <v>68</v>
      </c>
      <c r="M24" s="233" t="s">
        <v>68</v>
      </c>
      <c r="N24" s="234" t="s">
        <v>68</v>
      </c>
      <c r="O24" s="234" t="s">
        <v>68</v>
      </c>
      <c r="P24" s="234" t="s">
        <v>68</v>
      </c>
      <c r="Q24" s="235" t="s">
        <v>1135</v>
      </c>
      <c r="R24" s="236" t="s">
        <v>1136</v>
      </c>
      <c r="S24" s="236" t="s">
        <v>1137</v>
      </c>
      <c r="T24" s="236" t="s">
        <v>1138</v>
      </c>
      <c r="U24" s="236" t="s">
        <v>68</v>
      </c>
      <c r="AA24" s="155"/>
    </row>
    <row r="25" spans="1:27" s="71" customFormat="1" ht="13.5" thickTop="1">
      <c r="A25" s="171" t="s">
        <v>115</v>
      </c>
      <c r="B25" s="87" t="s">
        <v>1139</v>
      </c>
      <c r="C25" s="87" t="s">
        <v>225</v>
      </c>
      <c r="D25" s="87" t="s">
        <v>226</v>
      </c>
      <c r="E25" s="283" t="s">
        <v>20</v>
      </c>
      <c r="F25" s="283" t="s">
        <v>75</v>
      </c>
      <c r="G25" s="283" t="s">
        <v>77</v>
      </c>
      <c r="H25" s="88" t="s">
        <v>1087</v>
      </c>
      <c r="I25" s="88" t="s">
        <v>1088</v>
      </c>
      <c r="J25" s="88" t="s">
        <v>1089</v>
      </c>
      <c r="K25" s="88" t="s">
        <v>68</v>
      </c>
      <c r="L25" s="88" t="s">
        <v>68</v>
      </c>
      <c r="M25" s="88" t="s">
        <v>68</v>
      </c>
      <c r="N25" s="87" t="s">
        <v>1140</v>
      </c>
      <c r="O25" s="87" t="s">
        <v>1141</v>
      </c>
      <c r="P25" s="87" t="s">
        <v>1141</v>
      </c>
      <c r="Q25" s="161" t="s">
        <v>1142</v>
      </c>
      <c r="R25" s="162" t="s">
        <v>215</v>
      </c>
      <c r="S25" s="162" t="s">
        <v>698</v>
      </c>
      <c r="T25" s="162" t="s">
        <v>697</v>
      </c>
      <c r="U25" s="150" t="s">
        <v>603</v>
      </c>
      <c r="AA25" s="59"/>
    </row>
    <row r="26" spans="1:27" s="154" customFormat="1" ht="12.75" customHeight="1">
      <c r="A26" s="177">
        <v>0</v>
      </c>
      <c r="B26" s="223" t="s">
        <v>1116</v>
      </c>
      <c r="C26" s="223" t="s">
        <v>1099</v>
      </c>
      <c r="D26" s="223" t="s">
        <v>1100</v>
      </c>
      <c r="E26" s="281"/>
      <c r="F26" s="281"/>
      <c r="G26" s="281"/>
      <c r="H26" s="222" t="s">
        <v>1087</v>
      </c>
      <c r="I26" s="222" t="s">
        <v>1088</v>
      </c>
      <c r="J26" s="222" t="s">
        <v>1089</v>
      </c>
      <c r="K26" s="222" t="s">
        <v>1117</v>
      </c>
      <c r="L26" s="222" t="s">
        <v>68</v>
      </c>
      <c r="M26" s="222" t="s">
        <v>68</v>
      </c>
      <c r="N26" s="165" t="s">
        <v>68</v>
      </c>
      <c r="O26" s="165" t="s">
        <v>68</v>
      </c>
      <c r="P26" s="165" t="s">
        <v>68</v>
      </c>
      <c r="Q26" s="152" t="s">
        <v>1143</v>
      </c>
      <c r="R26" s="153" t="s">
        <v>297</v>
      </c>
      <c r="S26" s="153" t="s">
        <v>1144</v>
      </c>
      <c r="T26" s="153" t="s">
        <v>1145</v>
      </c>
      <c r="U26" s="153" t="s">
        <v>68</v>
      </c>
      <c r="AA26" s="155"/>
    </row>
    <row r="27" spans="1:27" s="71" customFormat="1" ht="12.75" customHeight="1">
      <c r="A27" s="171">
        <v>0</v>
      </c>
      <c r="B27" s="830" t="s">
        <v>1146</v>
      </c>
      <c r="C27" s="830" t="s">
        <v>1147</v>
      </c>
      <c r="D27" s="830" t="s">
        <v>224</v>
      </c>
      <c r="E27" s="826" t="s">
        <v>20</v>
      </c>
      <c r="F27" s="828" t="s">
        <v>68</v>
      </c>
      <c r="G27" s="828" t="s">
        <v>68</v>
      </c>
      <c r="H27" s="68" t="s">
        <v>1087</v>
      </c>
      <c r="I27" s="68" t="s">
        <v>1088</v>
      </c>
      <c r="J27" s="68" t="s">
        <v>1089</v>
      </c>
      <c r="K27" s="68" t="s">
        <v>80</v>
      </c>
      <c r="L27" s="68" t="s">
        <v>68</v>
      </c>
      <c r="M27" s="68" t="s">
        <v>68</v>
      </c>
      <c r="N27" s="86" t="s">
        <v>68</v>
      </c>
      <c r="O27" s="86" t="s">
        <v>68</v>
      </c>
      <c r="P27" s="86" t="s">
        <v>68</v>
      </c>
      <c r="Q27" s="147" t="s">
        <v>1148</v>
      </c>
      <c r="R27" s="148" t="s">
        <v>247</v>
      </c>
      <c r="S27" s="148" t="s">
        <v>129</v>
      </c>
      <c r="T27" s="148" t="s">
        <v>92</v>
      </c>
      <c r="U27" s="148" t="s">
        <v>478</v>
      </c>
      <c r="AA27" s="59"/>
    </row>
    <row r="28" spans="1:27" s="71" customFormat="1" ht="12.75" customHeight="1">
      <c r="A28" s="171">
        <v>0</v>
      </c>
      <c r="B28" s="831"/>
      <c r="C28" s="831"/>
      <c r="D28" s="831"/>
      <c r="E28" s="827"/>
      <c r="F28" s="829"/>
      <c r="G28" s="829"/>
      <c r="H28" s="68" t="s">
        <v>1090</v>
      </c>
      <c r="I28" s="68" t="s">
        <v>1091</v>
      </c>
      <c r="J28" s="68" t="s">
        <v>1092</v>
      </c>
      <c r="K28" s="68" t="s">
        <v>364</v>
      </c>
      <c r="L28" s="68" t="s">
        <v>68</v>
      </c>
      <c r="M28" s="68" t="s">
        <v>68</v>
      </c>
      <c r="N28" s="86" t="s">
        <v>68</v>
      </c>
      <c r="O28" s="86" t="s">
        <v>68</v>
      </c>
      <c r="P28" s="86" t="s">
        <v>68</v>
      </c>
      <c r="Q28" s="147" t="s">
        <v>68</v>
      </c>
      <c r="R28" s="148" t="s">
        <v>68</v>
      </c>
      <c r="S28" s="148" t="s">
        <v>129</v>
      </c>
      <c r="T28" s="148" t="s">
        <v>700</v>
      </c>
      <c r="U28" s="148" t="s">
        <v>699</v>
      </c>
      <c r="AA28" s="59"/>
    </row>
    <row r="29" spans="1:27" s="154" customFormat="1" ht="12.75" customHeight="1" thickBot="1">
      <c r="A29" s="177">
        <v>0</v>
      </c>
      <c r="B29" s="223" t="s">
        <v>1116</v>
      </c>
      <c r="C29" s="223" t="s">
        <v>1099</v>
      </c>
      <c r="D29" s="223" t="s">
        <v>1100</v>
      </c>
      <c r="E29" s="281"/>
      <c r="F29" s="281"/>
      <c r="G29" s="281"/>
      <c r="H29" s="222" t="s">
        <v>1090</v>
      </c>
      <c r="I29" s="222" t="s">
        <v>1091</v>
      </c>
      <c r="J29" s="222" t="s">
        <v>1092</v>
      </c>
      <c r="K29" s="222" t="s">
        <v>1149</v>
      </c>
      <c r="L29" s="222" t="s">
        <v>68</v>
      </c>
      <c r="M29" s="222" t="s">
        <v>68</v>
      </c>
      <c r="N29" s="165" t="s">
        <v>68</v>
      </c>
      <c r="O29" s="165" t="s">
        <v>68</v>
      </c>
      <c r="P29" s="165" t="s">
        <v>68</v>
      </c>
      <c r="Q29" s="152" t="s">
        <v>1150</v>
      </c>
      <c r="R29" s="153" t="s">
        <v>512</v>
      </c>
      <c r="S29" s="153" t="s">
        <v>246</v>
      </c>
      <c r="T29" s="153" t="s">
        <v>1151</v>
      </c>
      <c r="U29" s="153" t="s">
        <v>68</v>
      </c>
      <c r="AA29" s="155"/>
    </row>
    <row r="30" spans="1:27" s="71" customFormat="1" ht="14.25" customHeight="1" thickTop="1">
      <c r="A30" s="171">
        <v>0</v>
      </c>
      <c r="B30" s="87" t="s">
        <v>229</v>
      </c>
      <c r="C30" s="88" t="s">
        <v>230</v>
      </c>
      <c r="D30" s="88" t="s">
        <v>231</v>
      </c>
      <c r="E30" s="283" t="s">
        <v>20</v>
      </c>
      <c r="F30" s="283" t="s">
        <v>75</v>
      </c>
      <c r="G30" s="283" t="s">
        <v>77</v>
      </c>
      <c r="H30" s="88" t="s">
        <v>1087</v>
      </c>
      <c r="I30" s="88" t="s">
        <v>1088</v>
      </c>
      <c r="J30" s="88" t="s">
        <v>1089</v>
      </c>
      <c r="K30" s="88" t="s">
        <v>68</v>
      </c>
      <c r="L30" s="88" t="s">
        <v>68</v>
      </c>
      <c r="M30" s="88" t="s">
        <v>68</v>
      </c>
      <c r="N30" s="88" t="s">
        <v>68</v>
      </c>
      <c r="O30" s="88" t="s">
        <v>68</v>
      </c>
      <c r="P30" s="88" t="s">
        <v>68</v>
      </c>
      <c r="Q30" s="149" t="s">
        <v>1152</v>
      </c>
      <c r="R30" s="150" t="s">
        <v>1153</v>
      </c>
      <c r="S30" s="150" t="s">
        <v>479</v>
      </c>
      <c r="T30" s="150" t="s">
        <v>688</v>
      </c>
      <c r="U30" s="150" t="s">
        <v>690</v>
      </c>
      <c r="AA30" s="59"/>
    </row>
    <row r="31" spans="1:27" s="154" customFormat="1" ht="12.75" customHeight="1">
      <c r="A31" s="177">
        <v>0</v>
      </c>
      <c r="B31" s="223" t="s">
        <v>1116</v>
      </c>
      <c r="C31" s="223" t="s">
        <v>1099</v>
      </c>
      <c r="D31" s="223" t="s">
        <v>1100</v>
      </c>
      <c r="E31" s="281"/>
      <c r="F31" s="281"/>
      <c r="G31" s="281"/>
      <c r="H31" s="222" t="s">
        <v>1087</v>
      </c>
      <c r="I31" s="222" t="s">
        <v>1088</v>
      </c>
      <c r="J31" s="222" t="s">
        <v>1089</v>
      </c>
      <c r="K31" s="222" t="s">
        <v>1117</v>
      </c>
      <c r="L31" s="222" t="s">
        <v>68</v>
      </c>
      <c r="M31" s="222" t="s">
        <v>68</v>
      </c>
      <c r="N31" s="165" t="s">
        <v>68</v>
      </c>
      <c r="O31" s="165" t="s">
        <v>68</v>
      </c>
      <c r="P31" s="165" t="s">
        <v>68</v>
      </c>
      <c r="Q31" s="152" t="s">
        <v>1154</v>
      </c>
      <c r="R31" s="153" t="s">
        <v>1155</v>
      </c>
      <c r="S31" s="153" t="s">
        <v>1156</v>
      </c>
      <c r="T31" s="153" t="s">
        <v>1157</v>
      </c>
      <c r="U31" s="153" t="s">
        <v>68</v>
      </c>
      <c r="AA31" s="155"/>
    </row>
    <row r="32" spans="1:27" s="71" customFormat="1" ht="12.75" customHeight="1">
      <c r="A32" s="171">
        <v>0</v>
      </c>
      <c r="B32" s="830" t="s">
        <v>998</v>
      </c>
      <c r="C32" s="830" t="s">
        <v>999</v>
      </c>
      <c r="D32" s="830" t="s">
        <v>228</v>
      </c>
      <c r="E32" s="826" t="s">
        <v>20</v>
      </c>
      <c r="F32" s="828" t="s">
        <v>68</v>
      </c>
      <c r="G32" s="828" t="s">
        <v>68</v>
      </c>
      <c r="H32" s="226" t="s">
        <v>1087</v>
      </c>
      <c r="I32" s="226" t="s">
        <v>1088</v>
      </c>
      <c r="J32" s="226" t="s">
        <v>1089</v>
      </c>
      <c r="K32" s="226" t="s">
        <v>80</v>
      </c>
      <c r="L32" s="226" t="s">
        <v>68</v>
      </c>
      <c r="M32" s="226" t="s">
        <v>68</v>
      </c>
      <c r="N32" s="86" t="s">
        <v>68</v>
      </c>
      <c r="O32" s="86" t="s">
        <v>68</v>
      </c>
      <c r="P32" s="86" t="s">
        <v>68</v>
      </c>
      <c r="Q32" s="147" t="s">
        <v>1158</v>
      </c>
      <c r="R32" s="148" t="s">
        <v>193</v>
      </c>
      <c r="S32" s="148" t="s">
        <v>205</v>
      </c>
      <c r="T32" s="148" t="s">
        <v>622</v>
      </c>
      <c r="U32" s="148" t="s">
        <v>492</v>
      </c>
      <c r="AA32" s="59"/>
    </row>
    <row r="33" spans="1:27" s="71" customFormat="1" ht="12.75" customHeight="1">
      <c r="A33" s="171">
        <v>0</v>
      </c>
      <c r="B33" s="831"/>
      <c r="C33" s="831"/>
      <c r="D33" s="831"/>
      <c r="E33" s="827"/>
      <c r="F33" s="829"/>
      <c r="G33" s="829"/>
      <c r="H33" s="226" t="s">
        <v>1090</v>
      </c>
      <c r="I33" s="226" t="s">
        <v>1091</v>
      </c>
      <c r="J33" s="226" t="s">
        <v>1092</v>
      </c>
      <c r="K33" s="226" t="s">
        <v>364</v>
      </c>
      <c r="L33" s="226" t="s">
        <v>68</v>
      </c>
      <c r="M33" s="226" t="s">
        <v>68</v>
      </c>
      <c r="N33" s="86" t="s">
        <v>68</v>
      </c>
      <c r="O33" s="86" t="s">
        <v>68</v>
      </c>
      <c r="P33" s="86" t="s">
        <v>68</v>
      </c>
      <c r="Q33" s="147" t="s">
        <v>68</v>
      </c>
      <c r="R33" s="148" t="s">
        <v>68</v>
      </c>
      <c r="S33" s="148" t="s">
        <v>205</v>
      </c>
      <c r="T33" s="148" t="s">
        <v>592</v>
      </c>
      <c r="U33" s="148" t="s">
        <v>207</v>
      </c>
      <c r="AA33" s="59"/>
    </row>
    <row r="34" spans="1:27" s="154" customFormat="1" ht="13.5" thickBot="1">
      <c r="A34" s="177">
        <v>0</v>
      </c>
      <c r="B34" s="240" t="s">
        <v>1116</v>
      </c>
      <c r="C34" s="240" t="s">
        <v>1099</v>
      </c>
      <c r="D34" s="240" t="s">
        <v>1100</v>
      </c>
      <c r="E34" s="282" t="s">
        <v>1101</v>
      </c>
      <c r="F34" s="282" t="s">
        <v>1102</v>
      </c>
      <c r="G34" s="282" t="s">
        <v>1101</v>
      </c>
      <c r="H34" s="233" t="s">
        <v>1090</v>
      </c>
      <c r="I34" s="233" t="s">
        <v>1091</v>
      </c>
      <c r="J34" s="233" t="s">
        <v>1092</v>
      </c>
      <c r="K34" s="233" t="s">
        <v>1149</v>
      </c>
      <c r="L34" s="233" t="s">
        <v>68</v>
      </c>
      <c r="M34" s="233" t="s">
        <v>68</v>
      </c>
      <c r="N34" s="234" t="s">
        <v>68</v>
      </c>
      <c r="O34" s="234" t="s">
        <v>68</v>
      </c>
      <c r="P34" s="234" t="s">
        <v>68</v>
      </c>
      <c r="Q34" s="235" t="s">
        <v>122</v>
      </c>
      <c r="R34" s="236" t="s">
        <v>1038</v>
      </c>
      <c r="S34" s="236" t="s">
        <v>125</v>
      </c>
      <c r="T34" s="236" t="s">
        <v>120</v>
      </c>
      <c r="U34" s="236" t="s">
        <v>68</v>
      </c>
      <c r="AA34" s="155"/>
    </row>
    <row r="35" spans="1:27" s="71" customFormat="1" ht="13.5" thickTop="1">
      <c r="A35" s="171">
        <v>0</v>
      </c>
      <c r="B35" s="87" t="s">
        <v>1159</v>
      </c>
      <c r="C35" s="88" t="s">
        <v>1160</v>
      </c>
      <c r="D35" s="88" t="s">
        <v>1161</v>
      </c>
      <c r="E35" s="283" t="s">
        <v>1113</v>
      </c>
      <c r="F35" s="283" t="s">
        <v>1114</v>
      </c>
      <c r="G35" s="283" t="s">
        <v>1113</v>
      </c>
      <c r="H35" s="88" t="s">
        <v>1087</v>
      </c>
      <c r="I35" s="88" t="s">
        <v>1088</v>
      </c>
      <c r="J35" s="88" t="s">
        <v>1089</v>
      </c>
      <c r="K35" s="88" t="s">
        <v>327</v>
      </c>
      <c r="L35" s="88" t="s">
        <v>68</v>
      </c>
      <c r="M35" s="88" t="s">
        <v>68</v>
      </c>
      <c r="N35" s="88" t="s">
        <v>68</v>
      </c>
      <c r="O35" s="88" t="s">
        <v>68</v>
      </c>
      <c r="P35" s="88" t="s">
        <v>68</v>
      </c>
      <c r="Q35" s="149" t="s">
        <v>68</v>
      </c>
      <c r="R35" s="150" t="s">
        <v>1162</v>
      </c>
      <c r="S35" s="150" t="s">
        <v>825</v>
      </c>
      <c r="T35" s="150" t="s">
        <v>1163</v>
      </c>
      <c r="U35" s="150" t="s">
        <v>824</v>
      </c>
      <c r="AA35" s="59"/>
    </row>
    <row r="36" spans="1:27" s="154" customFormat="1" ht="13.5" thickBot="1">
      <c r="A36" s="171">
        <v>0</v>
      </c>
      <c r="B36" s="223" t="s">
        <v>1116</v>
      </c>
      <c r="C36" s="223" t="s">
        <v>1099</v>
      </c>
      <c r="D36" s="223" t="s">
        <v>1100</v>
      </c>
      <c r="E36" s="281" t="s">
        <v>1101</v>
      </c>
      <c r="F36" s="281" t="s">
        <v>1102</v>
      </c>
      <c r="G36" s="281" t="s">
        <v>1101</v>
      </c>
      <c r="H36" s="222" t="s">
        <v>1087</v>
      </c>
      <c r="I36" s="222" t="s">
        <v>1088</v>
      </c>
      <c r="J36" s="222" t="s">
        <v>1089</v>
      </c>
      <c r="K36" s="222" t="s">
        <v>1164</v>
      </c>
      <c r="L36" s="222" t="s">
        <v>68</v>
      </c>
      <c r="M36" s="222" t="s">
        <v>68</v>
      </c>
      <c r="N36" s="222" t="s">
        <v>68</v>
      </c>
      <c r="O36" s="222" t="s">
        <v>68</v>
      </c>
      <c r="P36" s="222" t="s">
        <v>68</v>
      </c>
      <c r="Q36" s="152" t="s">
        <v>393</v>
      </c>
      <c r="R36" s="153" t="s">
        <v>1165</v>
      </c>
      <c r="S36" s="153" t="s">
        <v>1166</v>
      </c>
      <c r="T36" s="153" t="s">
        <v>1167</v>
      </c>
      <c r="U36" s="153" t="s">
        <v>68</v>
      </c>
      <c r="AA36" s="155"/>
    </row>
    <row r="37" spans="1:27" s="71" customFormat="1" ht="13.5" thickTop="1">
      <c r="A37" s="171">
        <v>0</v>
      </c>
      <c r="B37" s="87" t="s">
        <v>449</v>
      </c>
      <c r="C37" s="88" t="s">
        <v>236</v>
      </c>
      <c r="D37" s="88" t="s">
        <v>237</v>
      </c>
      <c r="E37" s="283" t="s">
        <v>20</v>
      </c>
      <c r="F37" s="283" t="s">
        <v>75</v>
      </c>
      <c r="G37" s="283" t="s">
        <v>77</v>
      </c>
      <c r="H37" s="88" t="s">
        <v>1087</v>
      </c>
      <c r="I37" s="88" t="s">
        <v>1088</v>
      </c>
      <c r="J37" s="88" t="s">
        <v>1089</v>
      </c>
      <c r="K37" s="88" t="s">
        <v>68</v>
      </c>
      <c r="L37" s="88" t="s">
        <v>68</v>
      </c>
      <c r="M37" s="88" t="s">
        <v>68</v>
      </c>
      <c r="N37" s="88" t="s">
        <v>68</v>
      </c>
      <c r="O37" s="88" t="s">
        <v>68</v>
      </c>
      <c r="P37" s="88" t="s">
        <v>68</v>
      </c>
      <c r="Q37" s="149" t="s">
        <v>68</v>
      </c>
      <c r="R37" s="150" t="s">
        <v>705</v>
      </c>
      <c r="S37" s="150" t="s">
        <v>704</v>
      </c>
      <c r="T37" s="150" t="s">
        <v>703</v>
      </c>
      <c r="U37" s="150" t="s">
        <v>702</v>
      </c>
      <c r="AA37" s="59"/>
    </row>
    <row r="38" spans="1:27" s="154" customFormat="1" ht="12.75" customHeight="1" thickBot="1">
      <c r="A38" s="171">
        <v>0</v>
      </c>
      <c r="B38" s="223" t="s">
        <v>1168</v>
      </c>
      <c r="C38" s="223" t="s">
        <v>1169</v>
      </c>
      <c r="D38" s="223" t="s">
        <v>1170</v>
      </c>
      <c r="E38" s="281" t="s">
        <v>1101</v>
      </c>
      <c r="F38" s="281" t="s">
        <v>1102</v>
      </c>
      <c r="G38" s="281" t="s">
        <v>1101</v>
      </c>
      <c r="H38" s="222" t="s">
        <v>1087</v>
      </c>
      <c r="I38" s="222" t="s">
        <v>1088</v>
      </c>
      <c r="J38" s="222" t="s">
        <v>1089</v>
      </c>
      <c r="K38" s="222" t="s">
        <v>1164</v>
      </c>
      <c r="L38" s="222" t="s">
        <v>68</v>
      </c>
      <c r="M38" s="222" t="s">
        <v>68</v>
      </c>
      <c r="N38" s="222" t="s">
        <v>68</v>
      </c>
      <c r="O38" s="222" t="s">
        <v>68</v>
      </c>
      <c r="P38" s="222" t="s">
        <v>68</v>
      </c>
      <c r="Q38" s="152" t="s">
        <v>507</v>
      </c>
      <c r="R38" s="153" t="s">
        <v>128</v>
      </c>
      <c r="S38" s="153" t="s">
        <v>1171</v>
      </c>
      <c r="T38" s="153" t="s">
        <v>435</v>
      </c>
      <c r="U38" s="153" t="s">
        <v>68</v>
      </c>
      <c r="AA38" s="155"/>
    </row>
    <row r="39" spans="1:27" s="154" customFormat="1" ht="13.5" thickTop="1">
      <c r="A39" s="171" t="s">
        <v>115</v>
      </c>
      <c r="B39" s="163" t="s">
        <v>60</v>
      </c>
      <c r="C39" s="163" t="s">
        <v>60</v>
      </c>
      <c r="D39" s="163" t="s">
        <v>60</v>
      </c>
      <c r="E39" s="283" t="s">
        <v>1101</v>
      </c>
      <c r="F39" s="283" t="s">
        <v>1102</v>
      </c>
      <c r="G39" s="283" t="s">
        <v>1101</v>
      </c>
      <c r="H39" s="156" t="s">
        <v>1087</v>
      </c>
      <c r="I39" s="156" t="s">
        <v>1088</v>
      </c>
      <c r="J39" s="156" t="s">
        <v>1089</v>
      </c>
      <c r="K39" s="156" t="s">
        <v>68</v>
      </c>
      <c r="L39" s="156" t="s">
        <v>68</v>
      </c>
      <c r="M39" s="156" t="s">
        <v>68</v>
      </c>
      <c r="N39" s="163" t="s">
        <v>68</v>
      </c>
      <c r="O39" s="163" t="s">
        <v>68</v>
      </c>
      <c r="P39" s="163" t="s">
        <v>68</v>
      </c>
      <c r="Q39" s="157" t="s">
        <v>68</v>
      </c>
      <c r="R39" s="158" t="s">
        <v>134</v>
      </c>
      <c r="S39" s="158" t="s">
        <v>134</v>
      </c>
      <c r="T39" s="158" t="s">
        <v>615</v>
      </c>
      <c r="U39" s="158" t="s">
        <v>614</v>
      </c>
      <c r="AA39" s="155"/>
    </row>
    <row r="40" spans="1:27" s="154" customFormat="1" ht="13.5" customHeight="1" thickBot="1">
      <c r="A40" s="171" t="s">
        <v>115</v>
      </c>
      <c r="B40" s="243" t="s">
        <v>1172</v>
      </c>
      <c r="C40" s="243" t="s">
        <v>1173</v>
      </c>
      <c r="D40" s="243" t="s">
        <v>1174</v>
      </c>
      <c r="E40" s="282" t="s">
        <v>1175</v>
      </c>
      <c r="F40" s="282" t="s">
        <v>1176</v>
      </c>
      <c r="G40" s="282" t="s">
        <v>1175</v>
      </c>
      <c r="H40" s="233" t="s">
        <v>1087</v>
      </c>
      <c r="I40" s="233" t="s">
        <v>1088</v>
      </c>
      <c r="J40" s="233" t="s">
        <v>1089</v>
      </c>
      <c r="K40" s="233" t="s">
        <v>68</v>
      </c>
      <c r="L40" s="233" t="s">
        <v>68</v>
      </c>
      <c r="M40" s="233" t="s">
        <v>68</v>
      </c>
      <c r="N40" s="234" t="s">
        <v>1177</v>
      </c>
      <c r="O40" s="234" t="s">
        <v>1177</v>
      </c>
      <c r="P40" s="234" t="s">
        <v>1177</v>
      </c>
      <c r="Q40" s="241" t="s">
        <v>1042</v>
      </c>
      <c r="R40" s="242" t="s">
        <v>86</v>
      </c>
      <c r="S40" s="242" t="s">
        <v>1043</v>
      </c>
      <c r="T40" s="242" t="s">
        <v>1044</v>
      </c>
      <c r="U40" s="242" t="s">
        <v>68</v>
      </c>
      <c r="AA40" s="155"/>
    </row>
    <row r="41" spans="1:27" s="154" customFormat="1" ht="13.5" thickTop="1">
      <c r="A41" s="171">
        <v>0</v>
      </c>
      <c r="B41" s="289" t="s">
        <v>1178</v>
      </c>
      <c r="C41" s="289" t="s">
        <v>74</v>
      </c>
      <c r="D41" s="289" t="s">
        <v>76</v>
      </c>
      <c r="E41" s="288" t="s">
        <v>1101</v>
      </c>
      <c r="F41" s="288" t="s">
        <v>1102</v>
      </c>
      <c r="G41" s="288" t="s">
        <v>1101</v>
      </c>
      <c r="H41" s="290" t="s">
        <v>1087</v>
      </c>
      <c r="I41" s="290" t="s">
        <v>1088</v>
      </c>
      <c r="J41" s="290" t="s">
        <v>1089</v>
      </c>
      <c r="K41" s="290" t="s">
        <v>68</v>
      </c>
      <c r="L41" s="290" t="s">
        <v>68</v>
      </c>
      <c r="M41" s="290" t="s">
        <v>68</v>
      </c>
      <c r="N41" s="289" t="s">
        <v>1179</v>
      </c>
      <c r="O41" s="289" t="s">
        <v>1179</v>
      </c>
      <c r="P41" s="289" t="s">
        <v>1179</v>
      </c>
      <c r="Q41" s="291" t="s">
        <v>1180</v>
      </c>
      <c r="R41" s="292" t="s">
        <v>613</v>
      </c>
      <c r="S41" s="292" t="s">
        <v>612</v>
      </c>
      <c r="T41" s="292" t="s">
        <v>611</v>
      </c>
      <c r="U41" s="293" t="s">
        <v>610</v>
      </c>
      <c r="AA41" s="155"/>
    </row>
    <row r="42" spans="1:27" s="154" customFormat="1" ht="12.75">
      <c r="A42" s="171">
        <v>0</v>
      </c>
      <c r="B42" s="130" t="s">
        <v>1172</v>
      </c>
      <c r="C42" s="130" t="s">
        <v>1173</v>
      </c>
      <c r="D42" s="130" t="s">
        <v>1174</v>
      </c>
      <c r="E42" s="284" t="s">
        <v>1175</v>
      </c>
      <c r="F42" s="284" t="s">
        <v>1176</v>
      </c>
      <c r="G42" s="284" t="s">
        <v>1175</v>
      </c>
      <c r="H42" s="85" t="s">
        <v>1087</v>
      </c>
      <c r="I42" s="85" t="s">
        <v>1088</v>
      </c>
      <c r="J42" s="85" t="s">
        <v>1089</v>
      </c>
      <c r="K42" s="85" t="s">
        <v>68</v>
      </c>
      <c r="L42" s="85" t="s">
        <v>68</v>
      </c>
      <c r="M42" s="85" t="s">
        <v>68</v>
      </c>
      <c r="N42" s="230" t="s">
        <v>1177</v>
      </c>
      <c r="O42" s="230" t="s">
        <v>1177</v>
      </c>
      <c r="P42" s="230" t="s">
        <v>1177</v>
      </c>
      <c r="Q42" s="244" t="s">
        <v>1181</v>
      </c>
      <c r="R42" s="245" t="s">
        <v>1044</v>
      </c>
      <c r="S42" s="245" t="s">
        <v>1182</v>
      </c>
      <c r="T42" s="245" t="s">
        <v>1183</v>
      </c>
      <c r="U42" s="238" t="s">
        <v>68</v>
      </c>
      <c r="AA42" s="155"/>
    </row>
    <row r="43" spans="1:27" s="154" customFormat="1" ht="12.75">
      <c r="A43" s="171">
        <v>0</v>
      </c>
      <c r="B43" s="85" t="s">
        <v>112</v>
      </c>
      <c r="C43" s="85" t="s">
        <v>113</v>
      </c>
      <c r="D43" s="85" t="s">
        <v>114</v>
      </c>
      <c r="E43" s="284" t="s">
        <v>1101</v>
      </c>
      <c r="F43" s="284" t="s">
        <v>1102</v>
      </c>
      <c r="G43" s="284" t="s">
        <v>1101</v>
      </c>
      <c r="H43" s="85" t="s">
        <v>1087</v>
      </c>
      <c r="I43" s="85" t="s">
        <v>1088</v>
      </c>
      <c r="J43" s="85" t="s">
        <v>1089</v>
      </c>
      <c r="K43" s="85" t="s">
        <v>68</v>
      </c>
      <c r="L43" s="85" t="s">
        <v>68</v>
      </c>
      <c r="M43" s="85" t="s">
        <v>68</v>
      </c>
      <c r="N43" s="85" t="s">
        <v>68</v>
      </c>
      <c r="O43" s="85" t="s">
        <v>68</v>
      </c>
      <c r="P43" s="85" t="s">
        <v>68</v>
      </c>
      <c r="Q43" s="237" t="s">
        <v>68</v>
      </c>
      <c r="R43" s="238" t="s">
        <v>601</v>
      </c>
      <c r="S43" s="238" t="s">
        <v>131</v>
      </c>
      <c r="T43" s="238" t="s">
        <v>133</v>
      </c>
      <c r="U43" s="238" t="s">
        <v>130</v>
      </c>
      <c r="AA43" s="155"/>
    </row>
    <row r="44" spans="1:27" s="154" customFormat="1" ht="12.75">
      <c r="A44" s="171">
        <v>0</v>
      </c>
      <c r="B44" s="130" t="s">
        <v>1172</v>
      </c>
      <c r="C44" s="130" t="s">
        <v>1173</v>
      </c>
      <c r="D44" s="130" t="s">
        <v>1174</v>
      </c>
      <c r="E44" s="284" t="s">
        <v>1175</v>
      </c>
      <c r="F44" s="284" t="s">
        <v>1176</v>
      </c>
      <c r="G44" s="284" t="s">
        <v>1175</v>
      </c>
      <c r="H44" s="85" t="s">
        <v>1087</v>
      </c>
      <c r="I44" s="85" t="s">
        <v>1088</v>
      </c>
      <c r="J44" s="85" t="s">
        <v>1089</v>
      </c>
      <c r="K44" s="85" t="s">
        <v>68</v>
      </c>
      <c r="L44" s="85" t="s">
        <v>68</v>
      </c>
      <c r="M44" s="85" t="s">
        <v>68</v>
      </c>
      <c r="N44" s="85" t="s">
        <v>1177</v>
      </c>
      <c r="O44" s="85" t="s">
        <v>1177</v>
      </c>
      <c r="P44" s="85" t="s">
        <v>1177</v>
      </c>
      <c r="Q44" s="237" t="s">
        <v>1184</v>
      </c>
      <c r="R44" s="238" t="s">
        <v>137</v>
      </c>
      <c r="S44" s="238" t="s">
        <v>1185</v>
      </c>
      <c r="T44" s="238" t="s">
        <v>132</v>
      </c>
      <c r="U44" s="238" t="s">
        <v>68</v>
      </c>
      <c r="AA44" s="155"/>
    </row>
    <row r="45" spans="1:27" s="154" customFormat="1" ht="17.100000000000001" customHeight="1">
      <c r="A45" s="177">
        <v>0</v>
      </c>
      <c r="B45" s="85" t="s">
        <v>65</v>
      </c>
      <c r="C45" s="85" t="s">
        <v>66</v>
      </c>
      <c r="D45" s="85" t="s">
        <v>67</v>
      </c>
      <c r="E45" s="284" t="s">
        <v>1101</v>
      </c>
      <c r="F45" s="284" t="s">
        <v>1102</v>
      </c>
      <c r="G45" s="284" t="s">
        <v>1101</v>
      </c>
      <c r="H45" s="85" t="s">
        <v>1087</v>
      </c>
      <c r="I45" s="85" t="s">
        <v>1088</v>
      </c>
      <c r="J45" s="85" t="s">
        <v>1089</v>
      </c>
      <c r="K45" s="85" t="s">
        <v>68</v>
      </c>
      <c r="L45" s="85" t="s">
        <v>68</v>
      </c>
      <c r="M45" s="85" t="s">
        <v>68</v>
      </c>
      <c r="N45" s="85" t="s">
        <v>68</v>
      </c>
      <c r="O45" s="85" t="s">
        <v>68</v>
      </c>
      <c r="P45" s="85" t="s">
        <v>68</v>
      </c>
      <c r="Q45" s="237" t="s">
        <v>620</v>
      </c>
      <c r="R45" s="238" t="s">
        <v>616</v>
      </c>
      <c r="S45" s="238" t="s">
        <v>619</v>
      </c>
      <c r="T45" s="238" t="s">
        <v>619</v>
      </c>
      <c r="U45" s="238" t="s">
        <v>86</v>
      </c>
      <c r="AA45" s="155"/>
    </row>
    <row r="46" spans="1:27" s="154" customFormat="1" ht="17.100000000000001" customHeight="1">
      <c r="A46" s="177">
        <v>0</v>
      </c>
      <c r="B46" s="130" t="s">
        <v>1172</v>
      </c>
      <c r="C46" s="130" t="s">
        <v>1173</v>
      </c>
      <c r="D46" s="130" t="s">
        <v>1174</v>
      </c>
      <c r="E46" s="284" t="s">
        <v>1175</v>
      </c>
      <c r="F46" s="284" t="s">
        <v>1176</v>
      </c>
      <c r="G46" s="284" t="s">
        <v>1175</v>
      </c>
      <c r="H46" s="85" t="s">
        <v>1087</v>
      </c>
      <c r="I46" s="85" t="s">
        <v>1088</v>
      </c>
      <c r="J46" s="85" t="s">
        <v>1089</v>
      </c>
      <c r="K46" s="85" t="s">
        <v>68</v>
      </c>
      <c r="L46" s="85" t="s">
        <v>68</v>
      </c>
      <c r="M46" s="85" t="s">
        <v>68</v>
      </c>
      <c r="N46" s="85" t="s">
        <v>1177</v>
      </c>
      <c r="O46" s="85" t="s">
        <v>1177</v>
      </c>
      <c r="P46" s="85" t="s">
        <v>1177</v>
      </c>
      <c r="Q46" s="237" t="s">
        <v>1186</v>
      </c>
      <c r="R46" s="238" t="s">
        <v>1187</v>
      </c>
      <c r="S46" s="238" t="s">
        <v>86</v>
      </c>
      <c r="T46" s="238" t="s">
        <v>1188</v>
      </c>
      <c r="U46" s="238" t="s">
        <v>68</v>
      </c>
      <c r="AA46" s="155"/>
    </row>
    <row r="47" spans="1:27" s="71" customFormat="1" ht="14.25" customHeight="1">
      <c r="A47" s="171">
        <v>0</v>
      </c>
      <c r="B47" s="84" t="s">
        <v>1189</v>
      </c>
      <c r="C47" s="84" t="s">
        <v>240</v>
      </c>
      <c r="D47" s="84" t="s">
        <v>241</v>
      </c>
      <c r="E47" s="284" t="s">
        <v>68</v>
      </c>
      <c r="F47" s="284" t="s">
        <v>68</v>
      </c>
      <c r="G47" s="284" t="s">
        <v>68</v>
      </c>
      <c r="H47" s="84" t="s">
        <v>1087</v>
      </c>
      <c r="I47" s="84" t="s">
        <v>1088</v>
      </c>
      <c r="J47" s="84" t="s">
        <v>1089</v>
      </c>
      <c r="K47" s="84" t="s">
        <v>68</v>
      </c>
      <c r="L47" s="84" t="s">
        <v>68</v>
      </c>
      <c r="M47" s="84" t="s">
        <v>68</v>
      </c>
      <c r="N47" s="84" t="s">
        <v>68</v>
      </c>
      <c r="O47" s="84" t="s">
        <v>68</v>
      </c>
      <c r="P47" s="84" t="s">
        <v>68</v>
      </c>
      <c r="Q47" s="231" t="s">
        <v>68</v>
      </c>
      <c r="R47" s="232" t="s">
        <v>1190</v>
      </c>
      <c r="S47" s="232" t="s">
        <v>1191</v>
      </c>
      <c r="T47" s="232" t="s">
        <v>1192</v>
      </c>
      <c r="U47" s="232" t="s">
        <v>1193</v>
      </c>
      <c r="AA47" s="59"/>
    </row>
    <row r="48" spans="1:27" s="154" customFormat="1" ht="13.5" customHeight="1" thickBot="1">
      <c r="A48" s="171">
        <v>0</v>
      </c>
      <c r="B48" s="243" t="s">
        <v>1194</v>
      </c>
      <c r="C48" s="243" t="s">
        <v>1195</v>
      </c>
      <c r="D48" s="243" t="s">
        <v>1196</v>
      </c>
      <c r="E48" s="282" t="s">
        <v>1175</v>
      </c>
      <c r="F48" s="282" t="s">
        <v>1176</v>
      </c>
      <c r="G48" s="282" t="s">
        <v>1175</v>
      </c>
      <c r="H48" s="233" t="s">
        <v>1087</v>
      </c>
      <c r="I48" s="233" t="s">
        <v>1088</v>
      </c>
      <c r="J48" s="233" t="s">
        <v>1089</v>
      </c>
      <c r="K48" s="233" t="s">
        <v>68</v>
      </c>
      <c r="L48" s="233" t="s">
        <v>68</v>
      </c>
      <c r="M48" s="233" t="s">
        <v>68</v>
      </c>
      <c r="N48" s="234" t="s">
        <v>68</v>
      </c>
      <c r="O48" s="234" t="s">
        <v>68</v>
      </c>
      <c r="P48" s="234" t="s">
        <v>68</v>
      </c>
      <c r="Q48" s="241" t="s">
        <v>1197</v>
      </c>
      <c r="R48" s="242" t="s">
        <v>1198</v>
      </c>
      <c r="S48" s="242" t="s">
        <v>1199</v>
      </c>
      <c r="T48" s="242" t="s">
        <v>1200</v>
      </c>
      <c r="U48" s="242" t="s">
        <v>68</v>
      </c>
      <c r="AA48" s="155"/>
    </row>
    <row r="49" spans="1:27" s="71" customFormat="1" ht="17.100000000000001" customHeight="1" thickTop="1">
      <c r="A49" s="171"/>
      <c r="B49" s="227" t="s">
        <v>68</v>
      </c>
      <c r="C49" s="227" t="s">
        <v>68</v>
      </c>
      <c r="D49" s="227" t="s">
        <v>68</v>
      </c>
      <c r="E49" s="285" t="s">
        <v>68</v>
      </c>
      <c r="F49" s="285" t="s">
        <v>68</v>
      </c>
      <c r="G49" s="285" t="s">
        <v>68</v>
      </c>
      <c r="H49" s="227" t="s">
        <v>68</v>
      </c>
      <c r="I49" s="227" t="s">
        <v>68</v>
      </c>
      <c r="J49" s="227" t="s">
        <v>68</v>
      </c>
      <c r="K49" s="227" t="s">
        <v>68</v>
      </c>
      <c r="L49" s="227" t="s">
        <v>68</v>
      </c>
      <c r="M49" s="227" t="s">
        <v>68</v>
      </c>
      <c r="N49" s="216" t="s">
        <v>68</v>
      </c>
      <c r="O49" s="216" t="s">
        <v>68</v>
      </c>
      <c r="P49" s="216" t="s">
        <v>68</v>
      </c>
      <c r="Q49" s="228" t="s">
        <v>68</v>
      </c>
      <c r="R49" s="229" t="s">
        <v>68</v>
      </c>
      <c r="S49" s="229" t="s">
        <v>68</v>
      </c>
      <c r="T49" s="229" t="s">
        <v>68</v>
      </c>
      <c r="U49" s="229" t="s">
        <v>68</v>
      </c>
      <c r="AA49" s="59"/>
    </row>
    <row r="50" spans="1:27" s="66" customFormat="1" ht="14.25" customHeight="1">
      <c r="A50" s="173">
        <v>0</v>
      </c>
      <c r="B50" s="208" t="s">
        <v>1201</v>
      </c>
      <c r="C50" s="208" t="s">
        <v>68</v>
      </c>
      <c r="D50" s="208" t="s">
        <v>68</v>
      </c>
      <c r="E50" s="286"/>
      <c r="F50" s="286" t="s">
        <v>68</v>
      </c>
      <c r="G50" s="286" t="s">
        <v>68</v>
      </c>
      <c r="H50" s="225" t="s">
        <v>68</v>
      </c>
      <c r="I50" s="225" t="s">
        <v>68</v>
      </c>
      <c r="J50" s="225" t="s">
        <v>68</v>
      </c>
      <c r="K50" s="225" t="s">
        <v>68</v>
      </c>
      <c r="L50" s="225" t="s">
        <v>68</v>
      </c>
      <c r="M50" s="225" t="s">
        <v>68</v>
      </c>
      <c r="N50" s="224" t="s">
        <v>68</v>
      </c>
      <c r="O50" s="225" t="s">
        <v>68</v>
      </c>
      <c r="P50" s="225" t="s">
        <v>68</v>
      </c>
      <c r="Q50" s="219" t="s">
        <v>1079</v>
      </c>
      <c r="R50" s="824" t="s">
        <v>68</v>
      </c>
      <c r="S50" s="824" t="s">
        <v>68</v>
      </c>
      <c r="T50" s="824" t="s">
        <v>1019</v>
      </c>
      <c r="U50" s="220" t="s">
        <v>585</v>
      </c>
      <c r="AA50" s="67"/>
    </row>
    <row r="51" spans="1:27" s="57" customFormat="1" ht="13.5" customHeight="1" thickBot="1">
      <c r="A51" s="173">
        <v>0</v>
      </c>
      <c r="B51" s="50" t="s">
        <v>68</v>
      </c>
      <c r="C51" s="50" t="s">
        <v>68</v>
      </c>
      <c r="D51" s="50" t="s">
        <v>68</v>
      </c>
      <c r="E51" s="287"/>
      <c r="F51" s="287"/>
      <c r="G51" s="287"/>
      <c r="H51" s="136" t="s">
        <v>68</v>
      </c>
      <c r="I51" s="136" t="s">
        <v>68</v>
      </c>
      <c r="J51" s="136" t="s">
        <v>68</v>
      </c>
      <c r="K51" s="136" t="s">
        <v>68</v>
      </c>
      <c r="L51" s="136" t="s">
        <v>68</v>
      </c>
      <c r="M51" s="136" t="s">
        <v>68</v>
      </c>
      <c r="N51" s="164" t="s">
        <v>68</v>
      </c>
      <c r="O51" s="136" t="s">
        <v>68</v>
      </c>
      <c r="P51" s="136" t="s">
        <v>68</v>
      </c>
      <c r="Q51" s="139" t="s">
        <v>1080</v>
      </c>
      <c r="R51" s="825"/>
      <c r="S51" s="825"/>
      <c r="T51" s="825"/>
      <c r="U51" s="221" t="s">
        <v>16</v>
      </c>
      <c r="Z51" s="63"/>
      <c r="AA51" s="59"/>
    </row>
    <row r="52" spans="1:27" s="57" customFormat="1" ht="30.75" thickTop="1">
      <c r="A52" s="173">
        <v>0</v>
      </c>
      <c r="B52" s="208" t="s">
        <v>68</v>
      </c>
      <c r="C52" s="208" t="s">
        <v>1202</v>
      </c>
      <c r="D52" s="208" t="s">
        <v>68</v>
      </c>
      <c r="E52" s="286" t="s">
        <v>68</v>
      </c>
      <c r="F52" s="286" t="s">
        <v>68</v>
      </c>
      <c r="G52" s="286" t="s">
        <v>68</v>
      </c>
      <c r="H52" s="225" t="s">
        <v>68</v>
      </c>
      <c r="I52" s="225" t="s">
        <v>68</v>
      </c>
      <c r="J52" s="225" t="s">
        <v>68</v>
      </c>
      <c r="K52" s="225" t="s">
        <v>68</v>
      </c>
      <c r="L52" s="225" t="s">
        <v>68</v>
      </c>
      <c r="M52" s="225" t="s">
        <v>68</v>
      </c>
      <c r="N52" s="224" t="s">
        <v>68</v>
      </c>
      <c r="O52" s="224" t="s">
        <v>68</v>
      </c>
      <c r="P52" s="224" t="s">
        <v>68</v>
      </c>
      <c r="Q52" s="137" t="s">
        <v>68</v>
      </c>
      <c r="R52" s="840" t="s">
        <v>1083</v>
      </c>
      <c r="S52" s="840" t="s">
        <v>68</v>
      </c>
      <c r="T52" s="840" t="s">
        <v>1020</v>
      </c>
      <c r="U52" s="138" t="s">
        <v>589</v>
      </c>
      <c r="Z52" s="63"/>
      <c r="AA52" s="59"/>
    </row>
    <row r="53" spans="1:27" s="66" customFormat="1" ht="13.5" customHeight="1" thickBot="1">
      <c r="A53" s="172">
        <v>0</v>
      </c>
      <c r="B53" s="50" t="s">
        <v>68</v>
      </c>
      <c r="C53" s="50" t="s">
        <v>68</v>
      </c>
      <c r="D53" s="50" t="s">
        <v>68</v>
      </c>
      <c r="E53" s="287" t="s">
        <v>68</v>
      </c>
      <c r="F53" s="287" t="s">
        <v>68</v>
      </c>
      <c r="G53" s="287" t="s">
        <v>68</v>
      </c>
      <c r="H53" s="136" t="s">
        <v>68</v>
      </c>
      <c r="I53" s="136" t="s">
        <v>68</v>
      </c>
      <c r="J53" s="136" t="s">
        <v>68</v>
      </c>
      <c r="K53" s="136" t="s">
        <v>68</v>
      </c>
      <c r="L53" s="136" t="s">
        <v>68</v>
      </c>
      <c r="M53" s="136" t="s">
        <v>68</v>
      </c>
      <c r="N53" s="164" t="s">
        <v>68</v>
      </c>
      <c r="O53" s="164" t="s">
        <v>68</v>
      </c>
      <c r="P53" s="164" t="s">
        <v>68</v>
      </c>
      <c r="Q53" s="139" t="s">
        <v>68</v>
      </c>
      <c r="R53" s="825"/>
      <c r="S53" s="825"/>
      <c r="T53" s="825"/>
      <c r="U53" s="140" t="s">
        <v>86</v>
      </c>
      <c r="AA53" s="67"/>
    </row>
    <row r="54" spans="1:27" s="57" customFormat="1" ht="17.25" customHeight="1" thickTop="1">
      <c r="A54" s="173">
        <v>0</v>
      </c>
      <c r="B54" s="208" t="s">
        <v>68</v>
      </c>
      <c r="C54" s="209" t="s">
        <v>68</v>
      </c>
      <c r="D54" s="208" t="s">
        <v>1203</v>
      </c>
      <c r="E54" s="286" t="s">
        <v>68</v>
      </c>
      <c r="F54" s="286" t="s">
        <v>68</v>
      </c>
      <c r="G54" s="286" t="s">
        <v>68</v>
      </c>
      <c r="H54" s="225" t="s">
        <v>68</v>
      </c>
      <c r="I54" s="225" t="s">
        <v>68</v>
      </c>
      <c r="J54" s="225" t="s">
        <v>68</v>
      </c>
      <c r="K54" s="225" t="s">
        <v>68</v>
      </c>
      <c r="L54" s="225" t="s">
        <v>68</v>
      </c>
      <c r="M54" s="225" t="s">
        <v>68</v>
      </c>
      <c r="N54" s="224" t="s">
        <v>68</v>
      </c>
      <c r="O54" s="224" t="s">
        <v>68</v>
      </c>
      <c r="P54" s="224" t="s">
        <v>68</v>
      </c>
      <c r="Q54" s="137" t="s">
        <v>68</v>
      </c>
      <c r="R54" s="840" t="s">
        <v>68</v>
      </c>
      <c r="S54" s="840" t="s">
        <v>1086</v>
      </c>
      <c r="T54" s="840" t="s">
        <v>1021</v>
      </c>
      <c r="U54" s="138" t="s">
        <v>589</v>
      </c>
      <c r="Z54" s="63"/>
      <c r="AA54" s="59"/>
    </row>
    <row r="55" spans="1:27" s="57" customFormat="1" ht="14.25" customHeight="1" thickBot="1">
      <c r="A55" s="173">
        <v>0</v>
      </c>
      <c r="B55" s="50" t="s">
        <v>68</v>
      </c>
      <c r="C55" s="210" t="s">
        <v>68</v>
      </c>
      <c r="D55" s="210" t="s">
        <v>68</v>
      </c>
      <c r="E55" s="287" t="s">
        <v>68</v>
      </c>
      <c r="F55" s="287" t="s">
        <v>68</v>
      </c>
      <c r="G55" s="287" t="s">
        <v>68</v>
      </c>
      <c r="H55" s="136" t="s">
        <v>68</v>
      </c>
      <c r="I55" s="136" t="s">
        <v>68</v>
      </c>
      <c r="J55" s="136" t="s">
        <v>68</v>
      </c>
      <c r="K55" s="136" t="s">
        <v>68</v>
      </c>
      <c r="L55" s="136" t="s">
        <v>68</v>
      </c>
      <c r="M55" s="136" t="s">
        <v>68</v>
      </c>
      <c r="N55" s="164" t="s">
        <v>68</v>
      </c>
      <c r="O55" s="164" t="s">
        <v>68</v>
      </c>
      <c r="P55" s="164" t="s">
        <v>68</v>
      </c>
      <c r="Q55" s="139" t="s">
        <v>68</v>
      </c>
      <c r="R55" s="825"/>
      <c r="S55" s="825"/>
      <c r="T55" s="825"/>
      <c r="U55" s="140" t="s">
        <v>86</v>
      </c>
      <c r="Z55" s="63"/>
      <c r="AA55" s="59"/>
    </row>
    <row r="56" spans="1:27" s="154" customFormat="1" ht="13.5" customHeight="1" thickTop="1">
      <c r="A56" s="173" t="s">
        <v>115</v>
      </c>
      <c r="B56" s="163" t="s">
        <v>1000</v>
      </c>
      <c r="C56" s="163" t="s">
        <v>1001</v>
      </c>
      <c r="D56" s="163" t="s">
        <v>1002</v>
      </c>
      <c r="E56" s="283" t="s">
        <v>1204</v>
      </c>
      <c r="F56" s="283" t="s">
        <v>1205</v>
      </c>
      <c r="G56" s="283" t="s">
        <v>1204</v>
      </c>
      <c r="H56" s="156" t="s">
        <v>1087</v>
      </c>
      <c r="I56" s="156" t="s">
        <v>1088</v>
      </c>
      <c r="J56" s="156" t="s">
        <v>1089</v>
      </c>
      <c r="K56" s="156" t="s">
        <v>68</v>
      </c>
      <c r="L56" s="156" t="s">
        <v>68</v>
      </c>
      <c r="M56" s="156" t="s">
        <v>68</v>
      </c>
      <c r="N56" s="163" t="s">
        <v>1206</v>
      </c>
      <c r="O56" s="163" t="s">
        <v>1207</v>
      </c>
      <c r="P56" s="163" t="s">
        <v>1207</v>
      </c>
      <c r="Q56" s="239" t="s">
        <v>1208</v>
      </c>
      <c r="R56" s="158" t="s">
        <v>1208</v>
      </c>
      <c r="S56" s="158" t="s">
        <v>1208</v>
      </c>
      <c r="T56" s="158" t="s">
        <v>1209</v>
      </c>
      <c r="U56" s="158" t="s">
        <v>1210</v>
      </c>
      <c r="AA56" s="155"/>
    </row>
    <row r="57" spans="1:27" s="154" customFormat="1" ht="13.5" customHeight="1" thickBot="1">
      <c r="A57" s="173" t="s">
        <v>115</v>
      </c>
      <c r="B57" s="215" t="s">
        <v>1194</v>
      </c>
      <c r="C57" s="215" t="s">
        <v>1195</v>
      </c>
      <c r="D57" s="215" t="s">
        <v>1196</v>
      </c>
      <c r="E57" s="281" t="s">
        <v>1101</v>
      </c>
      <c r="F57" s="281" t="s">
        <v>1102</v>
      </c>
      <c r="G57" s="281" t="s">
        <v>1101</v>
      </c>
      <c r="H57" s="69" t="s">
        <v>68</v>
      </c>
      <c r="I57" s="69" t="s">
        <v>68</v>
      </c>
      <c r="J57" s="69" t="s">
        <v>68</v>
      </c>
      <c r="K57" s="69" t="s">
        <v>68</v>
      </c>
      <c r="L57" s="69" t="s">
        <v>68</v>
      </c>
      <c r="M57" s="69" t="s">
        <v>68</v>
      </c>
      <c r="N57" s="165" t="s">
        <v>1211</v>
      </c>
      <c r="O57" s="165" t="s">
        <v>1211</v>
      </c>
      <c r="P57" s="165" t="s">
        <v>1211</v>
      </c>
      <c r="Q57" s="159" t="s">
        <v>1048</v>
      </c>
      <c r="R57" s="153" t="s">
        <v>414</v>
      </c>
      <c r="S57" s="153" t="s">
        <v>296</v>
      </c>
      <c r="T57" s="153" t="s">
        <v>1049</v>
      </c>
      <c r="U57" s="153" t="s">
        <v>68</v>
      </c>
      <c r="AA57" s="155"/>
    </row>
    <row r="58" spans="1:27" s="154" customFormat="1" ht="13.5" customHeight="1" thickTop="1">
      <c r="A58" s="173" t="s">
        <v>115</v>
      </c>
      <c r="B58" s="163" t="s">
        <v>1006</v>
      </c>
      <c r="C58" s="163" t="s">
        <v>1007</v>
      </c>
      <c r="D58" s="163" t="s">
        <v>1008</v>
      </c>
      <c r="E58" s="283" t="s">
        <v>1212</v>
      </c>
      <c r="F58" s="283" t="s">
        <v>1213</v>
      </c>
      <c r="G58" s="283" t="s">
        <v>1214</v>
      </c>
      <c r="H58" s="156" t="s">
        <v>1087</v>
      </c>
      <c r="I58" s="156" t="s">
        <v>1088</v>
      </c>
      <c r="J58" s="156" t="s">
        <v>1089</v>
      </c>
      <c r="K58" s="156" t="s">
        <v>68</v>
      </c>
      <c r="L58" s="156" t="s">
        <v>68</v>
      </c>
      <c r="M58" s="156" t="s">
        <v>68</v>
      </c>
      <c r="N58" s="163" t="s">
        <v>1215</v>
      </c>
      <c r="O58" s="163" t="s">
        <v>1215</v>
      </c>
      <c r="P58" s="163" t="s">
        <v>1215</v>
      </c>
      <c r="Q58" s="239" t="s">
        <v>709</v>
      </c>
      <c r="R58" s="158" t="s">
        <v>709</v>
      </c>
      <c r="S58" s="158" t="s">
        <v>1216</v>
      </c>
      <c r="T58" s="158" t="s">
        <v>1217</v>
      </c>
      <c r="U58" s="158" t="s">
        <v>1218</v>
      </c>
      <c r="AA58" s="155"/>
    </row>
    <row r="59" spans="1:27" s="154" customFormat="1" ht="13.5" customHeight="1" thickBot="1">
      <c r="A59" s="173" t="s">
        <v>115</v>
      </c>
      <c r="B59" s="215" t="s">
        <v>1172</v>
      </c>
      <c r="C59" s="215" t="s">
        <v>1173</v>
      </c>
      <c r="D59" s="215" t="s">
        <v>1174</v>
      </c>
      <c r="E59" s="281" t="s">
        <v>1175</v>
      </c>
      <c r="F59" s="281" t="s">
        <v>1176</v>
      </c>
      <c r="G59" s="281" t="s">
        <v>1175</v>
      </c>
      <c r="H59" s="69" t="s">
        <v>68</v>
      </c>
      <c r="I59" s="69" t="s">
        <v>68</v>
      </c>
      <c r="J59" s="69" t="s">
        <v>68</v>
      </c>
      <c r="K59" s="69" t="s">
        <v>68</v>
      </c>
      <c r="L59" s="69" t="s">
        <v>68</v>
      </c>
      <c r="M59" s="69" t="s">
        <v>68</v>
      </c>
      <c r="N59" s="165" t="s">
        <v>1219</v>
      </c>
      <c r="O59" s="165" t="s">
        <v>1219</v>
      </c>
      <c r="P59" s="165" t="s">
        <v>1219</v>
      </c>
      <c r="Q59" s="159" t="s">
        <v>1220</v>
      </c>
      <c r="R59" s="153" t="s">
        <v>1185</v>
      </c>
      <c r="S59" s="153" t="s">
        <v>1221</v>
      </c>
      <c r="T59" s="153" t="s">
        <v>1222</v>
      </c>
      <c r="U59" s="153" t="s">
        <v>68</v>
      </c>
      <c r="AA59" s="155"/>
    </row>
    <row r="60" spans="1:27" s="154" customFormat="1" ht="26.25" customHeight="1" thickTop="1">
      <c r="A60" s="173" t="s">
        <v>115</v>
      </c>
      <c r="B60" s="163" t="s">
        <v>1223</v>
      </c>
      <c r="C60" s="163" t="s">
        <v>1010</v>
      </c>
      <c r="D60" s="163" t="s">
        <v>1011</v>
      </c>
      <c r="E60" s="283" t="s">
        <v>1224</v>
      </c>
      <c r="F60" s="283" t="s">
        <v>1225</v>
      </c>
      <c r="G60" s="283" t="s">
        <v>1226</v>
      </c>
      <c r="H60" s="156" t="s">
        <v>1087</v>
      </c>
      <c r="I60" s="156" t="s">
        <v>1088</v>
      </c>
      <c r="J60" s="156" t="s">
        <v>1089</v>
      </c>
      <c r="K60" s="156" t="s">
        <v>68</v>
      </c>
      <c r="L60" s="156" t="s">
        <v>68</v>
      </c>
      <c r="M60" s="156" t="s">
        <v>68</v>
      </c>
      <c r="N60" s="163" t="s">
        <v>1227</v>
      </c>
      <c r="O60" s="163" t="s">
        <v>1228</v>
      </c>
      <c r="P60" s="163" t="s">
        <v>1228</v>
      </c>
      <c r="Q60" s="239" t="s">
        <v>708</v>
      </c>
      <c r="R60" s="158" t="s">
        <v>708</v>
      </c>
      <c r="S60" s="158" t="s">
        <v>1229</v>
      </c>
      <c r="T60" s="158" t="s">
        <v>1230</v>
      </c>
      <c r="U60" s="158" t="s">
        <v>1230</v>
      </c>
      <c r="AA60" s="155"/>
    </row>
    <row r="61" spans="1:27" s="154" customFormat="1" ht="13.5" thickBot="1">
      <c r="A61" s="173" t="s">
        <v>115</v>
      </c>
      <c r="B61" s="215" t="s">
        <v>1194</v>
      </c>
      <c r="C61" s="215" t="s">
        <v>1195</v>
      </c>
      <c r="D61" s="215" t="s">
        <v>1196</v>
      </c>
      <c r="E61" s="281" t="s">
        <v>1101</v>
      </c>
      <c r="F61" s="281" t="s">
        <v>1102</v>
      </c>
      <c r="G61" s="281" t="s">
        <v>1101</v>
      </c>
      <c r="H61" s="69" t="s">
        <v>68</v>
      </c>
      <c r="I61" s="69" t="s">
        <v>68</v>
      </c>
      <c r="J61" s="69" t="s">
        <v>68</v>
      </c>
      <c r="K61" s="69" t="s">
        <v>68</v>
      </c>
      <c r="L61" s="69" t="s">
        <v>68</v>
      </c>
      <c r="M61" s="69" t="s">
        <v>68</v>
      </c>
      <c r="N61" s="165" t="s">
        <v>195</v>
      </c>
      <c r="O61" s="165" t="s">
        <v>195</v>
      </c>
      <c r="P61" s="165" t="s">
        <v>195</v>
      </c>
      <c r="Q61" s="159" t="s">
        <v>1063</v>
      </c>
      <c r="R61" s="153" t="s">
        <v>1064</v>
      </c>
      <c r="S61" s="153" t="s">
        <v>1065</v>
      </c>
      <c r="T61" s="153" t="s">
        <v>86</v>
      </c>
      <c r="U61" s="153" t="s">
        <v>68</v>
      </c>
      <c r="AA61" s="155"/>
    </row>
    <row r="62" spans="1:27" s="154" customFormat="1" ht="13.5" customHeight="1" thickTop="1">
      <c r="A62" s="173" t="s">
        <v>115</v>
      </c>
      <c r="B62" s="163" t="s">
        <v>1012</v>
      </c>
      <c r="C62" s="163" t="s">
        <v>1013</v>
      </c>
      <c r="D62" s="163" t="s">
        <v>1014</v>
      </c>
      <c r="E62" s="283" t="s">
        <v>1231</v>
      </c>
      <c r="F62" s="283" t="s">
        <v>1232</v>
      </c>
      <c r="G62" s="283" t="s">
        <v>1233</v>
      </c>
      <c r="H62" s="156" t="s">
        <v>1087</v>
      </c>
      <c r="I62" s="156" t="s">
        <v>1088</v>
      </c>
      <c r="J62" s="156" t="s">
        <v>1089</v>
      </c>
      <c r="K62" s="156" t="s">
        <v>68</v>
      </c>
      <c r="L62" s="156" t="s">
        <v>68</v>
      </c>
      <c r="M62" s="156" t="s">
        <v>68</v>
      </c>
      <c r="N62" s="163" t="s">
        <v>1234</v>
      </c>
      <c r="O62" s="156" t="s">
        <v>1234</v>
      </c>
      <c r="P62" s="156" t="s">
        <v>1234</v>
      </c>
      <c r="Q62" s="239" t="s">
        <v>1235</v>
      </c>
      <c r="R62" s="158" t="s">
        <v>1235</v>
      </c>
      <c r="S62" s="158" t="s">
        <v>696</v>
      </c>
      <c r="T62" s="158" t="s">
        <v>1236</v>
      </c>
      <c r="U62" s="158" t="s">
        <v>696</v>
      </c>
      <c r="AA62" s="155"/>
    </row>
    <row r="63" spans="1:27" s="154" customFormat="1" ht="13.5" customHeight="1" thickBot="1">
      <c r="A63" s="173" t="s">
        <v>115</v>
      </c>
      <c r="B63" s="214" t="s">
        <v>1172</v>
      </c>
      <c r="C63" s="214" t="s">
        <v>1173</v>
      </c>
      <c r="D63" s="214" t="s">
        <v>1174</v>
      </c>
      <c r="E63" s="281" t="s">
        <v>1175</v>
      </c>
      <c r="F63" s="281" t="s">
        <v>1176</v>
      </c>
      <c r="G63" s="281" t="s">
        <v>1175</v>
      </c>
      <c r="H63" s="69" t="s">
        <v>68</v>
      </c>
      <c r="I63" s="69" t="s">
        <v>68</v>
      </c>
      <c r="J63" s="69" t="s">
        <v>68</v>
      </c>
      <c r="K63" s="69" t="s">
        <v>68</v>
      </c>
      <c r="L63" s="69" t="s">
        <v>68</v>
      </c>
      <c r="M63" s="69" t="s">
        <v>68</v>
      </c>
      <c r="N63" s="165" t="s">
        <v>86</v>
      </c>
      <c r="O63" s="69" t="s">
        <v>86</v>
      </c>
      <c r="P63" s="69" t="s">
        <v>86</v>
      </c>
      <c r="Q63" s="159" t="s">
        <v>1185</v>
      </c>
      <c r="R63" s="153" t="s">
        <v>1185</v>
      </c>
      <c r="S63" s="153" t="s">
        <v>1237</v>
      </c>
      <c r="T63" s="153" t="s">
        <v>1238</v>
      </c>
      <c r="U63" s="153" t="s">
        <v>68</v>
      </c>
      <c r="AA63" s="155"/>
    </row>
    <row r="64" spans="1:27" s="154" customFormat="1" ht="26.25" customHeight="1" thickTop="1">
      <c r="A64" s="173" t="s">
        <v>115</v>
      </c>
      <c r="B64" s="163" t="s">
        <v>1015</v>
      </c>
      <c r="C64" s="163" t="s">
        <v>1016</v>
      </c>
      <c r="D64" s="163" t="s">
        <v>1017</v>
      </c>
      <c r="E64" s="283" t="s">
        <v>1239</v>
      </c>
      <c r="F64" s="283" t="s">
        <v>1240</v>
      </c>
      <c r="G64" s="283" t="s">
        <v>1241</v>
      </c>
      <c r="H64" s="156" t="s">
        <v>1087</v>
      </c>
      <c r="I64" s="156" t="s">
        <v>1088</v>
      </c>
      <c r="J64" s="156" t="s">
        <v>1089</v>
      </c>
      <c r="K64" s="156" t="s">
        <v>68</v>
      </c>
      <c r="L64" s="156" t="s">
        <v>68</v>
      </c>
      <c r="M64" s="156" t="s">
        <v>68</v>
      </c>
      <c r="N64" s="163" t="s">
        <v>1242</v>
      </c>
      <c r="O64" s="156" t="s">
        <v>1242</v>
      </c>
      <c r="P64" s="156" t="s">
        <v>1242</v>
      </c>
      <c r="Q64" s="239" t="s">
        <v>1218</v>
      </c>
      <c r="R64" s="158" t="s">
        <v>1218</v>
      </c>
      <c r="S64" s="158" t="s">
        <v>1218</v>
      </c>
      <c r="T64" s="158" t="s">
        <v>689</v>
      </c>
      <c r="U64" s="158" t="s">
        <v>604</v>
      </c>
      <c r="AA64" s="155"/>
    </row>
    <row r="65" spans="1:27" s="154" customFormat="1" ht="13.5" customHeight="1" thickBot="1">
      <c r="A65" s="173" t="s">
        <v>115</v>
      </c>
      <c r="B65" s="214" t="s">
        <v>1172</v>
      </c>
      <c r="C65" s="214" t="s">
        <v>1173</v>
      </c>
      <c r="D65" s="214" t="s">
        <v>1174</v>
      </c>
      <c r="E65" s="281" t="s">
        <v>1175</v>
      </c>
      <c r="F65" s="281" t="s">
        <v>1176</v>
      </c>
      <c r="G65" s="281" t="s">
        <v>1175</v>
      </c>
      <c r="H65" s="69" t="s">
        <v>68</v>
      </c>
      <c r="I65" s="69" t="s">
        <v>68</v>
      </c>
      <c r="J65" s="69" t="s">
        <v>68</v>
      </c>
      <c r="K65" s="69" t="s">
        <v>68</v>
      </c>
      <c r="L65" s="69" t="s">
        <v>68</v>
      </c>
      <c r="M65" s="69" t="s">
        <v>68</v>
      </c>
      <c r="N65" s="165" t="s">
        <v>1243</v>
      </c>
      <c r="O65" s="69" t="s">
        <v>1243</v>
      </c>
      <c r="P65" s="69" t="s">
        <v>1243</v>
      </c>
      <c r="Q65" s="159" t="s">
        <v>1244</v>
      </c>
      <c r="R65" s="153" t="s">
        <v>86</v>
      </c>
      <c r="S65" s="153" t="s">
        <v>1222</v>
      </c>
      <c r="T65" s="153" t="s">
        <v>1245</v>
      </c>
      <c r="U65" s="153" t="s">
        <v>68</v>
      </c>
      <c r="AA65" s="155"/>
    </row>
    <row r="66" spans="1:27" s="142" customFormat="1" ht="6" customHeight="1" thickTop="1">
      <c r="A66" s="171" t="str">
        <f>A8</f>
        <v>R4</v>
      </c>
      <c r="B66" s="141"/>
      <c r="C66" s="141"/>
      <c r="D66" s="141"/>
      <c r="E66" s="285"/>
      <c r="F66" s="285"/>
      <c r="G66" s="285"/>
      <c r="H66" s="141"/>
      <c r="I66" s="141"/>
      <c r="J66" s="141"/>
      <c r="K66" s="141"/>
      <c r="L66" s="141"/>
      <c r="M66" s="141"/>
      <c r="N66" s="166"/>
      <c r="O66" s="141"/>
      <c r="P66" s="141"/>
      <c r="Q66" s="151"/>
      <c r="R66" s="151"/>
      <c r="S66" s="151"/>
      <c r="T66" s="151"/>
      <c r="U66" s="151"/>
      <c r="AA66" s="143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 Raskin</dc:creator>
  <cp:lastModifiedBy>Lokhandwala, Imtiyaz</cp:lastModifiedBy>
  <cp:lastPrinted>2022-04-15T12:57:28Z</cp:lastPrinted>
  <dcterms:created xsi:type="dcterms:W3CDTF">2014-03-21T09:31:40Z</dcterms:created>
  <dcterms:modified xsi:type="dcterms:W3CDTF">2023-08-03T13:53:50Z</dcterms:modified>
</cp:coreProperties>
</file>