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drawings/drawing3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updateLinks="never" codeName="ThisWorkbook"/>
  <mc:AlternateContent xmlns:mc="http://schemas.openxmlformats.org/markup-compatibility/2006">
    <mc:Choice Requires="x15">
      <x15ac:absPath xmlns:x15ac="http://schemas.microsoft.com/office/spreadsheetml/2010/11/ac" url="\\nohvfs02\finances-results\2024\2024Q1\"/>
    </mc:Choice>
  </mc:AlternateContent>
  <bookViews>
    <workbookView xWindow="10860" yWindow="1860" windowWidth="7230" windowHeight="4365" tabRatio="906" firstSheet="9" activeTab="10"/>
  </bookViews>
  <sheets>
    <sheet name="CHART Pie Q" sheetId="99" state="hidden" r:id="rId1"/>
    <sheet name="CHART Pie YTD" sheetId="340" state="hidden" r:id="rId2"/>
    <sheet name="CHART FCF Q old" sheetId="793" state="hidden" r:id="rId3"/>
    <sheet name="CHART EBITDA FY costs Karim" sheetId="817" state="hidden" r:id="rId4"/>
    <sheet name="CHART FCF YTD old" sheetId="790" state="hidden" r:id="rId5"/>
    <sheet name="CHART FCF YTD-old 1" sheetId="807" state="hidden" r:id="rId6"/>
    <sheet name="CHART Net Debt YTD-old 1" sheetId="792" state="hidden" r:id="rId7"/>
    <sheet name="CHART Net Debt YTD-old 2" sheetId="808" state="hidden" r:id="rId8"/>
    <sheet name="CHART Net Debt YTD - 2020" sheetId="809" state="hidden" r:id="rId9"/>
    <sheet name="Short" sheetId="798" r:id="rId10"/>
    <sheet name="Key" sheetId="143" r:id="rId11"/>
    <sheet name="Segment bridge" sheetId="804" r:id="rId12"/>
    <sheet name="Segment" sheetId="23" r:id="rId13"/>
    <sheet name="Tax" sheetId="189" r:id="rId14"/>
    <sheet name="Capex" sheetId="187" r:id="rId15"/>
    <sheet name="FCF" sheetId="184" r:id="rId16"/>
    <sheet name="NWC" sheetId="185" r:id="rId17"/>
    <sheet name="Net debt" sheetId="183" r:id="rId18"/>
    <sheet name="IS" sheetId="29" r:id="rId19"/>
    <sheet name="SoCI" sheetId="32" r:id="rId20"/>
    <sheet name="BS" sheetId="34" r:id="rId21"/>
    <sheet name="SoCiE" sheetId="146" r:id="rId22"/>
    <sheet name="CFS" sheetId="33" r:id="rId23"/>
    <sheet name="Reconciliation" sheetId="77" r:id="rId24"/>
    <sheet name="ROCE" sheetId="802" r:id="rId25"/>
    <sheet name="TABLE Notes 1" sheetId="63" state="hidden" r:id="rId26"/>
    <sheet name="TABLE Notes 2" sheetId="789" state="hidden" r:id="rId27"/>
    <sheet name="TABLE EPS historic" sheetId="784" state="hidden" r:id="rId28"/>
    <sheet name="CHART EPS Q" sheetId="778" state="hidden" r:id="rId29"/>
    <sheet name="CHART EPS YTD" sheetId="762" state="hidden" r:id="rId30"/>
    <sheet name="TABLE Sust short" sheetId="780" state="hidden" r:id="rId31"/>
    <sheet name="TABLE Sust long" sheetId="156" state="hidden" r:id="rId32"/>
  </sheets>
  <definedNames>
    <definedName name="AF">#REF!</definedName>
    <definedName name="AM">#REF!</definedName>
    <definedName name="BS">BS!$A$1:$D$92</definedName>
    <definedName name="Capex">Capex!$A$1:$D$55</definedName>
    <definedName name="CBS">#REF!</definedName>
    <definedName name="CC">#REF!</definedName>
    <definedName name="CFROI">#REF!</definedName>
    <definedName name="CFS">CFS!$A$1:$C$77</definedName>
    <definedName name="CFSDiscOp">#REF!</definedName>
    <definedName name="EPS">#REF!</definedName>
    <definedName name="EPShistoric">'TABLE EPS historic'!$A$1:$CZ$100</definedName>
    <definedName name="FCF">FCF!$A$1:$D$68</definedName>
    <definedName name="Financial">#REF!</definedName>
    <definedName name="IS">IS!$A$1:$D$78</definedName>
    <definedName name="ISBridgeQ">#REF!</definedName>
    <definedName name="ISBridgeYTD">#REF!</definedName>
    <definedName name="KEY">Short!$A$1:$D$62</definedName>
    <definedName name="KEYhistoric">#REF!</definedName>
    <definedName name="KeyQ">#REF!</definedName>
    <definedName name="KeyYTD">Key!$A$1:$H$4</definedName>
    <definedName name="NetDebt">'Net debt'!$A$1:$E$79</definedName>
    <definedName name="Note1">'TABLE Notes 1'!$A$1:$Z$100</definedName>
    <definedName name="Note2">'TABLE Notes 2'!$A$1:$Z$100</definedName>
    <definedName name="NWC">NWC!$A$1:$F$91</definedName>
    <definedName name="PC">#REF!</definedName>
    <definedName name="Reconciliation">Reconciliation!$A$1:$C$83</definedName>
    <definedName name="Restatement">#REF!</definedName>
    <definedName name="RNI">#REF!</definedName>
    <definedName name="ROCE">ROCE!$A$1:$D$16</definedName>
    <definedName name="Segment">Segment!$A$1:$E$20</definedName>
    <definedName name="SoCI">SoCI!$A$1:$M$91</definedName>
    <definedName name="SoCIE">SoCiE!$A$1:$N$71</definedName>
    <definedName name="SustLong">'TABLE Sust long'!$A$1:$Z$100</definedName>
    <definedName name="SustShort">'TABLE Sust short'!$A$1:$Z$100</definedName>
    <definedName name="Tax">Tax!$A$1:$E$94</definedName>
  </definedNames>
  <calcPr calcId="162913" calcMode="manual"/>
</workbook>
</file>

<file path=xl/calcChain.xml><?xml version="1.0" encoding="utf-8"?>
<calcChain xmlns="http://schemas.openxmlformats.org/spreadsheetml/2006/main">
  <c r="A66" i="156" l="1"/>
  <c r="A52" i="784"/>
  <c r="A15" i="789"/>
  <c r="A16" i="63"/>
  <c r="F16" i="809"/>
  <c r="U16" i="809"/>
  <c r="A14" i="809"/>
  <c r="K10" i="809"/>
  <c r="K9" i="809"/>
  <c r="U9" i="809"/>
  <c r="A7" i="809"/>
  <c r="A6" i="809"/>
  <c r="F5" i="809"/>
  <c r="H5" i="809" s="1"/>
  <c r="U5" i="809"/>
  <c r="F16" i="808"/>
  <c r="F17" i="808" s="1"/>
  <c r="U16" i="808"/>
  <c r="A8" i="808"/>
  <c r="U5" i="808"/>
  <c r="L15" i="807"/>
  <c r="L11" i="807"/>
  <c r="F14" i="792"/>
  <c r="U14" i="792"/>
  <c r="A10" i="792"/>
  <c r="A6" i="792"/>
  <c r="A5" i="792"/>
  <c r="U5" i="792"/>
  <c r="Q29" i="790"/>
  <c r="U26" i="790"/>
  <c r="A24" i="790"/>
  <c r="A14" i="790"/>
  <c r="A29" i="793"/>
  <c r="U28" i="793"/>
  <c r="A12" i="793"/>
  <c r="A10" i="793"/>
  <c r="U9" i="793"/>
  <c r="G14" i="762"/>
  <c r="Q14" i="762"/>
  <c r="L13" i="762"/>
  <c r="Q13" i="762"/>
  <c r="N12" i="762"/>
  <c r="Q12" i="762"/>
  <c r="Q11" i="762"/>
  <c r="F10" i="762"/>
  <c r="N10" i="762" s="1"/>
  <c r="Q10" i="762"/>
  <c r="F9" i="762"/>
  <c r="K9" i="762" s="1"/>
  <c r="Q9" i="762"/>
  <c r="F8" i="762"/>
  <c r="Q8" i="762"/>
  <c r="F7" i="762"/>
  <c r="O7" i="762" s="1"/>
  <c r="Q7" i="762"/>
  <c r="F6" i="762"/>
  <c r="L6" i="762" s="1"/>
  <c r="Q6" i="762"/>
  <c r="Q5" i="762"/>
  <c r="F4" i="762"/>
  <c r="Q4" i="762"/>
  <c r="F14" i="778"/>
  <c r="Q14" i="778"/>
  <c r="F13" i="778"/>
  <c r="J13" i="778" s="1"/>
  <c r="Q13" i="778"/>
  <c r="F12" i="778"/>
  <c r="K12" i="778" s="1"/>
  <c r="Q12" i="778"/>
  <c r="Q11" i="778"/>
  <c r="F10" i="778"/>
  <c r="O10" i="778" s="1"/>
  <c r="Q10" i="778"/>
  <c r="Q9" i="778"/>
  <c r="F8" i="778"/>
  <c r="Q8" i="778"/>
  <c r="Q7" i="778"/>
  <c r="Q6" i="778"/>
  <c r="Q5" i="778"/>
  <c r="Q4" i="778"/>
  <c r="Q12" i="817"/>
  <c r="F10" i="817"/>
  <c r="Q10" i="817"/>
  <c r="Q9" i="817"/>
  <c r="Q8" i="817"/>
  <c r="Q7" i="817"/>
  <c r="Q6" i="817"/>
  <c r="Q5" i="817"/>
  <c r="Q4" i="817"/>
  <c r="C202" i="340"/>
  <c r="C162" i="340"/>
  <c r="C103" i="340"/>
  <c r="B102" i="340"/>
  <c r="B122" i="340" s="1"/>
  <c r="B142" i="340" s="1"/>
  <c r="Q1" i="780"/>
  <c r="A19" i="780"/>
  <c r="F5" i="762"/>
  <c r="O5" i="762" s="1"/>
  <c r="O12" i="817"/>
  <c r="Q11" i="817"/>
  <c r="Q3" i="817"/>
  <c r="P3" i="817"/>
  <c r="O3" i="817"/>
  <c r="N3" i="817"/>
  <c r="M3" i="817"/>
  <c r="L3" i="817"/>
  <c r="K3" i="817"/>
  <c r="J3" i="817"/>
  <c r="I3" i="817"/>
  <c r="H3" i="817"/>
  <c r="G3" i="817"/>
  <c r="F3" i="817"/>
  <c r="E3" i="817"/>
  <c r="D3" i="817"/>
  <c r="C3" i="817"/>
  <c r="B3" i="817"/>
  <c r="P2" i="817"/>
  <c r="Q2" i="817" s="1"/>
  <c r="A8" i="809"/>
  <c r="A9" i="809"/>
  <c r="A10" i="809"/>
  <c r="O8" i="809"/>
  <c r="P8" i="809"/>
  <c r="Q8" i="809"/>
  <c r="U34" i="807"/>
  <c r="U33" i="807"/>
  <c r="U32" i="807"/>
  <c r="N9" i="809"/>
  <c r="P9" i="809"/>
  <c r="K8" i="809"/>
  <c r="N8" i="809"/>
  <c r="I8" i="809"/>
  <c r="J8" i="809"/>
  <c r="Q9" i="809"/>
  <c r="M9" i="809"/>
  <c r="U8" i="809"/>
  <c r="M8" i="809"/>
  <c r="U32" i="793"/>
  <c r="U31" i="793"/>
  <c r="U30" i="793"/>
  <c r="U30" i="790"/>
  <c r="U31" i="790"/>
  <c r="U32" i="790"/>
  <c r="A106" i="789"/>
  <c r="E3" i="762"/>
  <c r="E3" i="778"/>
  <c r="Q18" i="780"/>
  <c r="Q17" i="780"/>
  <c r="Q16" i="780"/>
  <c r="Q15" i="780"/>
  <c r="Q13" i="780"/>
  <c r="Q12" i="780"/>
  <c r="Q10" i="780"/>
  <c r="P1" i="762"/>
  <c r="C150" i="340"/>
  <c r="D148" i="340" s="1"/>
  <c r="B82" i="340"/>
  <c r="Q3" i="778"/>
  <c r="Q3" i="762"/>
  <c r="P3" i="778"/>
  <c r="P3" i="762"/>
  <c r="J3" i="778"/>
  <c r="J3" i="762"/>
  <c r="H3" i="778"/>
  <c r="H3" i="762"/>
  <c r="D3" i="778"/>
  <c r="D3" i="762"/>
  <c r="C3" i="778"/>
  <c r="C3" i="762"/>
  <c r="M3" i="778"/>
  <c r="M3" i="762"/>
  <c r="N3" i="778"/>
  <c r="N3" i="762"/>
  <c r="L3" i="778"/>
  <c r="L3" i="762"/>
  <c r="O3" i="778"/>
  <c r="O3" i="762"/>
  <c r="K3" i="778"/>
  <c r="K3" i="762"/>
  <c r="G3" i="778"/>
  <c r="G3" i="762"/>
  <c r="B3" i="778"/>
  <c r="B3" i="762"/>
  <c r="F3" i="778"/>
  <c r="F3" i="762"/>
  <c r="I3" i="778"/>
  <c r="I3" i="762"/>
  <c r="A107" i="63"/>
  <c r="L8" i="809"/>
  <c r="C134" i="340"/>
  <c r="D127" i="340" s="1"/>
  <c r="C191" i="340"/>
  <c r="D185" i="340" s="1"/>
  <c r="D190" i="340"/>
  <c r="C211" i="340"/>
  <c r="D204" i="340" s="1"/>
  <c r="C171" i="340"/>
  <c r="D165" i="340"/>
  <c r="D187" i="340"/>
  <c r="D125" i="340"/>
  <c r="D128" i="340"/>
  <c r="D184" i="340"/>
  <c r="D209" i="340"/>
  <c r="D166" i="340"/>
  <c r="D167" i="340"/>
  <c r="D170" i="340"/>
  <c r="D168" i="340"/>
  <c r="D171" i="340" s="1"/>
  <c r="D164" i="340"/>
  <c r="D169" i="340"/>
  <c r="D206" i="340"/>
  <c r="K5" i="809"/>
  <c r="J13" i="762"/>
  <c r="P6" i="809"/>
  <c r="Q11" i="792"/>
  <c r="P16" i="792"/>
  <c r="I10" i="809"/>
  <c r="D189" i="340" l="1"/>
  <c r="D191" i="340" s="1"/>
  <c r="D186" i="340"/>
  <c r="D188" i="340"/>
  <c r="D145" i="340"/>
  <c r="D207" i="340"/>
  <c r="D126" i="340"/>
  <c r="D132" i="340"/>
  <c r="D124" i="340"/>
  <c r="D205" i="340"/>
  <c r="D131" i="340"/>
  <c r="D149" i="340"/>
  <c r="D146" i="340"/>
  <c r="D210" i="340"/>
  <c r="D133" i="340"/>
  <c r="D147" i="340"/>
  <c r="D144" i="340"/>
  <c r="D208" i="340"/>
  <c r="D130" i="340"/>
  <c r="D129" i="340"/>
  <c r="M20" i="793"/>
  <c r="L17" i="809"/>
  <c r="N18" i="809"/>
  <c r="Q12" i="809"/>
  <c r="P12" i="793"/>
  <c r="N26" i="793"/>
  <c r="P9" i="790"/>
  <c r="I18" i="790"/>
  <c r="Q27" i="790"/>
  <c r="Q7" i="792"/>
  <c r="A13" i="809"/>
  <c r="M14" i="809"/>
  <c r="N15" i="809"/>
  <c r="N10" i="809"/>
  <c r="Q10" i="809"/>
  <c r="N5" i="809"/>
  <c r="A5" i="809"/>
  <c r="P11" i="809"/>
  <c r="P10" i="809"/>
  <c r="J14" i="793"/>
  <c r="K16" i="793"/>
  <c r="P18" i="793"/>
  <c r="J22" i="793"/>
  <c r="L23" i="793"/>
  <c r="M25" i="793"/>
  <c r="N6" i="790"/>
  <c r="O8" i="790"/>
  <c r="N14" i="790"/>
  <c r="I15" i="790"/>
  <c r="N19" i="790"/>
  <c r="M20" i="790"/>
  <c r="K22" i="790"/>
  <c r="M23" i="790"/>
  <c r="K26" i="790"/>
  <c r="O6" i="792"/>
  <c r="Q8" i="792"/>
  <c r="N9" i="792"/>
  <c r="J10" i="792"/>
  <c r="P14" i="792"/>
  <c r="J15" i="792"/>
  <c r="L18" i="808"/>
  <c r="N14" i="809"/>
  <c r="N16" i="809"/>
  <c r="O17" i="809"/>
  <c r="J18" i="809"/>
  <c r="M13" i="762"/>
  <c r="K13" i="762"/>
  <c r="M18" i="809"/>
  <c r="Q11" i="808"/>
  <c r="N12" i="808"/>
  <c r="K17" i="809"/>
  <c r="L16" i="809"/>
  <c r="J13" i="809"/>
  <c r="N13" i="809"/>
  <c r="F5" i="792"/>
  <c r="F6" i="792" s="1"/>
  <c r="H6" i="792" s="1"/>
  <c r="O25" i="790"/>
  <c r="O6" i="809"/>
  <c r="J6" i="809"/>
  <c r="U10" i="809"/>
  <c r="I14" i="809"/>
  <c r="Q15" i="809"/>
  <c r="P14" i="809"/>
  <c r="I12" i="792"/>
  <c r="N28" i="790"/>
  <c r="U29" i="793"/>
  <c r="L13" i="778"/>
  <c r="J7" i="809"/>
  <c r="K7" i="809"/>
  <c r="P5" i="808"/>
  <c r="P6" i="808"/>
  <c r="P7" i="808"/>
  <c r="J8" i="808"/>
  <c r="I11" i="808"/>
  <c r="K12" i="808"/>
  <c r="P16" i="808"/>
  <c r="K17" i="808"/>
  <c r="K11" i="808"/>
  <c r="J6" i="793"/>
  <c r="I10" i="790"/>
  <c r="K6" i="808"/>
  <c r="J6" i="762"/>
  <c r="O9" i="762"/>
  <c r="M11" i="809"/>
  <c r="N12" i="809"/>
  <c r="Q14" i="809"/>
  <c r="Q16" i="809"/>
  <c r="P17" i="809"/>
  <c r="L18" i="809"/>
  <c r="O18" i="809"/>
  <c r="A18" i="809"/>
  <c r="Q17" i="809"/>
  <c r="K14" i="809"/>
  <c r="A16" i="809"/>
  <c r="K11" i="809"/>
  <c r="J10" i="809"/>
  <c r="M6" i="809"/>
  <c r="L7" i="809"/>
  <c r="K14" i="808"/>
  <c r="K5" i="808"/>
  <c r="L16" i="808"/>
  <c r="M6" i="792"/>
  <c r="O7" i="792"/>
  <c r="J8" i="792"/>
  <c r="I9" i="792"/>
  <c r="N10" i="792"/>
  <c r="M13" i="792"/>
  <c r="M15" i="792"/>
  <c r="J16" i="792"/>
  <c r="M5" i="790"/>
  <c r="K7" i="790"/>
  <c r="I8" i="790"/>
  <c r="I9" i="790"/>
  <c r="K11" i="790"/>
  <c r="Q13" i="790"/>
  <c r="M14" i="790"/>
  <c r="K15" i="790"/>
  <c r="O16" i="790"/>
  <c r="N18" i="790"/>
  <c r="M19" i="790"/>
  <c r="Q20" i="790"/>
  <c r="O21" i="790"/>
  <c r="J22" i="790"/>
  <c r="Q23" i="790"/>
  <c r="M24" i="790"/>
  <c r="Q26" i="790"/>
  <c r="N27" i="790"/>
  <c r="J28" i="790"/>
  <c r="A25" i="790"/>
  <c r="L21" i="790"/>
  <c r="J16" i="790"/>
  <c r="A6" i="790"/>
  <c r="P5" i="793"/>
  <c r="N8" i="793"/>
  <c r="K10" i="793"/>
  <c r="N12" i="793"/>
  <c r="P14" i="793"/>
  <c r="O16" i="793"/>
  <c r="Q19" i="793"/>
  <c r="M21" i="793"/>
  <c r="Q22" i="793"/>
  <c r="P24" i="793"/>
  <c r="K25" i="793"/>
  <c r="N6" i="793"/>
  <c r="P6" i="793"/>
  <c r="A7" i="793"/>
  <c r="J17" i="809"/>
  <c r="P16" i="809"/>
  <c r="N11" i="809"/>
  <c r="I13" i="792"/>
  <c r="I29" i="790"/>
  <c r="M27" i="790"/>
  <c r="J25" i="790"/>
  <c r="Q6" i="793"/>
  <c r="O5" i="793"/>
  <c r="Q5" i="793"/>
  <c r="J13" i="793"/>
  <c r="M13" i="793"/>
  <c r="Q13" i="793"/>
  <c r="I15" i="793"/>
  <c r="N15" i="793"/>
  <c r="J15" i="793"/>
  <c r="K17" i="793"/>
  <c r="I20" i="793"/>
  <c r="P20" i="793"/>
  <c r="F21" i="793"/>
  <c r="H21" i="793" s="1"/>
  <c r="O22" i="793"/>
  <c r="K22" i="793"/>
  <c r="N22" i="793"/>
  <c r="M24" i="793"/>
  <c r="U25" i="793"/>
  <c r="J24" i="793"/>
  <c r="Q24" i="793"/>
  <c r="J26" i="793"/>
  <c r="M26" i="793"/>
  <c r="A27" i="793"/>
  <c r="O29" i="793"/>
  <c r="M29" i="793"/>
  <c r="O28" i="793"/>
  <c r="J29" i="793"/>
  <c r="P28" i="793"/>
  <c r="L29" i="793"/>
  <c r="N28" i="793"/>
  <c r="N5" i="790"/>
  <c r="K5" i="790"/>
  <c r="O5" i="790"/>
  <c r="U8" i="790"/>
  <c r="J7" i="790"/>
  <c r="I7" i="790"/>
  <c r="M9" i="790"/>
  <c r="Q9" i="790"/>
  <c r="N9" i="790"/>
  <c r="K9" i="790"/>
  <c r="A13" i="790"/>
  <c r="K12" i="790"/>
  <c r="M12" i="790"/>
  <c r="P12" i="790"/>
  <c r="Q14" i="790"/>
  <c r="P14" i="790"/>
  <c r="A15" i="790"/>
  <c r="M15" i="790"/>
  <c r="Q15" i="790"/>
  <c r="A18" i="790"/>
  <c r="K17" i="790"/>
  <c r="I19" i="790"/>
  <c r="J19" i="790"/>
  <c r="K6" i="792"/>
  <c r="P6" i="792"/>
  <c r="Q6" i="792"/>
  <c r="I8" i="792"/>
  <c r="A9" i="792"/>
  <c r="P9" i="792"/>
  <c r="Q9" i="792"/>
  <c r="A11" i="792"/>
  <c r="M11" i="792"/>
  <c r="N11" i="792"/>
  <c r="I11" i="792"/>
  <c r="P15" i="792"/>
  <c r="O15" i="792"/>
  <c r="L15" i="792"/>
  <c r="A11" i="809"/>
  <c r="I9" i="809"/>
  <c r="Q11" i="809"/>
  <c r="I11" i="809"/>
  <c r="P12" i="809"/>
  <c r="I12" i="809"/>
  <c r="J12" i="809"/>
  <c r="P15" i="809"/>
  <c r="A17" i="809"/>
  <c r="J14" i="809"/>
  <c r="M16" i="809"/>
  <c r="K15" i="809"/>
  <c r="M17" i="809"/>
  <c r="K18" i="809"/>
  <c r="A5" i="793"/>
  <c r="F5" i="793"/>
  <c r="K7" i="793"/>
  <c r="J7" i="793"/>
  <c r="Q7" i="793"/>
  <c r="A8" i="793"/>
  <c r="M8" i="793"/>
  <c r="A9" i="793"/>
  <c r="I8" i="793"/>
  <c r="M9" i="793"/>
  <c r="N9" i="793"/>
  <c r="J9" i="793"/>
  <c r="I9" i="793"/>
  <c r="J10" i="793"/>
  <c r="A11" i="793"/>
  <c r="K12" i="793"/>
  <c r="J12" i="793"/>
  <c r="N14" i="793"/>
  <c r="K14" i="793"/>
  <c r="M14" i="793"/>
  <c r="M16" i="793"/>
  <c r="P16" i="793"/>
  <c r="L16" i="793"/>
  <c r="I18" i="793"/>
  <c r="M18" i="793"/>
  <c r="K18" i="793"/>
  <c r="K19" i="793"/>
  <c r="J19" i="793"/>
  <c r="Q21" i="793"/>
  <c r="K21" i="793"/>
  <c r="A22" i="793"/>
  <c r="N21" i="793"/>
  <c r="M23" i="793"/>
  <c r="N23" i="793"/>
  <c r="P23" i="793"/>
  <c r="U24" i="793"/>
  <c r="A26" i="793"/>
  <c r="J25" i="793"/>
  <c r="O25" i="793"/>
  <c r="O27" i="793"/>
  <c r="J27" i="793"/>
  <c r="N27" i="793"/>
  <c r="Q27" i="793"/>
  <c r="J6" i="790"/>
  <c r="A7" i="790"/>
  <c r="P6" i="790"/>
  <c r="U9" i="790"/>
  <c r="M8" i="790"/>
  <c r="A9" i="790"/>
  <c r="Q8" i="790"/>
  <c r="K8" i="790"/>
  <c r="L8" i="790"/>
  <c r="J10" i="790"/>
  <c r="A11" i="790"/>
  <c r="N10" i="790"/>
  <c r="J11" i="790"/>
  <c r="A12" i="790"/>
  <c r="K13" i="790"/>
  <c r="I13" i="790"/>
  <c r="J13" i="790"/>
  <c r="A17" i="790"/>
  <c r="Q16" i="790"/>
  <c r="N16" i="790"/>
  <c r="M18" i="790"/>
  <c r="K18" i="790"/>
  <c r="Q18" i="790"/>
  <c r="F21" i="790"/>
  <c r="H21" i="790" s="1"/>
  <c r="K20" i="790"/>
  <c r="I20" i="790"/>
  <c r="J21" i="790"/>
  <c r="Q21" i="790"/>
  <c r="U22" i="790"/>
  <c r="A22" i="790"/>
  <c r="M22" i="790"/>
  <c r="N22" i="790"/>
  <c r="L22" i="790"/>
  <c r="I22" i="790"/>
  <c r="K23" i="790"/>
  <c r="L23" i="790"/>
  <c r="N23" i="790"/>
  <c r="I24" i="790"/>
  <c r="Q24" i="790"/>
  <c r="N24" i="790"/>
  <c r="O24" i="790"/>
  <c r="A26" i="790"/>
  <c r="Q25" i="790"/>
  <c r="M25" i="790"/>
  <c r="P26" i="790"/>
  <c r="L26" i="790"/>
  <c r="O26" i="790"/>
  <c r="N26" i="790"/>
  <c r="J29" i="790"/>
  <c r="P28" i="790"/>
  <c r="I28" i="790"/>
  <c r="P29" i="790"/>
  <c r="A29" i="790"/>
  <c r="U29" i="790"/>
  <c r="L28" i="790"/>
  <c r="P5" i="792"/>
  <c r="Q5" i="792"/>
  <c r="K5" i="792"/>
  <c r="N7" i="792"/>
  <c r="I7" i="792"/>
  <c r="J5" i="792" s="1"/>
  <c r="P7" i="792"/>
  <c r="M10" i="792"/>
  <c r="A12" i="792"/>
  <c r="M12" i="792"/>
  <c r="K12" i="792"/>
  <c r="A14" i="792"/>
  <c r="Q14" i="792"/>
  <c r="N14" i="792"/>
  <c r="O14" i="792"/>
  <c r="K13" i="792"/>
  <c r="K14" i="792"/>
  <c r="O16" i="792"/>
  <c r="Q16" i="792"/>
  <c r="M16" i="792"/>
  <c r="N16" i="792"/>
  <c r="Q15" i="792"/>
  <c r="N13" i="792"/>
  <c r="J12" i="792"/>
  <c r="K11" i="792"/>
  <c r="K10" i="792"/>
  <c r="J7" i="792"/>
  <c r="A8" i="792"/>
  <c r="L5" i="792"/>
  <c r="O28" i="790"/>
  <c r="N29" i="790"/>
  <c r="L27" i="790"/>
  <c r="A27" i="790"/>
  <c r="P25" i="790"/>
  <c r="U25" i="790"/>
  <c r="I23" i="790"/>
  <c r="O22" i="790"/>
  <c r="N21" i="790"/>
  <c r="A21" i="790"/>
  <c r="P19" i="790"/>
  <c r="J17" i="790"/>
  <c r="I16" i="790"/>
  <c r="J15" i="790"/>
  <c r="J14" i="790"/>
  <c r="Q12" i="790"/>
  <c r="K10" i="790"/>
  <c r="O9" i="790"/>
  <c r="Q7" i="790"/>
  <c r="M6" i="790"/>
  <c r="I28" i="793"/>
  <c r="K29" i="793"/>
  <c r="O26" i="793"/>
  <c r="Q25" i="793"/>
  <c r="A24" i="793"/>
  <c r="A23" i="793"/>
  <c r="J20" i="793"/>
  <c r="A19" i="793"/>
  <c r="A16" i="793"/>
  <c r="K13" i="793"/>
  <c r="I11" i="793"/>
  <c r="L9" i="793"/>
  <c r="N7" i="793"/>
  <c r="M5" i="793"/>
  <c r="I4" i="762"/>
  <c r="G4" i="762"/>
  <c r="U28" i="790"/>
  <c r="I27" i="790"/>
  <c r="K27" i="790"/>
  <c r="K16" i="792"/>
  <c r="K15" i="792"/>
  <c r="L14" i="792"/>
  <c r="J13" i="792"/>
  <c r="N12" i="792"/>
  <c r="J11" i="792"/>
  <c r="M9" i="792"/>
  <c r="M8" i="792"/>
  <c r="M7" i="792"/>
  <c r="J6" i="792"/>
  <c r="O5" i="792"/>
  <c r="K29" i="790"/>
  <c r="O29" i="790"/>
  <c r="J27" i="790"/>
  <c r="U27" i="790"/>
  <c r="K25" i="790"/>
  <c r="N25" i="790"/>
  <c r="L24" i="790"/>
  <c r="J23" i="790"/>
  <c r="A23" i="790"/>
  <c r="P21" i="790"/>
  <c r="U21" i="790"/>
  <c r="K19" i="790"/>
  <c r="J18" i="790"/>
  <c r="P16" i="790"/>
  <c r="K16" i="790"/>
  <c r="A16" i="790"/>
  <c r="M13" i="790"/>
  <c r="N12" i="790"/>
  <c r="M10" i="790"/>
  <c r="J8" i="790"/>
  <c r="M7" i="790"/>
  <c r="K6" i="790"/>
  <c r="N29" i="793"/>
  <c r="P27" i="793"/>
  <c r="I26" i="793"/>
  <c r="K24" i="793"/>
  <c r="I22" i="793"/>
  <c r="L21" i="793"/>
  <c r="I19" i="793"/>
  <c r="J17" i="793"/>
  <c r="U16" i="793"/>
  <c r="I12" i="793"/>
  <c r="Q10" i="793"/>
  <c r="O8" i="793"/>
  <c r="U8" i="793"/>
  <c r="U6" i="793"/>
  <c r="U5" i="793"/>
  <c r="U15" i="793"/>
  <c r="U6" i="790"/>
  <c r="U10" i="790"/>
  <c r="U15" i="790"/>
  <c r="U8" i="792"/>
  <c r="U9" i="792"/>
  <c r="U10" i="792"/>
  <c r="U11" i="792"/>
  <c r="U12" i="792"/>
  <c r="Q6" i="809"/>
  <c r="F5" i="817"/>
  <c r="F6" i="817"/>
  <c r="F7" i="817"/>
  <c r="F8" i="817"/>
  <c r="F9" i="817"/>
  <c r="U11" i="808"/>
  <c r="U12" i="808"/>
  <c r="F4" i="778"/>
  <c r="I4" i="778" s="1"/>
  <c r="N4" i="762"/>
  <c r="H17" i="808"/>
  <c r="H14" i="792"/>
  <c r="F15" i="792"/>
  <c r="H15" i="792" s="1"/>
  <c r="M8" i="762"/>
  <c r="L8" i="762"/>
  <c r="N8" i="762"/>
  <c r="O8" i="762"/>
  <c r="K12" i="762"/>
  <c r="L12" i="762"/>
  <c r="J12" i="762"/>
  <c r="A5" i="808"/>
  <c r="F5" i="808"/>
  <c r="H5" i="808" s="1"/>
  <c r="L5" i="808"/>
  <c r="M5" i="808"/>
  <c r="O5" i="808"/>
  <c r="L6" i="808"/>
  <c r="Q6" i="808"/>
  <c r="O6" i="808"/>
  <c r="N8" i="808"/>
  <c r="A9" i="808"/>
  <c r="J7" i="808"/>
  <c r="M9" i="808"/>
  <c r="Q9" i="808"/>
  <c r="I8" i="808"/>
  <c r="Q10" i="808"/>
  <c r="J9" i="808"/>
  <c r="K9" i="808"/>
  <c r="A12" i="808"/>
  <c r="M11" i="808"/>
  <c r="J10" i="808"/>
  <c r="K10" i="808"/>
  <c r="M12" i="808"/>
  <c r="A14" i="808"/>
  <c r="N13" i="808"/>
  <c r="A15" i="808"/>
  <c r="P14" i="808"/>
  <c r="Q15" i="808"/>
  <c r="M15" i="808"/>
  <c r="J13" i="808"/>
  <c r="I14" i="808"/>
  <c r="M16" i="808"/>
  <c r="A17" i="808"/>
  <c r="Q16" i="808"/>
  <c r="J14" i="808"/>
  <c r="N16" i="808"/>
  <c r="A18" i="808"/>
  <c r="N17" i="808"/>
  <c r="M17" i="808"/>
  <c r="K18" i="808"/>
  <c r="C182" i="340"/>
  <c r="K5" i="762"/>
  <c r="L5" i="762"/>
  <c r="K10" i="762"/>
  <c r="N14" i="808"/>
  <c r="M6" i="808"/>
  <c r="L17" i="808"/>
  <c r="L7" i="808"/>
  <c r="O18" i="808"/>
  <c r="I12" i="808"/>
  <c r="A10" i="808"/>
  <c r="O16" i="808"/>
  <c r="K8" i="762"/>
  <c r="P10" i="808"/>
  <c r="J17" i="808"/>
  <c r="K15" i="808"/>
  <c r="M18" i="808"/>
  <c r="J12" i="808"/>
  <c r="C29" i="99"/>
  <c r="C9" i="340"/>
  <c r="D5" i="340" s="1"/>
  <c r="A16" i="808"/>
  <c r="H16" i="808"/>
  <c r="A13" i="808"/>
  <c r="M7" i="808"/>
  <c r="I9" i="808"/>
  <c r="A11" i="808"/>
  <c r="J15" i="808"/>
  <c r="J11" i="808"/>
  <c r="A7" i="808"/>
  <c r="M12" i="762"/>
  <c r="N7" i="762"/>
  <c r="D13" i="817"/>
  <c r="M14" i="808"/>
  <c r="I15" i="808"/>
  <c r="Q12" i="808"/>
  <c r="C49" i="99"/>
  <c r="M7" i="809"/>
  <c r="F6" i="778"/>
  <c r="F7" i="778"/>
  <c r="M10" i="778"/>
  <c r="L10" i="778"/>
  <c r="N10" i="778"/>
  <c r="K10" i="778"/>
  <c r="J10" i="778"/>
  <c r="L8" i="778"/>
  <c r="N8" i="778"/>
  <c r="L12" i="778"/>
  <c r="M12" i="778"/>
  <c r="J12" i="778"/>
  <c r="M13" i="778"/>
  <c r="K13" i="778"/>
  <c r="N14" i="778"/>
  <c r="I14" i="778"/>
  <c r="G14" i="778"/>
  <c r="N14" i="762"/>
  <c r="I14" i="762"/>
  <c r="A6" i="793"/>
  <c r="J5" i="793"/>
  <c r="L5" i="793"/>
  <c r="N5" i="793"/>
  <c r="K5" i="793"/>
  <c r="U7" i="793"/>
  <c r="K6" i="793"/>
  <c r="M6" i="793"/>
  <c r="I6" i="793"/>
  <c r="M7" i="793"/>
  <c r="P7" i="793"/>
  <c r="I7" i="793"/>
  <c r="P8" i="793"/>
  <c r="L8" i="793"/>
  <c r="Q8" i="793"/>
  <c r="J8" i="793"/>
  <c r="K8" i="793"/>
  <c r="Q9" i="793"/>
  <c r="U10" i="793"/>
  <c r="K9" i="793"/>
  <c r="O9" i="793"/>
  <c r="P9" i="793"/>
  <c r="M10" i="793"/>
  <c r="N10" i="793"/>
  <c r="I10" i="793"/>
  <c r="P10" i="793"/>
  <c r="J11" i="793"/>
  <c r="K11" i="793"/>
  <c r="A13" i="793"/>
  <c r="M12" i="793"/>
  <c r="Q12" i="793"/>
  <c r="I13" i="793"/>
  <c r="N13" i="793"/>
  <c r="A14" i="793"/>
  <c r="P13" i="793"/>
  <c r="A15" i="793"/>
  <c r="I14" i="793"/>
  <c r="Q14" i="793"/>
  <c r="M15" i="793"/>
  <c r="P15" i="793"/>
  <c r="Q15" i="793"/>
  <c r="K15" i="793"/>
  <c r="A17" i="793"/>
  <c r="J16" i="793"/>
  <c r="I16" i="793"/>
  <c r="Q16" i="793"/>
  <c r="N16" i="793"/>
  <c r="I17" i="793"/>
  <c r="A18" i="793"/>
  <c r="Q18" i="793"/>
  <c r="N18" i="793"/>
  <c r="J18" i="793"/>
  <c r="P19" i="793"/>
  <c r="A20" i="793"/>
  <c r="M19" i="793"/>
  <c r="N19" i="793"/>
  <c r="N20" i="793"/>
  <c r="Q20" i="793"/>
  <c r="A21" i="793"/>
  <c r="K20" i="793"/>
  <c r="P21" i="793"/>
  <c r="O21" i="793"/>
  <c r="J21" i="793"/>
  <c r="U22" i="793"/>
  <c r="U23" i="793"/>
  <c r="P22" i="793"/>
  <c r="L22" i="793"/>
  <c r="M22" i="793"/>
  <c r="Q23" i="793"/>
  <c r="K23" i="793"/>
  <c r="I23" i="793"/>
  <c r="J23" i="793"/>
  <c r="O23" i="793"/>
  <c r="I24" i="793"/>
  <c r="L24" i="793"/>
  <c r="N24" i="793"/>
  <c r="A25" i="793"/>
  <c r="O24" i="793"/>
  <c r="N25" i="793"/>
  <c r="U26" i="793"/>
  <c r="L25" i="793"/>
  <c r="I25" i="793"/>
  <c r="P25" i="793"/>
  <c r="K26" i="793"/>
  <c r="Q26" i="793"/>
  <c r="U27" i="793"/>
  <c r="L26" i="793"/>
  <c r="P26" i="793"/>
  <c r="L27" i="793"/>
  <c r="K27" i="793"/>
  <c r="A28" i="793"/>
  <c r="M27" i="793"/>
  <c r="I27" i="793"/>
  <c r="I29" i="793"/>
  <c r="P29" i="793"/>
  <c r="K28" i="793"/>
  <c r="M28" i="793"/>
  <c r="Q28" i="793"/>
  <c r="Q29" i="793"/>
  <c r="J28" i="793"/>
  <c r="L28" i="793"/>
  <c r="A5" i="790"/>
  <c r="F5" i="790"/>
  <c r="U5" i="790"/>
  <c r="Q5" i="790"/>
  <c r="J5" i="790"/>
  <c r="P5" i="790"/>
  <c r="L5" i="790"/>
  <c r="I6" i="790"/>
  <c r="Q6" i="790"/>
  <c r="P7" i="790"/>
  <c r="N7" i="790"/>
  <c r="A8" i="790"/>
  <c r="N8" i="790"/>
  <c r="P8" i="790"/>
  <c r="A10" i="790"/>
  <c r="L9" i="790"/>
  <c r="J9" i="790"/>
  <c r="P10" i="790"/>
  <c r="Q10" i="790"/>
  <c r="I11" i="790"/>
  <c r="I12" i="790"/>
  <c r="J12" i="790"/>
  <c r="P13" i="790"/>
  <c r="N13" i="790"/>
  <c r="K14" i="790"/>
  <c r="I14" i="790"/>
  <c r="U16" i="790"/>
  <c r="N15" i="790"/>
  <c r="P15" i="790"/>
  <c r="M16" i="790"/>
  <c r="L16" i="790"/>
  <c r="I17" i="790"/>
  <c r="A19" i="790"/>
  <c r="P18" i="790"/>
  <c r="A20" i="790"/>
  <c r="Q19" i="790"/>
  <c r="N20" i="790"/>
  <c r="P20" i="790"/>
  <c r="J20" i="790"/>
  <c r="M21" i="790"/>
  <c r="K21" i="790"/>
  <c r="P22" i="790"/>
  <c r="U23" i="790"/>
  <c r="Q22" i="790"/>
  <c r="U24" i="790"/>
  <c r="P23" i="790"/>
  <c r="O23" i="790"/>
  <c r="P24" i="790"/>
  <c r="J24" i="790"/>
  <c r="K24" i="790"/>
  <c r="I25" i="790"/>
  <c r="L25" i="790"/>
  <c r="M26" i="790"/>
  <c r="J26" i="790"/>
  <c r="I26" i="790"/>
  <c r="A28" i="790"/>
  <c r="O27" i="790"/>
  <c r="P27" i="790"/>
  <c r="M29" i="790"/>
  <c r="L29" i="790"/>
  <c r="K28" i="790"/>
  <c r="M28" i="790"/>
  <c r="Q28" i="790"/>
  <c r="N5" i="792"/>
  <c r="M5" i="792"/>
  <c r="A7" i="792"/>
  <c r="N6" i="792"/>
  <c r="L6" i="792"/>
  <c r="L7" i="792"/>
  <c r="K7" i="792"/>
  <c r="N8" i="792"/>
  <c r="K8" i="792"/>
  <c r="P8" i="792"/>
  <c r="K9" i="792"/>
  <c r="J9" i="792"/>
  <c r="Q10" i="792"/>
  <c r="I10" i="792"/>
  <c r="P10" i="792"/>
  <c r="P11" i="792"/>
  <c r="A13" i="792"/>
  <c r="Q12" i="792"/>
  <c r="P12" i="792"/>
  <c r="A15" i="792"/>
  <c r="P13" i="792"/>
  <c r="M14" i="792"/>
  <c r="Q13" i="792"/>
  <c r="A16" i="792"/>
  <c r="N15" i="792"/>
  <c r="L16" i="792"/>
  <c r="M10" i="809"/>
  <c r="J9" i="809"/>
  <c r="U11" i="809"/>
  <c r="A12" i="809"/>
  <c r="U12" i="809"/>
  <c r="M12" i="809"/>
  <c r="J11" i="809"/>
  <c r="A15" i="809"/>
  <c r="K12" i="809"/>
  <c r="I13" i="809"/>
  <c r="K13" i="809"/>
  <c r="M15" i="809"/>
  <c r="K16" i="809"/>
  <c r="O16" i="809"/>
  <c r="N17" i="809"/>
  <c r="J15" i="809"/>
  <c r="I15" i="809"/>
  <c r="P18" i="809"/>
  <c r="Q18" i="809"/>
  <c r="O6" i="762"/>
  <c r="K6" i="762"/>
  <c r="N6" i="762"/>
  <c r="M6" i="762"/>
  <c r="C9" i="99"/>
  <c r="C29" i="340"/>
  <c r="D27" i="340" s="1"/>
  <c r="F5" i="778"/>
  <c r="N6" i="808"/>
  <c r="O7" i="808"/>
  <c r="P12" i="808"/>
  <c r="Q14" i="808"/>
  <c r="K16" i="808"/>
  <c r="U21" i="793"/>
  <c r="U7" i="790"/>
  <c r="U13" i="792"/>
  <c r="B162" i="340"/>
  <c r="J7" i="762"/>
  <c r="E132" i="340"/>
  <c r="E168" i="340"/>
  <c r="E184" i="340"/>
  <c r="E128" i="340"/>
  <c r="E166" i="340"/>
  <c r="E149" i="340"/>
  <c r="E186" i="340"/>
  <c r="E165" i="340"/>
  <c r="E164" i="340"/>
  <c r="E146" i="340"/>
  <c r="E188" i="340"/>
  <c r="E129" i="340"/>
  <c r="E170" i="340"/>
  <c r="E127" i="340"/>
  <c r="E144" i="340"/>
  <c r="E185" i="340"/>
  <c r="E169" i="340"/>
  <c r="E207" i="340"/>
  <c r="E148" i="340"/>
  <c r="E131" i="340"/>
  <c r="E125" i="340"/>
  <c r="E147" i="340"/>
  <c r="E206" i="340"/>
  <c r="E205" i="340"/>
  <c r="E145" i="340"/>
  <c r="E187" i="340"/>
  <c r="E210" i="340"/>
  <c r="E124" i="340"/>
  <c r="E190" i="340"/>
  <c r="E208" i="340"/>
  <c r="E126" i="340"/>
  <c r="E189" i="340"/>
  <c r="E133" i="340"/>
  <c r="E130" i="340"/>
  <c r="E167" i="340"/>
  <c r="E209" i="340"/>
  <c r="E204" i="340"/>
  <c r="D211" i="340" l="1"/>
  <c r="D150" i="340"/>
  <c r="D134" i="340"/>
  <c r="E171" i="340"/>
  <c r="B185" i="340"/>
  <c r="B189" i="340"/>
  <c r="B190" i="340"/>
  <c r="E134" i="340"/>
  <c r="E135" i="340"/>
  <c r="B187" i="340"/>
  <c r="B188" i="340"/>
  <c r="E151" i="340"/>
  <c r="E150" i="340"/>
  <c r="B186" i="340"/>
  <c r="E191" i="340"/>
  <c r="B184" i="340"/>
  <c r="E211" i="340"/>
  <c r="H5" i="793"/>
  <c r="D24" i="340"/>
  <c r="N4" i="778"/>
  <c r="G4" i="778"/>
  <c r="H5" i="792"/>
  <c r="F6" i="808"/>
  <c r="D46" i="99"/>
  <c r="D44" i="99"/>
  <c r="D4" i="340"/>
  <c r="D24" i="99"/>
  <c r="D26" i="99"/>
  <c r="D27" i="99"/>
  <c r="D47" i="99"/>
  <c r="D26" i="340"/>
  <c r="K7" i="778"/>
  <c r="J7" i="778"/>
  <c r="D45" i="99"/>
  <c r="D25" i="340"/>
  <c r="D25" i="99"/>
  <c r="L5" i="817"/>
  <c r="M5" i="817"/>
  <c r="K6" i="817"/>
  <c r="J6" i="817"/>
  <c r="K7" i="817"/>
  <c r="J7" i="817"/>
  <c r="J8" i="817"/>
  <c r="K8" i="817"/>
  <c r="M10" i="817"/>
  <c r="L10" i="817"/>
  <c r="K10" i="817"/>
  <c r="J10" i="817"/>
  <c r="N11" i="762"/>
  <c r="O11" i="762"/>
  <c r="J11" i="762"/>
  <c r="K11" i="762"/>
  <c r="L11" i="762"/>
  <c r="M11" i="762"/>
  <c r="A5" i="807"/>
  <c r="U5" i="807"/>
  <c r="F5" i="807"/>
  <c r="A6" i="807"/>
  <c r="P5" i="807"/>
  <c r="J6" i="807"/>
  <c r="M5" i="807"/>
  <c r="N5" i="807"/>
  <c r="L5" i="807"/>
  <c r="J5" i="807"/>
  <c r="I6" i="807"/>
  <c r="Q6" i="807"/>
  <c r="Q5" i="807"/>
  <c r="O5" i="807"/>
  <c r="K5" i="807"/>
  <c r="K6" i="807"/>
  <c r="A7" i="807"/>
  <c r="N7" i="807"/>
  <c r="A8" i="807"/>
  <c r="I7" i="807"/>
  <c r="M7" i="807"/>
  <c r="J7" i="807"/>
  <c r="Q7" i="807"/>
  <c r="P7" i="807"/>
  <c r="K7" i="807"/>
  <c r="I8" i="807"/>
  <c r="K8" i="807"/>
  <c r="U9" i="807"/>
  <c r="N8" i="807"/>
  <c r="A9" i="807"/>
  <c r="Q8" i="807"/>
  <c r="J8" i="807"/>
  <c r="P8" i="807"/>
  <c r="M8" i="807"/>
  <c r="O9" i="807"/>
  <c r="I9" i="807"/>
  <c r="M9" i="807"/>
  <c r="N9" i="807"/>
  <c r="P9" i="807"/>
  <c r="J9" i="807"/>
  <c r="A10" i="807"/>
  <c r="U10" i="807"/>
  <c r="Q9" i="807"/>
  <c r="K9" i="807"/>
  <c r="L9" i="807"/>
  <c r="Q10" i="807"/>
  <c r="M10" i="807"/>
  <c r="J10" i="807"/>
  <c r="L10" i="807"/>
  <c r="O10" i="807"/>
  <c r="P10" i="807"/>
  <c r="I10" i="807"/>
  <c r="K10" i="807"/>
  <c r="N10" i="807"/>
  <c r="A11" i="807"/>
  <c r="J11" i="807"/>
  <c r="I11" i="807"/>
  <c r="K11" i="807"/>
  <c r="A12" i="807"/>
  <c r="I12" i="807"/>
  <c r="J12" i="807"/>
  <c r="A13" i="807"/>
  <c r="Q12" i="807"/>
  <c r="N12" i="807"/>
  <c r="M12" i="807"/>
  <c r="P12" i="807"/>
  <c r="K12" i="807"/>
  <c r="P13" i="807"/>
  <c r="J13" i="807"/>
  <c r="N13" i="807"/>
  <c r="M13" i="807"/>
  <c r="Q13" i="807"/>
  <c r="K13" i="807"/>
  <c r="I13" i="807"/>
  <c r="A14" i="807"/>
  <c r="N14" i="807"/>
  <c r="J14" i="807"/>
  <c r="Q14" i="807"/>
  <c r="K14" i="807"/>
  <c r="I14" i="807"/>
  <c r="M14" i="807"/>
  <c r="A15" i="807"/>
  <c r="P14" i="807"/>
  <c r="K15" i="807"/>
  <c r="I15" i="807"/>
  <c r="Q15" i="807"/>
  <c r="A16" i="807"/>
  <c r="J15" i="807"/>
  <c r="M16" i="807"/>
  <c r="A17" i="807"/>
  <c r="Q16" i="807"/>
  <c r="I16" i="807"/>
  <c r="K16" i="807"/>
  <c r="J16" i="807"/>
  <c r="N16" i="807"/>
  <c r="P16" i="807"/>
  <c r="U18" i="807"/>
  <c r="I17" i="807"/>
  <c r="K17" i="807"/>
  <c r="A18" i="807"/>
  <c r="M17" i="807"/>
  <c r="P17" i="807"/>
  <c r="N17" i="807"/>
  <c r="Q17" i="807"/>
  <c r="J17" i="807"/>
  <c r="P18" i="807"/>
  <c r="K18" i="807"/>
  <c r="N18" i="807"/>
  <c r="J18" i="807"/>
  <c r="O18" i="807"/>
  <c r="M18" i="807"/>
  <c r="L18" i="807"/>
  <c r="I18" i="807"/>
  <c r="Q18" i="807"/>
  <c r="A19" i="807"/>
  <c r="K19" i="807"/>
  <c r="J19" i="807"/>
  <c r="A20" i="807"/>
  <c r="I19" i="807"/>
  <c r="Q20" i="807"/>
  <c r="J20" i="807"/>
  <c r="M20" i="807"/>
  <c r="K20" i="807"/>
  <c r="I20" i="807"/>
  <c r="P20" i="807"/>
  <c r="A21" i="807"/>
  <c r="N20" i="807"/>
  <c r="I21" i="807"/>
  <c r="P21" i="807"/>
  <c r="A22" i="807"/>
  <c r="M21" i="807"/>
  <c r="J21" i="807"/>
  <c r="Q21" i="807"/>
  <c r="N21" i="807"/>
  <c r="K21" i="807"/>
  <c r="M22" i="807"/>
  <c r="K22" i="807"/>
  <c r="Q22" i="807"/>
  <c r="N22" i="807"/>
  <c r="F23" i="807"/>
  <c r="I22" i="807"/>
  <c r="U23" i="807"/>
  <c r="A23" i="807"/>
  <c r="P22" i="807"/>
  <c r="J22" i="807"/>
  <c r="P23" i="807"/>
  <c r="A24" i="807"/>
  <c r="N23" i="807"/>
  <c r="J23" i="807"/>
  <c r="O23" i="807"/>
  <c r="K23" i="807"/>
  <c r="U24" i="807"/>
  <c r="Q23" i="807"/>
  <c r="M23" i="807"/>
  <c r="L23" i="807"/>
  <c r="M24" i="807"/>
  <c r="K24" i="807"/>
  <c r="Q24" i="807"/>
  <c r="A25" i="807"/>
  <c r="O24" i="807"/>
  <c r="N24" i="807"/>
  <c r="P24" i="807"/>
  <c r="L24" i="807"/>
  <c r="U25" i="807"/>
  <c r="J24" i="807"/>
  <c r="I24" i="807"/>
  <c r="Q25" i="807"/>
  <c r="A26" i="807"/>
  <c r="N25" i="807"/>
  <c r="J25" i="807"/>
  <c r="O25" i="807"/>
  <c r="L25" i="807"/>
  <c r="U26" i="807"/>
  <c r="M25" i="807"/>
  <c r="K25" i="807"/>
  <c r="I25" i="807"/>
  <c r="P25" i="807"/>
  <c r="L26" i="807"/>
  <c r="P26" i="807"/>
  <c r="K26" i="807"/>
  <c r="O26" i="807"/>
  <c r="I26" i="807"/>
  <c r="Q26" i="807"/>
  <c r="A27" i="807"/>
  <c r="N26" i="807"/>
  <c r="J26" i="807"/>
  <c r="M26" i="807"/>
  <c r="U27" i="807"/>
  <c r="O27" i="807"/>
  <c r="M27" i="807"/>
  <c r="N27" i="807"/>
  <c r="J27" i="807"/>
  <c r="U28" i="807"/>
  <c r="K27" i="807"/>
  <c r="L27" i="807"/>
  <c r="I27" i="807"/>
  <c r="P27" i="807"/>
  <c r="A28" i="807"/>
  <c r="Q27" i="807"/>
  <c r="N28" i="807"/>
  <c r="A29" i="807"/>
  <c r="J28" i="807"/>
  <c r="K28" i="807"/>
  <c r="O28" i="807"/>
  <c r="I28" i="807"/>
  <c r="L28" i="807"/>
  <c r="M28" i="807"/>
  <c r="Q28" i="807"/>
  <c r="U29" i="807"/>
  <c r="P28" i="807"/>
  <c r="A30" i="807"/>
  <c r="O29" i="807"/>
  <c r="I29" i="807"/>
  <c r="N29" i="807"/>
  <c r="L29" i="807"/>
  <c r="P29" i="807"/>
  <c r="K29" i="807"/>
  <c r="Q29" i="807"/>
  <c r="M29" i="807"/>
  <c r="U30" i="807"/>
  <c r="J29" i="807"/>
  <c r="J31" i="807"/>
  <c r="O31" i="807"/>
  <c r="U31" i="807"/>
  <c r="M30" i="807"/>
  <c r="L30" i="807"/>
  <c r="I30" i="807"/>
  <c r="I31" i="807"/>
  <c r="P31" i="807"/>
  <c r="K30" i="807"/>
  <c r="Q30" i="807"/>
  <c r="A31" i="807"/>
  <c r="J30" i="807"/>
  <c r="Q31" i="807"/>
  <c r="O30" i="807"/>
  <c r="M31" i="807"/>
  <c r="L31" i="807"/>
  <c r="N30" i="807"/>
  <c r="N31" i="807"/>
  <c r="P30" i="807"/>
  <c r="K31" i="807"/>
  <c r="H16" i="809"/>
  <c r="F17" i="809"/>
  <c r="H5" i="762"/>
  <c r="G5" i="762"/>
  <c r="D6" i="340"/>
  <c r="D7" i="340"/>
  <c r="M8" i="778"/>
  <c r="O8" i="778"/>
  <c r="J8" i="778"/>
  <c r="K8" i="778"/>
  <c r="J6" i="778"/>
  <c r="K6" i="778"/>
  <c r="J9" i="762"/>
  <c r="N9" i="762"/>
  <c r="M9" i="762"/>
  <c r="L9" i="762"/>
  <c r="N5" i="762"/>
  <c r="M5" i="762"/>
  <c r="M7" i="762"/>
  <c r="K7" i="762"/>
  <c r="L7" i="762"/>
  <c r="O10" i="762"/>
  <c r="M10" i="762"/>
  <c r="L10" i="762"/>
  <c r="J10" i="762"/>
  <c r="C49" i="340"/>
  <c r="D45" i="340" s="1"/>
  <c r="N13" i="762"/>
  <c r="O13" i="762"/>
  <c r="F6" i="809"/>
  <c r="J5" i="762"/>
  <c r="N5" i="808"/>
  <c r="A6" i="808"/>
  <c r="N9" i="808"/>
  <c r="K8" i="808"/>
  <c r="P9" i="808"/>
  <c r="M10" i="808"/>
  <c r="P15" i="808"/>
  <c r="K13" i="808"/>
  <c r="N18" i="808"/>
  <c r="P18" i="808"/>
  <c r="Q5" i="809"/>
  <c r="M5" i="809"/>
  <c r="P5" i="809"/>
  <c r="Q7" i="809"/>
  <c r="N7" i="809"/>
  <c r="O7" i="809"/>
  <c r="K6" i="809"/>
  <c r="L6" i="809"/>
  <c r="Q18" i="808"/>
  <c r="N7" i="808"/>
  <c r="P17" i="808"/>
  <c r="Q17" i="808"/>
  <c r="N15" i="808"/>
  <c r="N11" i="808"/>
  <c r="Q7" i="808"/>
  <c r="Q5" i="808"/>
  <c r="I13" i="808"/>
  <c r="O17" i="808"/>
  <c r="P11" i="808"/>
  <c r="O12" i="762"/>
  <c r="J8" i="762"/>
  <c r="I10" i="808"/>
  <c r="P7" i="809"/>
  <c r="L5" i="809"/>
  <c r="J18" i="808"/>
  <c r="J6" i="808"/>
  <c r="O5" i="809"/>
  <c r="K7" i="808"/>
  <c r="N10" i="808"/>
  <c r="N6" i="809"/>
  <c r="B182" i="340"/>
  <c r="D49" i="99" l="1"/>
  <c r="D29" i="340"/>
  <c r="D29" i="99"/>
  <c r="D7" i="99"/>
  <c r="D4" i="99"/>
  <c r="D5" i="99"/>
  <c r="D6" i="99"/>
  <c r="H6" i="808"/>
  <c r="H5" i="790"/>
  <c r="G5" i="778"/>
  <c r="O5" i="778" s="1"/>
  <c r="H5" i="778"/>
  <c r="K5" i="778"/>
  <c r="J5" i="778"/>
  <c r="L5" i="778"/>
  <c r="M5" i="778"/>
  <c r="H5" i="807"/>
  <c r="G6" i="762"/>
  <c r="H6" i="762"/>
  <c r="H23" i="807"/>
  <c r="H6" i="809"/>
  <c r="D46" i="340"/>
  <c r="D44" i="340"/>
  <c r="H17" i="809"/>
  <c r="D47" i="340"/>
  <c r="B202" i="340"/>
  <c r="D49" i="340" l="1"/>
  <c r="D9" i="340"/>
  <c r="H6" i="778"/>
  <c r="M6" i="778"/>
  <c r="L6" i="778"/>
  <c r="N5" i="778"/>
  <c r="G6" i="778"/>
  <c r="O6" i="778" s="1"/>
  <c r="D9" i="99"/>
  <c r="H7" i="762"/>
  <c r="G7" i="762"/>
  <c r="G7" i="778" l="1"/>
  <c r="O7" i="778" s="1"/>
  <c r="N6" i="778"/>
  <c r="M7" i="778"/>
  <c r="L7" i="778"/>
  <c r="H7" i="778"/>
  <c r="G8" i="762"/>
  <c r="H8" i="762"/>
  <c r="N7" i="778" l="1"/>
  <c r="G8" i="778"/>
  <c r="H8" i="778"/>
  <c r="G9" i="762"/>
  <c r="H9" i="762"/>
  <c r="H9" i="778" l="1"/>
  <c r="H10" i="762"/>
  <c r="G10" i="762"/>
  <c r="G11" i="762" l="1"/>
  <c r="H11" i="762"/>
  <c r="G12" i="762" l="1"/>
  <c r="H12" i="762"/>
  <c r="G13" i="762" l="1"/>
  <c r="H13" i="762"/>
  <c r="I7" i="809" l="1"/>
  <c r="J5" i="809" s="1"/>
  <c r="I7" i="808"/>
  <c r="J5" i="808" s="1"/>
  <c r="M9" i="817" l="1"/>
  <c r="L9" i="817"/>
  <c r="E182" i="340" l="1"/>
  <c r="E61" i="340"/>
  <c r="E202" i="340"/>
  <c r="E162" i="340"/>
  <c r="T13" i="807"/>
  <c r="E48" i="340"/>
  <c r="T12" i="808"/>
  <c r="P4" i="778"/>
  <c r="P10" i="778"/>
  <c r="E48" i="99"/>
  <c r="P5" i="817"/>
  <c r="T11" i="792"/>
  <c r="T7" i="793"/>
  <c r="T12" i="809"/>
  <c r="T14" i="793"/>
  <c r="P13" i="778"/>
  <c r="T11" i="793"/>
  <c r="E7" i="99"/>
  <c r="T12" i="792"/>
  <c r="T7" i="792"/>
  <c r="T12" i="793"/>
  <c r="T12" i="790"/>
  <c r="T9" i="793"/>
  <c r="E44" i="99"/>
  <c r="E6" i="99"/>
  <c r="T8" i="793"/>
  <c r="P10" i="762"/>
  <c r="P14" i="778"/>
  <c r="T7" i="809"/>
  <c r="P12" i="762"/>
  <c r="P12" i="778"/>
  <c r="T11" i="790"/>
  <c r="P8" i="762"/>
  <c r="E47" i="99"/>
  <c r="E4" i="340"/>
  <c r="T13" i="790"/>
  <c r="F2" i="778"/>
  <c r="P10" i="817"/>
  <c r="E46" i="340"/>
  <c r="E4" i="99"/>
  <c r="T14" i="790"/>
  <c r="E7" i="340"/>
  <c r="T10" i="793"/>
  <c r="T12" i="807"/>
  <c r="T10" i="790"/>
  <c r="E26" i="340"/>
  <c r="E25" i="99"/>
  <c r="E25" i="340"/>
  <c r="T8" i="790"/>
  <c r="E5" i="99"/>
  <c r="E8" i="340"/>
  <c r="E2" i="762"/>
  <c r="P5" i="762"/>
  <c r="T7" i="808"/>
  <c r="T7" i="790"/>
  <c r="E8" i="99"/>
  <c r="E45" i="99"/>
  <c r="P7" i="778"/>
  <c r="E5" i="340"/>
  <c r="T11" i="807"/>
  <c r="P6" i="778"/>
  <c r="E46" i="99"/>
  <c r="T15" i="807"/>
  <c r="T16" i="807"/>
  <c r="E28" i="99"/>
  <c r="P7" i="817"/>
  <c r="P4" i="762"/>
  <c r="T10" i="807"/>
  <c r="P11" i="762"/>
  <c r="P15" i="762"/>
  <c r="E45" i="340"/>
  <c r="E2" i="778"/>
  <c r="E24" i="99"/>
  <c r="T15" i="808"/>
  <c r="P15" i="778"/>
  <c r="F2" i="762"/>
  <c r="P9" i="762"/>
  <c r="E26" i="99"/>
  <c r="T8" i="807"/>
  <c r="P7" i="762"/>
  <c r="E47" i="340"/>
  <c r="T15" i="809"/>
  <c r="P9" i="817"/>
  <c r="E27" i="340"/>
  <c r="T9" i="790"/>
  <c r="P13" i="762"/>
  <c r="E24" i="340"/>
  <c r="T14" i="808"/>
  <c r="P8" i="778"/>
  <c r="P6" i="762"/>
  <c r="T9" i="807"/>
  <c r="P8" i="817"/>
  <c r="P5" i="778"/>
  <c r="T14" i="807"/>
  <c r="E6" i="340"/>
  <c r="E27" i="99"/>
  <c r="P14" i="762"/>
  <c r="T17" i="807"/>
  <c r="E44" i="340"/>
  <c r="E28" i="340"/>
  <c r="T13" i="793"/>
  <c r="P6" i="817"/>
  <c r="T14" i="809"/>
  <c r="U14" i="808" l="1"/>
  <c r="E10" i="340"/>
  <c r="E9" i="340"/>
  <c r="E49" i="99"/>
  <c r="E50" i="99"/>
  <c r="U16" i="807"/>
  <c r="U15" i="809"/>
  <c r="U14" i="793"/>
  <c r="U12" i="790"/>
  <c r="U12" i="807"/>
  <c r="E50" i="340"/>
  <c r="E49" i="340"/>
  <c r="U13" i="793"/>
  <c r="U12" i="793"/>
  <c r="U15" i="808"/>
  <c r="E30" i="340"/>
  <c r="E29" i="340"/>
  <c r="U13" i="790"/>
  <c r="U7" i="808"/>
  <c r="U7" i="792"/>
  <c r="E29" i="99"/>
  <c r="E30" i="99"/>
  <c r="U14" i="790"/>
  <c r="U7" i="809"/>
  <c r="U14" i="807"/>
  <c r="U13" i="807"/>
  <c r="U14" i="809"/>
  <c r="E9" i="99"/>
  <c r="E10" i="99"/>
  <c r="U17" i="807"/>
  <c r="U8" i="807"/>
  <c r="O13" i="808"/>
  <c r="O13" i="809"/>
  <c r="T13" i="809"/>
  <c r="T13" i="808"/>
  <c r="U11" i="807" l="1"/>
  <c r="U13" i="809"/>
  <c r="U15" i="807"/>
  <c r="U11" i="793"/>
  <c r="U11" i="790"/>
  <c r="U13" i="808"/>
  <c r="I18" i="809" l="1"/>
  <c r="J16" i="809" s="1"/>
  <c r="I18" i="808"/>
  <c r="J16" i="808" s="1"/>
  <c r="I16" i="792"/>
  <c r="J14" i="792" s="1"/>
  <c r="T18" i="809"/>
  <c r="T18" i="808"/>
  <c r="T16" i="792"/>
  <c r="U18" i="809" l="1"/>
  <c r="U18" i="808"/>
  <c r="U16" i="792"/>
  <c r="C89" i="340"/>
  <c r="C90" i="340"/>
  <c r="E82" i="340"/>
  <c r="D87" i="340" l="1"/>
  <c r="D86" i="340"/>
  <c r="D85" i="340"/>
  <c r="D84" i="340"/>
  <c r="D88" i="340"/>
  <c r="E88" i="340"/>
  <c r="E87" i="340"/>
  <c r="E85" i="340"/>
  <c r="E84" i="340"/>
  <c r="E86" i="340"/>
  <c r="D89" i="340" l="1"/>
  <c r="E89" i="340"/>
  <c r="E90" i="340"/>
  <c r="C10" i="340" l="1"/>
  <c r="I5" i="790"/>
  <c r="S2" i="790"/>
  <c r="G5" i="790"/>
  <c r="F6" i="790" s="1"/>
  <c r="E2" i="340"/>
  <c r="E22" i="340"/>
  <c r="E42" i="340"/>
  <c r="T5" i="807"/>
  <c r="T5" i="790"/>
  <c r="R5" i="790" l="1"/>
  <c r="S5" i="790"/>
  <c r="F4" i="817"/>
  <c r="F11" i="778"/>
  <c r="C30" i="340"/>
  <c r="I5" i="807"/>
  <c r="S2" i="807"/>
  <c r="G5" i="807"/>
  <c r="F6" i="807" s="1"/>
  <c r="F12" i="817"/>
  <c r="E102" i="340"/>
  <c r="T6" i="792"/>
  <c r="P12" i="817"/>
  <c r="P4" i="817"/>
  <c r="P11" i="778"/>
  <c r="T5" i="793"/>
  <c r="C10" i="99" l="1"/>
  <c r="U6" i="792"/>
  <c r="C108" i="340"/>
  <c r="I12" i="817"/>
  <c r="N12" i="817"/>
  <c r="F7" i="807"/>
  <c r="C109" i="340"/>
  <c r="F9" i="778"/>
  <c r="S5" i="807"/>
  <c r="R5" i="807"/>
  <c r="F11" i="817"/>
  <c r="K11" i="778"/>
  <c r="J11" i="778"/>
  <c r="S2" i="793"/>
  <c r="G5" i="793"/>
  <c r="F6" i="793" s="1"/>
  <c r="I5" i="793"/>
  <c r="G6" i="792"/>
  <c r="F7" i="792" s="1"/>
  <c r="I6" i="792"/>
  <c r="I5" i="792" s="1"/>
  <c r="I4" i="817"/>
  <c r="G4" i="817"/>
  <c r="N4" i="817"/>
  <c r="E22" i="99"/>
  <c r="E42" i="99"/>
  <c r="E2" i="99"/>
  <c r="T14" i="792"/>
  <c r="P13" i="817"/>
  <c r="P9" i="778"/>
  <c r="T5" i="792"/>
  <c r="P11" i="817"/>
  <c r="Q13" i="817"/>
  <c r="T6" i="808"/>
  <c r="T6" i="809"/>
  <c r="U6" i="808" l="1"/>
  <c r="U6" i="809"/>
  <c r="G7" i="792"/>
  <c r="F8" i="792" s="1"/>
  <c r="D105" i="340"/>
  <c r="D104" i="340"/>
  <c r="D106" i="340"/>
  <c r="C122" i="340"/>
  <c r="M11" i="817"/>
  <c r="L11" i="817"/>
  <c r="J9" i="778"/>
  <c r="G9" i="778"/>
  <c r="L9" i="778"/>
  <c r="K9" i="778"/>
  <c r="M9" i="778"/>
  <c r="O9" i="778"/>
  <c r="I6" i="808"/>
  <c r="I5" i="808" s="1"/>
  <c r="G6" i="808"/>
  <c r="F7" i="808" s="1"/>
  <c r="S2" i="792"/>
  <c r="G5" i="792"/>
  <c r="N5" i="817"/>
  <c r="K5" i="817"/>
  <c r="J5" i="817"/>
  <c r="G5" i="817"/>
  <c r="H5" i="817"/>
  <c r="C30" i="99"/>
  <c r="G14" i="792"/>
  <c r="S5" i="793"/>
  <c r="R5" i="793"/>
  <c r="D107" i="340"/>
  <c r="I6" i="809"/>
  <c r="I5" i="809" s="1"/>
  <c r="G6" i="809"/>
  <c r="F7" i="809" s="1"/>
  <c r="E122" i="340"/>
  <c r="T5" i="808"/>
  <c r="T15" i="792"/>
  <c r="E107" i="340"/>
  <c r="T5" i="809"/>
  <c r="E105" i="340"/>
  <c r="E106" i="340"/>
  <c r="E104" i="340"/>
  <c r="D108" i="340" l="1"/>
  <c r="U15" i="792"/>
  <c r="E109" i="340"/>
  <c r="E108" i="340"/>
  <c r="L6" i="817"/>
  <c r="O5" i="817"/>
  <c r="G6" i="817"/>
  <c r="H6" i="817"/>
  <c r="M6" i="817"/>
  <c r="O6" i="817"/>
  <c r="S2" i="809"/>
  <c r="G5" i="809"/>
  <c r="G15" i="792"/>
  <c r="F16" i="792" s="1"/>
  <c r="G16" i="792" s="1"/>
  <c r="H16" i="792" s="1"/>
  <c r="I15" i="792"/>
  <c r="I14" i="792" s="1"/>
  <c r="H7" i="792"/>
  <c r="G7" i="809"/>
  <c r="F8" i="809" s="1"/>
  <c r="G5" i="808"/>
  <c r="S2" i="808"/>
  <c r="R6" i="792"/>
  <c r="R5" i="792"/>
  <c r="S5" i="792"/>
  <c r="S7" i="792"/>
  <c r="S6" i="792"/>
  <c r="R7" i="792"/>
  <c r="S14" i="792"/>
  <c r="R14" i="792"/>
  <c r="N9" i="778"/>
  <c r="H10" i="778"/>
  <c r="G10" i="778"/>
  <c r="C135" i="340"/>
  <c r="C142" i="340"/>
  <c r="G7" i="808"/>
  <c r="F8" i="808" s="1"/>
  <c r="E142" i="340"/>
  <c r="T16" i="809"/>
  <c r="T16" i="808"/>
  <c r="R15" i="792" l="1"/>
  <c r="S15" i="792"/>
  <c r="R16" i="792"/>
  <c r="S16" i="792"/>
  <c r="G16" i="808"/>
  <c r="R16" i="808" s="1"/>
  <c r="S7" i="809"/>
  <c r="R5" i="809"/>
  <c r="R6" i="809"/>
  <c r="S5" i="809"/>
  <c r="R7" i="809"/>
  <c r="S6" i="809"/>
  <c r="G7" i="817"/>
  <c r="N6" i="817"/>
  <c r="H7" i="817"/>
  <c r="L7" i="817"/>
  <c r="O7" i="817"/>
  <c r="M7" i="817"/>
  <c r="C151" i="340"/>
  <c r="G16" i="809"/>
  <c r="R16" i="809" s="1"/>
  <c r="H7" i="809"/>
  <c r="H7" i="808"/>
  <c r="G8" i="809"/>
  <c r="F9" i="809" s="1"/>
  <c r="F9" i="808"/>
  <c r="G11" i="778"/>
  <c r="H11" i="778"/>
  <c r="O11" i="778"/>
  <c r="L11" i="778"/>
  <c r="M11" i="778"/>
  <c r="R7" i="808"/>
  <c r="S7" i="808"/>
  <c r="R5" i="808"/>
  <c r="S5" i="808"/>
  <c r="R6" i="808"/>
  <c r="S6" i="808"/>
  <c r="T17" i="809"/>
  <c r="T17" i="808"/>
  <c r="S16" i="808" l="1"/>
  <c r="U17" i="809"/>
  <c r="U17" i="808"/>
  <c r="G17" i="809"/>
  <c r="I17" i="809"/>
  <c r="I16" i="809" s="1"/>
  <c r="S16" i="809"/>
  <c r="N12" i="778"/>
  <c r="H12" i="778"/>
  <c r="G12" i="778"/>
  <c r="N11" i="778"/>
  <c r="H8" i="809"/>
  <c r="G8" i="817"/>
  <c r="M8" i="817"/>
  <c r="H8" i="817"/>
  <c r="N7" i="817"/>
  <c r="L8" i="817"/>
  <c r="O8" i="817"/>
  <c r="R8" i="809"/>
  <c r="G17" i="808"/>
  <c r="I17" i="808"/>
  <c r="I16" i="808" s="1"/>
  <c r="S8" i="809"/>
  <c r="H13" i="778" l="1"/>
  <c r="N13" i="778"/>
  <c r="G13" i="778"/>
  <c r="O13" i="778" s="1"/>
  <c r="O12" i="778"/>
  <c r="F18" i="808"/>
  <c r="R17" i="808"/>
  <c r="S17" i="808"/>
  <c r="H9" i="817"/>
  <c r="K9" i="817"/>
  <c r="N8" i="817"/>
  <c r="J9" i="817"/>
  <c r="G9" i="817"/>
  <c r="N9" i="817"/>
  <c r="F18" i="809"/>
  <c r="R17" i="809"/>
  <c r="S17" i="809"/>
  <c r="G18" i="808" l="1"/>
  <c r="H18" i="808" s="1"/>
  <c r="O9" i="817"/>
  <c r="N10" i="817"/>
  <c r="H10" i="817"/>
  <c r="G10" i="817"/>
  <c r="G18" i="809"/>
  <c r="H18" i="809" s="1"/>
  <c r="R18" i="809" l="1"/>
  <c r="S18" i="808"/>
  <c r="S18" i="809"/>
  <c r="O10" i="817"/>
  <c r="G11" i="817"/>
  <c r="H11" i="817"/>
  <c r="N11" i="817"/>
  <c r="J11" i="817"/>
  <c r="K11" i="817"/>
  <c r="R18" i="808"/>
  <c r="G12" i="817" l="1"/>
  <c r="O11" i="817"/>
  <c r="C50" i="340" l="1"/>
  <c r="C50" i="99" l="1"/>
  <c r="I21" i="790" l="1"/>
  <c r="G21" i="790"/>
  <c r="G6" i="790"/>
  <c r="G21" i="793"/>
  <c r="I21" i="793"/>
  <c r="G6" i="793"/>
  <c r="E62" i="340"/>
  <c r="T20" i="790"/>
  <c r="T10" i="809"/>
  <c r="T24" i="793"/>
  <c r="T27" i="793"/>
  <c r="T26" i="807"/>
  <c r="T10" i="808"/>
  <c r="T29" i="807"/>
  <c r="T20" i="807"/>
  <c r="T21" i="790"/>
  <c r="T26" i="790"/>
  <c r="T6" i="793"/>
  <c r="T16" i="793"/>
  <c r="T27" i="790"/>
  <c r="T23" i="807"/>
  <c r="T19" i="793"/>
  <c r="T18" i="790"/>
  <c r="T6" i="790"/>
  <c r="T18" i="793"/>
  <c r="T11" i="808"/>
  <c r="T16" i="790"/>
  <c r="T11" i="809"/>
  <c r="T9" i="792"/>
  <c r="T10" i="792"/>
  <c r="T24" i="790"/>
  <c r="T18" i="807"/>
  <c r="T7" i="807"/>
  <c r="T26" i="793"/>
  <c r="T19" i="790"/>
  <c r="T21" i="793"/>
  <c r="U19" i="790" l="1"/>
  <c r="U19" i="793"/>
  <c r="U18" i="790"/>
  <c r="U20" i="790"/>
  <c r="U10" i="808"/>
  <c r="U18" i="793"/>
  <c r="U20" i="807"/>
  <c r="U7" i="807"/>
  <c r="U6" i="807" s="1"/>
  <c r="F22" i="793"/>
  <c r="S21" i="793"/>
  <c r="R21" i="793"/>
  <c r="F7" i="793"/>
  <c r="R6" i="793"/>
  <c r="S6" i="793"/>
  <c r="H6" i="793"/>
  <c r="I23" i="807"/>
  <c r="G23" i="807"/>
  <c r="F22" i="790"/>
  <c r="R21" i="790"/>
  <c r="S21" i="790"/>
  <c r="G7" i="807"/>
  <c r="F7" i="790"/>
  <c r="H6" i="790"/>
  <c r="R6" i="790"/>
  <c r="S6" i="790"/>
  <c r="T17" i="790"/>
  <c r="T25" i="790"/>
  <c r="T28" i="790"/>
  <c r="T20" i="793"/>
  <c r="T6" i="807"/>
  <c r="T21" i="807"/>
  <c r="T28" i="807"/>
  <c r="T28" i="793"/>
  <c r="T30" i="807"/>
  <c r="U17" i="790" l="1"/>
  <c r="U21" i="807"/>
  <c r="U20" i="793"/>
  <c r="U17" i="793" s="1"/>
  <c r="L6" i="790"/>
  <c r="O6" i="790"/>
  <c r="H7" i="807"/>
  <c r="F8" i="807"/>
  <c r="R7" i="807"/>
  <c r="S7" i="807"/>
  <c r="O6" i="793"/>
  <c r="L6" i="793"/>
  <c r="G7" i="790"/>
  <c r="F8" i="790" s="1"/>
  <c r="G22" i="790"/>
  <c r="F23" i="790" s="1"/>
  <c r="H22" i="790"/>
  <c r="G22" i="793"/>
  <c r="F23" i="793" s="1"/>
  <c r="L6" i="807"/>
  <c r="G6" i="807"/>
  <c r="C69" i="340"/>
  <c r="D68" i="340" s="1"/>
  <c r="C70" i="340"/>
  <c r="F24" i="807"/>
  <c r="R23" i="807"/>
  <c r="S23" i="807"/>
  <c r="G7" i="793"/>
  <c r="S7" i="793" s="1"/>
  <c r="T22" i="807"/>
  <c r="T17" i="793"/>
  <c r="T29" i="793"/>
  <c r="T27" i="807"/>
  <c r="T25" i="793"/>
  <c r="T15" i="790"/>
  <c r="S22" i="790" l="1"/>
  <c r="H22" i="793"/>
  <c r="R22" i="790"/>
  <c r="R7" i="790"/>
  <c r="R7" i="793"/>
  <c r="H7" i="790"/>
  <c r="L7" i="790" s="1"/>
  <c r="S7" i="790"/>
  <c r="U22" i="807"/>
  <c r="U19" i="807" s="1"/>
  <c r="H6" i="807"/>
  <c r="S6" i="807"/>
  <c r="R6" i="807"/>
  <c r="G8" i="807"/>
  <c r="F9" i="807" s="1"/>
  <c r="H7" i="793"/>
  <c r="F8" i="793"/>
  <c r="G23" i="793"/>
  <c r="F24" i="793" s="1"/>
  <c r="G8" i="790"/>
  <c r="F9" i="790" s="1"/>
  <c r="L7" i="807"/>
  <c r="O7" i="807"/>
  <c r="O6" i="807" s="1"/>
  <c r="D64" i="340"/>
  <c r="D65" i="340"/>
  <c r="D67" i="340"/>
  <c r="D66" i="340"/>
  <c r="R22" i="793"/>
  <c r="G23" i="790"/>
  <c r="F24" i="790" s="1"/>
  <c r="G24" i="807"/>
  <c r="F25" i="807" s="1"/>
  <c r="S22" i="793"/>
  <c r="T17" i="792"/>
  <c r="T9" i="809"/>
  <c r="E66" i="340"/>
  <c r="T31" i="807"/>
  <c r="E68" i="340"/>
  <c r="T29" i="790"/>
  <c r="T24" i="807"/>
  <c r="T8" i="792"/>
  <c r="E64" i="340"/>
  <c r="T9" i="808"/>
  <c r="T18" i="792"/>
  <c r="T19" i="807"/>
  <c r="E67" i="340"/>
  <c r="E65" i="340"/>
  <c r="T22" i="793"/>
  <c r="O7" i="790" l="1"/>
  <c r="R23" i="790"/>
  <c r="D69" i="340"/>
  <c r="H23" i="790"/>
  <c r="H24" i="807"/>
  <c r="S23" i="790"/>
  <c r="H8" i="807"/>
  <c r="O8" i="807" s="1"/>
  <c r="P6" i="807" s="1"/>
  <c r="R8" i="807"/>
  <c r="U9" i="808"/>
  <c r="E70" i="340"/>
  <c r="E69" i="340"/>
  <c r="G25" i="807"/>
  <c r="F26" i="807" s="1"/>
  <c r="R8" i="790"/>
  <c r="S23" i="793"/>
  <c r="G8" i="793"/>
  <c r="F9" i="793" s="1"/>
  <c r="G9" i="808"/>
  <c r="G9" i="807"/>
  <c r="F10" i="807" s="1"/>
  <c r="G9" i="790"/>
  <c r="F10" i="790" s="1"/>
  <c r="G24" i="793"/>
  <c r="F25" i="793" s="1"/>
  <c r="R24" i="807"/>
  <c r="L19" i="807"/>
  <c r="H8" i="790"/>
  <c r="R23" i="793"/>
  <c r="O7" i="793"/>
  <c r="L7" i="793"/>
  <c r="G8" i="792"/>
  <c r="G9" i="809"/>
  <c r="U17" i="792"/>
  <c r="S24" i="807"/>
  <c r="G24" i="790"/>
  <c r="F25" i="790" s="1"/>
  <c r="S8" i="790"/>
  <c r="H23" i="793"/>
  <c r="S8" i="807"/>
  <c r="T23" i="790"/>
  <c r="T25" i="807"/>
  <c r="T20" i="808"/>
  <c r="T23" i="793"/>
  <c r="T19" i="809"/>
  <c r="T8" i="809"/>
  <c r="T20" i="809"/>
  <c r="T15" i="793"/>
  <c r="T22" i="790"/>
  <c r="T19" i="808"/>
  <c r="T8" i="808"/>
  <c r="H24" i="790" l="1"/>
  <c r="L8" i="807"/>
  <c r="R9" i="790"/>
  <c r="H9" i="807"/>
  <c r="R25" i="807"/>
  <c r="S24" i="793"/>
  <c r="H9" i="790"/>
  <c r="R9" i="807"/>
  <c r="S25" i="807"/>
  <c r="R24" i="793"/>
  <c r="S9" i="790"/>
  <c r="S9" i="807"/>
  <c r="H25" i="807"/>
  <c r="G9" i="793"/>
  <c r="F10" i="793" s="1"/>
  <c r="G25" i="790"/>
  <c r="F26" i="790" s="1"/>
  <c r="R9" i="809"/>
  <c r="F10" i="809"/>
  <c r="H9" i="809"/>
  <c r="S9" i="809"/>
  <c r="H8" i="793"/>
  <c r="G26" i="807"/>
  <c r="F27" i="807" s="1"/>
  <c r="S24" i="790"/>
  <c r="F9" i="792"/>
  <c r="S8" i="792"/>
  <c r="R8" i="792"/>
  <c r="H8" i="792"/>
  <c r="H24" i="793"/>
  <c r="U19" i="808"/>
  <c r="R8" i="793"/>
  <c r="S9" i="808"/>
  <c r="H9" i="808"/>
  <c r="R9" i="808"/>
  <c r="F10" i="808"/>
  <c r="U8" i="808"/>
  <c r="R24" i="790"/>
  <c r="O8" i="808"/>
  <c r="G8" i="808"/>
  <c r="G25" i="793"/>
  <c r="F26" i="793" s="1"/>
  <c r="G10" i="790"/>
  <c r="F11" i="790" s="1"/>
  <c r="U19" i="809"/>
  <c r="G10" i="807"/>
  <c r="F11" i="807" s="1"/>
  <c r="S8" i="793"/>
  <c r="T13" i="792"/>
  <c r="R10" i="807" l="1"/>
  <c r="R26" i="807"/>
  <c r="S26" i="807"/>
  <c r="S25" i="793"/>
  <c r="S10" i="807"/>
  <c r="H10" i="790"/>
  <c r="L10" i="790" s="1"/>
  <c r="R25" i="793"/>
  <c r="H10" i="807"/>
  <c r="R10" i="790"/>
  <c r="H25" i="793"/>
  <c r="R25" i="790"/>
  <c r="S9" i="793"/>
  <c r="F12" i="807"/>
  <c r="G11" i="807"/>
  <c r="H11" i="807" s="1"/>
  <c r="S10" i="790"/>
  <c r="O9" i="808"/>
  <c r="L9" i="808"/>
  <c r="L8" i="808" s="1"/>
  <c r="H26" i="807"/>
  <c r="L9" i="809"/>
  <c r="O9" i="809"/>
  <c r="S25" i="790"/>
  <c r="H9" i="793"/>
  <c r="G11" i="790"/>
  <c r="R11" i="790" s="1"/>
  <c r="F12" i="790"/>
  <c r="G26" i="793"/>
  <c r="F27" i="793" s="1"/>
  <c r="G9" i="792"/>
  <c r="F10" i="792" s="1"/>
  <c r="G27" i="807"/>
  <c r="F28" i="807" s="1"/>
  <c r="G10" i="809"/>
  <c r="F11" i="809" s="1"/>
  <c r="H25" i="790"/>
  <c r="G10" i="793"/>
  <c r="F11" i="793" s="1"/>
  <c r="S8" i="808"/>
  <c r="R8" i="808"/>
  <c r="H8" i="808"/>
  <c r="G10" i="808"/>
  <c r="F11" i="808" s="1"/>
  <c r="L8" i="792"/>
  <c r="O8" i="792"/>
  <c r="G26" i="790"/>
  <c r="F27" i="790" s="1"/>
  <c r="R9" i="793"/>
  <c r="S27" i="807" l="1"/>
  <c r="H26" i="790"/>
  <c r="H27" i="807"/>
  <c r="S10" i="808"/>
  <c r="R9" i="792"/>
  <c r="S9" i="792"/>
  <c r="H26" i="793"/>
  <c r="O10" i="790"/>
  <c r="S26" i="790"/>
  <c r="R10" i="808"/>
  <c r="S10" i="809"/>
  <c r="S11" i="790"/>
  <c r="R26" i="790"/>
  <c r="H10" i="808"/>
  <c r="O10" i="808" s="1"/>
  <c r="R26" i="793"/>
  <c r="G11" i="809"/>
  <c r="F12" i="809" s="1"/>
  <c r="G12" i="790"/>
  <c r="F13" i="790" s="1"/>
  <c r="G12" i="807"/>
  <c r="F13" i="807" s="1"/>
  <c r="S10" i="793"/>
  <c r="H10" i="793"/>
  <c r="H10" i="809"/>
  <c r="G28" i="807"/>
  <c r="F29" i="807" s="1"/>
  <c r="G10" i="792"/>
  <c r="F11" i="792" s="1"/>
  <c r="G27" i="793"/>
  <c r="F28" i="793" s="1"/>
  <c r="S11" i="807"/>
  <c r="F12" i="793"/>
  <c r="G11" i="793"/>
  <c r="S11" i="793" s="1"/>
  <c r="G27" i="790"/>
  <c r="F28" i="790" s="1"/>
  <c r="G11" i="808"/>
  <c r="F12" i="808" s="1"/>
  <c r="R10" i="793"/>
  <c r="R10" i="809"/>
  <c r="R27" i="807"/>
  <c r="H9" i="792"/>
  <c r="S26" i="793"/>
  <c r="H11" i="790"/>
  <c r="R11" i="807"/>
  <c r="R11" i="809" l="1"/>
  <c r="L10" i="808"/>
  <c r="M8" i="808" s="1"/>
  <c r="S10" i="792"/>
  <c r="S12" i="790"/>
  <c r="R11" i="793"/>
  <c r="H27" i="793"/>
  <c r="H28" i="807"/>
  <c r="H12" i="807"/>
  <c r="L12" i="807" s="1"/>
  <c r="R27" i="790"/>
  <c r="G29" i="807"/>
  <c r="F30" i="807" s="1"/>
  <c r="G13" i="807"/>
  <c r="F14" i="807" s="1"/>
  <c r="G13" i="790"/>
  <c r="F14" i="790" s="1"/>
  <c r="G12" i="809"/>
  <c r="F13" i="809" s="1"/>
  <c r="L10" i="793"/>
  <c r="O10" i="793"/>
  <c r="G11" i="792"/>
  <c r="F12" i="792" s="1"/>
  <c r="R11" i="808"/>
  <c r="S27" i="790"/>
  <c r="G12" i="793"/>
  <c r="F13" i="793" s="1"/>
  <c r="R27" i="793"/>
  <c r="H10" i="792"/>
  <c r="S28" i="807"/>
  <c r="S12" i="807"/>
  <c r="R12" i="790"/>
  <c r="H11" i="809"/>
  <c r="G12" i="808"/>
  <c r="F13" i="808" s="1"/>
  <c r="G28" i="790"/>
  <c r="F29" i="790" s="1"/>
  <c r="O12" i="807"/>
  <c r="O11" i="807" s="1"/>
  <c r="L9" i="792"/>
  <c r="O9" i="792"/>
  <c r="H11" i="808"/>
  <c r="G28" i="793"/>
  <c r="F29" i="793" s="1"/>
  <c r="S11" i="808"/>
  <c r="H27" i="790"/>
  <c r="H11" i="793"/>
  <c r="S27" i="793"/>
  <c r="R10" i="792"/>
  <c r="R28" i="807"/>
  <c r="O10" i="809"/>
  <c r="L10" i="809"/>
  <c r="R12" i="807"/>
  <c r="H12" i="790"/>
  <c r="S11" i="809"/>
  <c r="H28" i="793" l="1"/>
  <c r="S11" i="792"/>
  <c r="H12" i="793"/>
  <c r="L12" i="793" s="1"/>
  <c r="L11" i="793" s="1"/>
  <c r="R11" i="792"/>
  <c r="S28" i="793"/>
  <c r="R28" i="793"/>
  <c r="L11" i="808"/>
  <c r="O11" i="808"/>
  <c r="G29" i="790"/>
  <c r="H29" i="790" s="1"/>
  <c r="G14" i="790"/>
  <c r="F15" i="790" s="1"/>
  <c r="G30" i="807"/>
  <c r="F31" i="807" s="1"/>
  <c r="S28" i="790"/>
  <c r="R12" i="808"/>
  <c r="L11" i="809"/>
  <c r="O11" i="809"/>
  <c r="O10" i="792"/>
  <c r="L10" i="792"/>
  <c r="R12" i="793"/>
  <c r="S12" i="809"/>
  <c r="H13" i="790"/>
  <c r="R13" i="807"/>
  <c r="R29" i="807"/>
  <c r="L12" i="790"/>
  <c r="L11" i="790" s="1"/>
  <c r="O12" i="790"/>
  <c r="O11" i="790" s="1"/>
  <c r="G13" i="809"/>
  <c r="H13" i="809" s="1"/>
  <c r="F14" i="809"/>
  <c r="G14" i="807"/>
  <c r="F15" i="807" s="1"/>
  <c r="G29" i="793"/>
  <c r="R29" i="793" s="1"/>
  <c r="R28" i="790"/>
  <c r="H12" i="808"/>
  <c r="S12" i="793"/>
  <c r="H11" i="792"/>
  <c r="H12" i="809"/>
  <c r="S13" i="790"/>
  <c r="S13" i="807"/>
  <c r="S29" i="807"/>
  <c r="G13" i="808"/>
  <c r="H13" i="808" s="1"/>
  <c r="F14" i="808"/>
  <c r="O12" i="793"/>
  <c r="O11" i="793" s="1"/>
  <c r="H28" i="790"/>
  <c r="S12" i="808"/>
  <c r="G13" i="793"/>
  <c r="F14" i="793" s="1"/>
  <c r="G12" i="792"/>
  <c r="F13" i="792" s="1"/>
  <c r="R12" i="809"/>
  <c r="R13" i="790"/>
  <c r="H13" i="807"/>
  <c r="H29" i="807"/>
  <c r="S14" i="807" l="1"/>
  <c r="S29" i="793"/>
  <c r="H29" i="793"/>
  <c r="R29" i="790"/>
  <c r="S13" i="808"/>
  <c r="R13" i="808"/>
  <c r="H12" i="792"/>
  <c r="O12" i="792" s="1"/>
  <c r="H13" i="793"/>
  <c r="O13" i="793" s="1"/>
  <c r="P11" i="793" s="1"/>
  <c r="G14" i="793"/>
  <c r="F15" i="793" s="1"/>
  <c r="G13" i="792"/>
  <c r="H13" i="792" s="1"/>
  <c r="S30" i="807"/>
  <c r="R14" i="790"/>
  <c r="R12" i="792"/>
  <c r="S13" i="793"/>
  <c r="G14" i="808"/>
  <c r="F15" i="808" s="1"/>
  <c r="O12" i="809"/>
  <c r="L12" i="809"/>
  <c r="R14" i="807"/>
  <c r="S13" i="809"/>
  <c r="O13" i="790"/>
  <c r="P11" i="790" s="1"/>
  <c r="L13" i="790"/>
  <c r="M11" i="790" s="1"/>
  <c r="R30" i="807"/>
  <c r="S14" i="790"/>
  <c r="O11" i="792"/>
  <c r="L11" i="792"/>
  <c r="G14" i="809"/>
  <c r="F15" i="809" s="1"/>
  <c r="G31" i="807"/>
  <c r="H31" i="807" s="1"/>
  <c r="G15" i="790"/>
  <c r="F16" i="790" s="1"/>
  <c r="L13" i="807"/>
  <c r="O13" i="807"/>
  <c r="P11" i="807" s="1"/>
  <c r="O12" i="808"/>
  <c r="L12" i="808"/>
  <c r="F16" i="807"/>
  <c r="G15" i="807"/>
  <c r="H15" i="807" s="1"/>
  <c r="S12" i="792"/>
  <c r="R13" i="793"/>
  <c r="H14" i="807"/>
  <c r="R13" i="809"/>
  <c r="H30" i="807"/>
  <c r="H14" i="790"/>
  <c r="S29" i="790"/>
  <c r="L12" i="792" l="1"/>
  <c r="S14" i="793"/>
  <c r="H14" i="793"/>
  <c r="O14" i="793" s="1"/>
  <c r="Q11" i="793" s="1"/>
  <c r="L13" i="793"/>
  <c r="M11" i="793" s="1"/>
  <c r="R14" i="793"/>
  <c r="R13" i="792"/>
  <c r="G15" i="809"/>
  <c r="H15" i="809" s="1"/>
  <c r="L14" i="790"/>
  <c r="N11" i="790" s="1"/>
  <c r="O14" i="790"/>
  <c r="Q11" i="790" s="1"/>
  <c r="G16" i="807"/>
  <c r="F17" i="807" s="1"/>
  <c r="S15" i="790"/>
  <c r="S31" i="807"/>
  <c r="S14" i="809"/>
  <c r="S14" i="808"/>
  <c r="L13" i="792"/>
  <c r="O13" i="792"/>
  <c r="L14" i="807"/>
  <c r="O14" i="807"/>
  <c r="Q11" i="807" s="1"/>
  <c r="G16" i="790"/>
  <c r="F17" i="790" s="1"/>
  <c r="G15" i="808"/>
  <c r="H15" i="808" s="1"/>
  <c r="R15" i="807"/>
  <c r="R15" i="790"/>
  <c r="R31" i="807"/>
  <c r="R14" i="809"/>
  <c r="H14" i="808"/>
  <c r="L14" i="793"/>
  <c r="N11" i="793" s="1"/>
  <c r="S15" i="807"/>
  <c r="H15" i="790"/>
  <c r="H14" i="809"/>
  <c r="R14" i="808"/>
  <c r="S13" i="792"/>
  <c r="G15" i="793"/>
  <c r="F16" i="793" s="1"/>
  <c r="H15" i="793" l="1"/>
  <c r="O15" i="793" s="1"/>
  <c r="R15" i="793"/>
  <c r="S15" i="808"/>
  <c r="H16" i="790"/>
  <c r="S15" i="793"/>
  <c r="S16" i="790"/>
  <c r="R15" i="809"/>
  <c r="L14" i="808"/>
  <c r="L13" i="808" s="1"/>
  <c r="O14" i="808"/>
  <c r="G17" i="807"/>
  <c r="F18" i="807" s="1"/>
  <c r="G16" i="793"/>
  <c r="F17" i="793" s="1"/>
  <c r="L14" i="809"/>
  <c r="L13" i="809" s="1"/>
  <c r="O14" i="809"/>
  <c r="R15" i="808"/>
  <c r="R16" i="790"/>
  <c r="S16" i="807"/>
  <c r="S15" i="809"/>
  <c r="R16" i="807"/>
  <c r="L15" i="790"/>
  <c r="O15" i="790"/>
  <c r="O15" i="808"/>
  <c r="L15" i="808"/>
  <c r="M13" i="808" s="1"/>
  <c r="G17" i="790"/>
  <c r="S17" i="790" s="1"/>
  <c r="F18" i="790"/>
  <c r="H16" i="807"/>
  <c r="O15" i="809"/>
  <c r="L15" i="809"/>
  <c r="M13" i="809" s="1"/>
  <c r="L15" i="793" l="1"/>
  <c r="S17" i="807"/>
  <c r="R17" i="807"/>
  <c r="H16" i="793"/>
  <c r="R16" i="793"/>
  <c r="H17" i="807"/>
  <c r="L17" i="807" s="1"/>
  <c r="G17" i="793"/>
  <c r="R17" i="793" s="1"/>
  <c r="F18" i="793"/>
  <c r="O16" i="807"/>
  <c r="O15" i="807" s="1"/>
  <c r="L16" i="807"/>
  <c r="H17" i="790"/>
  <c r="R17" i="790"/>
  <c r="S16" i="793"/>
  <c r="G18" i="790"/>
  <c r="F19" i="790" s="1"/>
  <c r="G18" i="807"/>
  <c r="F19" i="807" s="1"/>
  <c r="S18" i="807"/>
  <c r="O17" i="807" l="1"/>
  <c r="P15" i="807" s="1"/>
  <c r="S18" i="790"/>
  <c r="R18" i="807"/>
  <c r="H18" i="807"/>
  <c r="R18" i="790"/>
  <c r="F20" i="807"/>
  <c r="G19" i="807"/>
  <c r="S19" i="807" s="1"/>
  <c r="H18" i="790"/>
  <c r="S17" i="793"/>
  <c r="G19" i="790"/>
  <c r="F20" i="790" s="1"/>
  <c r="H17" i="793"/>
  <c r="G18" i="793"/>
  <c r="F19" i="793" s="1"/>
  <c r="H19" i="790" l="1"/>
  <c r="L19" i="790" s="1"/>
  <c r="M17" i="790" s="1"/>
  <c r="S18" i="793"/>
  <c r="S19" i="790"/>
  <c r="R18" i="793"/>
  <c r="R19" i="790"/>
  <c r="O18" i="790"/>
  <c r="O17" i="790" s="1"/>
  <c r="L18" i="790"/>
  <c r="L17" i="790" s="1"/>
  <c r="G20" i="807"/>
  <c r="F21" i="807" s="1"/>
  <c r="G19" i="793"/>
  <c r="F20" i="793" s="1"/>
  <c r="H19" i="807"/>
  <c r="H18" i="793"/>
  <c r="G20" i="790"/>
  <c r="R20" i="790" s="1"/>
  <c r="R19" i="807"/>
  <c r="S19" i="793" l="1"/>
  <c r="O19" i="790"/>
  <c r="P17" i="790" s="1"/>
  <c r="S20" i="790"/>
  <c r="H20" i="790"/>
  <c r="O20" i="790" s="1"/>
  <c r="Q17" i="790" s="1"/>
  <c r="H20" i="807"/>
  <c r="L20" i="807" s="1"/>
  <c r="G21" i="807"/>
  <c r="F22" i="807" s="1"/>
  <c r="S21" i="807"/>
  <c r="R19" i="793"/>
  <c r="R20" i="807"/>
  <c r="O18" i="793"/>
  <c r="O17" i="793" s="1"/>
  <c r="L18" i="793"/>
  <c r="L17" i="793" s="1"/>
  <c r="G20" i="793"/>
  <c r="S20" i="793" s="1"/>
  <c r="H19" i="793"/>
  <c r="S20" i="807"/>
  <c r="R20" i="793" l="1"/>
  <c r="L20" i="790"/>
  <c r="N17" i="790" s="1"/>
  <c r="O20" i="807"/>
  <c r="O19" i="807" s="1"/>
  <c r="G22" i="807"/>
  <c r="H22" i="807" s="1"/>
  <c r="R21" i="807"/>
  <c r="O19" i="793"/>
  <c r="P17" i="793" s="1"/>
  <c r="L19" i="793"/>
  <c r="M17" i="793" s="1"/>
  <c r="H20" i="793"/>
  <c r="H21" i="807"/>
  <c r="S22" i="807" l="1"/>
  <c r="R22" i="807"/>
  <c r="O22" i="807"/>
  <c r="Q19" i="807" s="1"/>
  <c r="L22" i="807"/>
  <c r="O21" i="807"/>
  <c r="P19" i="807" s="1"/>
  <c r="L21" i="807"/>
  <c r="O20" i="793"/>
  <c r="Q17" i="793" s="1"/>
  <c r="L20" i="793"/>
  <c r="N17" i="793" s="1"/>
</calcChain>
</file>

<file path=xl/comments1.xml><?xml version="1.0" encoding="utf-8"?>
<comments xmlns="http://schemas.openxmlformats.org/spreadsheetml/2006/main">
  <authors>
    <author>Geoffroy Raskin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>0: no % change in labels
1: % change in labels</t>
        </r>
      </text>
    </comment>
  </commentList>
</comments>
</file>

<file path=xl/sharedStrings.xml><?xml version="1.0" encoding="utf-8"?>
<sst xmlns="http://schemas.openxmlformats.org/spreadsheetml/2006/main" count="8152" uniqueCount="1514">
  <si>
    <t>%</t>
  </si>
  <si>
    <t>data</t>
  </si>
  <si>
    <t>pivot</t>
  </si>
  <si>
    <t>top label
location</t>
  </si>
  <si>
    <t>bottom label
location</t>
  </si>
  <si>
    <t>X-axis</t>
  </si>
  <si>
    <t>Segment</t>
  </si>
  <si>
    <t>X</t>
  </si>
  <si>
    <t># decimals</t>
  </si>
  <si>
    <t>Ctrl</t>
  </si>
  <si>
    <t>shown</t>
  </si>
  <si>
    <t>Published</t>
  </si>
  <si>
    <t>Region</t>
  </si>
  <si>
    <t>Denominator</t>
  </si>
  <si>
    <t>+X</t>
  </si>
  <si>
    <t>+%</t>
  </si>
  <si>
    <t xml:space="preserve"> </t>
  </si>
  <si>
    <t>T</t>
  </si>
  <si>
    <t>start</t>
  </si>
  <si>
    <t>end</t>
  </si>
  <si>
    <t>(in € million)</t>
  </si>
  <si>
    <t>EBITDA Q Group</t>
  </si>
  <si>
    <t>block 1</t>
  </si>
  <si>
    <t>block 2</t>
  </si>
  <si>
    <t>R1234</t>
  </si>
  <si>
    <t>Continuing EPS YTD Group</t>
  </si>
  <si>
    <t>Cash generation</t>
  </si>
  <si>
    <t>block 3</t>
  </si>
  <si>
    <t>Delta</t>
  </si>
  <si>
    <t>Sustainable solutions</t>
  </si>
  <si>
    <t>Neutral impact</t>
  </si>
  <si>
    <t>Challenged applications</t>
  </si>
  <si>
    <t>þ</t>
  </si>
  <si>
    <t xml:space="preserve">Aeronautics &amp; Automotive </t>
  </si>
  <si>
    <t>Electricals &amp; Electronics</t>
  </si>
  <si>
    <t>Resources &amp; Environment</t>
  </si>
  <si>
    <t xml:space="preserve">Agro, Feed &amp; Food </t>
  </si>
  <si>
    <t>Consumers goods &amp; Healthcare</t>
  </si>
  <si>
    <t>Building &amp; Construction</t>
  </si>
  <si>
    <t>Industrial Applications</t>
  </si>
  <si>
    <t>top
label</t>
  </si>
  <si>
    <t>bottom
label</t>
  </si>
  <si>
    <t>block +1</t>
  </si>
  <si>
    <t>block -1</t>
  </si>
  <si>
    <t>block +3</t>
  </si>
  <si>
    <t>block +2</t>
  </si>
  <si>
    <t>block -3</t>
  </si>
  <si>
    <t>block -2</t>
  </si>
  <si>
    <t>chart</t>
  </si>
  <si>
    <t>2019</t>
  </si>
  <si>
    <t>End-markets</t>
  </si>
  <si>
    <t>Net sales
Materials</t>
  </si>
  <si>
    <t>Net sales
Chemicals</t>
  </si>
  <si>
    <t>Net sales
Solutions</t>
  </si>
  <si>
    <t>Other</t>
  </si>
  <si>
    <t>Fixed costs:</t>
  </si>
  <si>
    <t>Cost savings &amp; others: 290</t>
  </si>
  <si>
    <t>Inflation: -71</t>
  </si>
  <si>
    <t>Attention: added sticker on fixed costs</t>
  </si>
  <si>
    <t>CFROI</t>
  </si>
  <si>
    <t>ROCE</t>
  </si>
  <si>
    <t>Research &amp; innovation</t>
  </si>
  <si>
    <t>Recherche &amp; innovation</t>
  </si>
  <si>
    <t>Onderzoek &amp; innovatie</t>
  </si>
  <si>
    <t>Research &amp; innovation intensity</t>
  </si>
  <si>
    <t>Intensité de recherche &amp; innovation</t>
  </si>
  <si>
    <t>Onderzoek- &amp; innovatie-intensiteit</t>
  </si>
  <si>
    <t/>
  </si>
  <si>
    <t>Q4 2022</t>
  </si>
  <si>
    <t>% yoy</t>
  </si>
  <si>
    <t>FY 2022</t>
  </si>
  <si>
    <t>FY 2021</t>
  </si>
  <si>
    <t>Conversion en cash</t>
  </si>
  <si>
    <t>(en M€)</t>
  </si>
  <si>
    <t>Kasstroomomzetting</t>
  </si>
  <si>
    <t>(in € mln)</t>
  </si>
  <si>
    <t>Capex</t>
  </si>
  <si>
    <t>Kapitaalinvesteringen</t>
  </si>
  <si>
    <t>f</t>
  </si>
  <si>
    <t>-1,022</t>
  </si>
  <si>
    <t>Materials</t>
  </si>
  <si>
    <t>Chemicals</t>
  </si>
  <si>
    <t>Solutions</t>
  </si>
  <si>
    <t>Functional Polymers</t>
  </si>
  <si>
    <t>-</t>
  </si>
  <si>
    <t>Corporate &amp; Business Services</t>
  </si>
  <si>
    <t>Underlying EBITDA</t>
  </si>
  <si>
    <t>EBITDA sous-jacent</t>
  </si>
  <si>
    <t>Onderliggende EBITDA</t>
  </si>
  <si>
    <t>e</t>
  </si>
  <si>
    <t>736</t>
  </si>
  <si>
    <t>3,229</t>
  </si>
  <si>
    <t>Net sales</t>
  </si>
  <si>
    <t>3,286</t>
  </si>
  <si>
    <t>EBITDA</t>
  </si>
  <si>
    <t>EBIT</t>
  </si>
  <si>
    <t>517</t>
  </si>
  <si>
    <t>13,426</t>
  </si>
  <si>
    <t>2,426</t>
  </si>
  <si>
    <t>-349</t>
  </si>
  <si>
    <t>Segment review</t>
  </si>
  <si>
    <t>Soda Ash &amp; Derivatives</t>
  </si>
  <si>
    <t>Peroxides</t>
  </si>
  <si>
    <t>Coatis</t>
  </si>
  <si>
    <t>Silica</t>
  </si>
  <si>
    <t>Special Chem</t>
  </si>
  <si>
    <t>EBITDA margin</t>
  </si>
  <si>
    <t>Marge d'EBITDA</t>
  </si>
  <si>
    <t>EBITDA-marge</t>
  </si>
  <si>
    <t>R4</t>
  </si>
  <si>
    <t>Underlying</t>
  </si>
  <si>
    <t>% organic</t>
  </si>
  <si>
    <t>+25.6%</t>
  </si>
  <si>
    <t>n.m.</t>
  </si>
  <si>
    <t>+19.6%</t>
  </si>
  <si>
    <t>3</t>
  </si>
  <si>
    <t>2</t>
  </si>
  <si>
    <t>+9.3%</t>
  </si>
  <si>
    <t>9</t>
  </si>
  <si>
    <t>7</t>
  </si>
  <si>
    <t>-4.5%</t>
  </si>
  <si>
    <t>782</t>
  </si>
  <si>
    <t>18.1%</t>
  </si>
  <si>
    <t>22.0%</t>
  </si>
  <si>
    <t>+2.8pp</t>
  </si>
  <si>
    <t>21.0%</t>
  </si>
  <si>
    <t>6.9%</t>
  </si>
  <si>
    <t>2.9%</t>
  </si>
  <si>
    <t>-0.3pp</t>
  </si>
  <si>
    <t>2.4%</t>
  </si>
  <si>
    <t>Europe</t>
  </si>
  <si>
    <t>Asia &amp; RoW</t>
  </si>
  <si>
    <t>Latin America</t>
  </si>
  <si>
    <t>North America</t>
  </si>
  <si>
    <t>Scope</t>
  </si>
  <si>
    <t>Forex
conversion</t>
  </si>
  <si>
    <t>Volume
&amp; mix</t>
  </si>
  <si>
    <t>Price</t>
  </si>
  <si>
    <t>FP</t>
  </si>
  <si>
    <t>CBS</t>
  </si>
  <si>
    <t>Net
pricing</t>
  </si>
  <si>
    <t>Fixed
costs</t>
  </si>
  <si>
    <t xml:space="preserve">Underlying
EBITDA
</t>
  </si>
  <si>
    <t>Working
capital</t>
  </si>
  <si>
    <t>industrial</t>
  </si>
  <si>
    <t>non-industrial</t>
  </si>
  <si>
    <t>Taxes</t>
  </si>
  <si>
    <t>Provisions</t>
  </si>
  <si>
    <t>Employee
benefits</t>
  </si>
  <si>
    <t>+S</t>
  </si>
  <si>
    <t>Environment</t>
  </si>
  <si>
    <t>Other FCF</t>
  </si>
  <si>
    <t>FCF from
cont. ops.</t>
  </si>
  <si>
    <t>Financing</t>
  </si>
  <si>
    <t>Net interests</t>
  </si>
  <si>
    <t>Hybrid coupons</t>
  </si>
  <si>
    <t>Dividends to
non-ctrl
interests</t>
  </si>
  <si>
    <t>FCF to
Solvay
share from
cont. ops.</t>
  </si>
  <si>
    <t>FCF to
Solvay
share from
disc. ops.</t>
  </si>
  <si>
    <t>FCF from
disc. ops.</t>
  </si>
  <si>
    <t xml:space="preserve">FCF
</t>
  </si>
  <si>
    <t>FCF to
Solvay
share</t>
  </si>
  <si>
    <t>September 30, 2022</t>
  </si>
  <si>
    <t xml:space="preserve">IFRS
debt
</t>
  </si>
  <si>
    <t>S</t>
  </si>
  <si>
    <t xml:space="preserve">Hybrid
bonds
</t>
  </si>
  <si>
    <t>FCF to
Solvay
share-
holders</t>
  </si>
  <si>
    <t>Dividends
to Solvay
share-
holders</t>
  </si>
  <si>
    <t>Use of 
provisions
for additional 
voluntary 
contributions
pension plans)</t>
  </si>
  <si>
    <t>Remeasu-
rements
(forex)</t>
  </si>
  <si>
    <t>In/outflow
from M&amp;A</t>
  </si>
  <si>
    <t>Changes
in scope
&amp; other</t>
  </si>
  <si>
    <t>December 31, 2022</t>
  </si>
  <si>
    <t>Operational
deleveraging</t>
  </si>
  <si>
    <t>Operational
impact</t>
  </si>
  <si>
    <t>Capex &amp; working capital</t>
  </si>
  <si>
    <t>Taxes &amp; other FCF</t>
  </si>
  <si>
    <t>December 31, 2021</t>
  </si>
  <si>
    <t>Voluntary 
pension 
contributions</t>
  </si>
  <si>
    <t>Remeasu-
rements
(forex), changes
in scope
&amp; other</t>
  </si>
  <si>
    <t>IFRS</t>
  </si>
  <si>
    <t>A4</t>
  </si>
  <si>
    <t>10</t>
  </si>
  <si>
    <t>566</t>
  </si>
  <si>
    <t>Depreciation, amortization &amp; impairments</t>
  </si>
  <si>
    <t>-10.0%</t>
  </si>
  <si>
    <t>6</t>
  </si>
  <si>
    <t>-25</t>
  </si>
  <si>
    <t>Net financial charges</t>
  </si>
  <si>
    <t>-7</t>
  </si>
  <si>
    <t>-39</t>
  </si>
  <si>
    <t>Profit / (loss) for the period before taxes</t>
  </si>
  <si>
    <t>378</t>
  </si>
  <si>
    <t>Income tax expenses</t>
  </si>
  <si>
    <t>-1</t>
  </si>
  <si>
    <t>Tax rate</t>
  </si>
  <si>
    <t>-3</t>
  </si>
  <si>
    <t>1</t>
  </si>
  <si>
    <t>5</t>
  </si>
  <si>
    <t>Profit / (loss) for the period</t>
  </si>
  <si>
    <t>-16</t>
  </si>
  <si>
    <t>989</t>
  </si>
  <si>
    <t>(Profit) / loss attributable to non-controlling interests</t>
  </si>
  <si>
    <t>-29</t>
  </si>
  <si>
    <t>Profit / (loss) attributable to Solvay shareholders</t>
  </si>
  <si>
    <t>+12.7%</t>
  </si>
  <si>
    <t>Basic earnings per share (in €)</t>
  </si>
  <si>
    <t>2.41</t>
  </si>
  <si>
    <t>of which from continuing operations</t>
  </si>
  <si>
    <t>Investissements</t>
  </si>
  <si>
    <t>Vrije kasstroom uit voortgezette bedrijfsactiviteiten</t>
  </si>
  <si>
    <t>FCF</t>
  </si>
  <si>
    <t>Vrije kasstroom</t>
  </si>
  <si>
    <t>FCF to Solvay shareholders from continuing operations</t>
  </si>
  <si>
    <t>Vrije kasstroom aan Solvay-aandeelhouders uit voortgezette bedrijfsactiviteiten</t>
  </si>
  <si>
    <t>FCF to Solvay shareholders</t>
  </si>
  <si>
    <t>FCF aux actionnaires Solvay</t>
  </si>
  <si>
    <t>Vrije kasstroom aan Solvay-aandeelhouders</t>
  </si>
  <si>
    <t>Net working capital</t>
  </si>
  <si>
    <t>Net financial debt</t>
  </si>
  <si>
    <t>Dette nette financière</t>
  </si>
  <si>
    <t>Financiële nettoschuld</t>
  </si>
  <si>
    <t>Underlying leverage ratio</t>
  </si>
  <si>
    <t>Ratio de levier sous-jacent</t>
  </si>
  <si>
    <t>Onderliggende hefboomgraad</t>
  </si>
  <si>
    <t>-235</t>
  </si>
  <si>
    <t>-2</t>
  </si>
  <si>
    <t>+18.9%</t>
  </si>
  <si>
    <t>830</t>
  </si>
  <si>
    <t>Solvay</t>
  </si>
  <si>
    <t>Underlying tax rate</t>
  </si>
  <si>
    <t>a</t>
  </si>
  <si>
    <t>Earnings from associates &amp; joint ventures</t>
  </si>
  <si>
    <t>b</t>
  </si>
  <si>
    <t>c</t>
  </si>
  <si>
    <t>-15</t>
  </si>
  <si>
    <t>Income taxes</t>
  </si>
  <si>
    <t>d</t>
  </si>
  <si>
    <t>A4E</t>
  </si>
  <si>
    <t>A4F</t>
  </si>
  <si>
    <t>A4N</t>
  </si>
  <si>
    <t>-30</t>
  </si>
  <si>
    <t>-118</t>
  </si>
  <si>
    <t>11</t>
  </si>
  <si>
    <t>Interest on loans &amp; short term deposits</t>
  </si>
  <si>
    <t>Other gains &amp; losses on net indebtedness</t>
  </si>
  <si>
    <t>+5.0%</t>
  </si>
  <si>
    <t>Cost of discounting provisions</t>
  </si>
  <si>
    <t>Result from equity instruments measured at fair value</t>
  </si>
  <si>
    <t>f = a+b+c+d+e</t>
  </si>
  <si>
    <t>Sales</t>
  </si>
  <si>
    <t>of which net sales</t>
  </si>
  <si>
    <t>Cost of goods sold</t>
  </si>
  <si>
    <t>Gross margin</t>
  </si>
  <si>
    <t>Commercial costs</t>
  </si>
  <si>
    <t>Research &amp; development costs</t>
  </si>
  <si>
    <t>Result from portfolio management &amp; major restructuring</t>
  </si>
  <si>
    <t>Profit / (loss) for the period from continuing operations</t>
  </si>
  <si>
    <t>attributable to Solvay share</t>
  </si>
  <si>
    <t>attributable to non-controlling interests</t>
  </si>
  <si>
    <t>Profit / (loss) for the period from discontinued operations</t>
  </si>
  <si>
    <t>Weighted average of number of outstanding shares, basic</t>
  </si>
  <si>
    <t>Nombre moyen pondéré d'actions ordinaires (base)</t>
  </si>
  <si>
    <t>Gewogen gemiddelde van het aantal uitstaande aandelen (basisberekening)</t>
  </si>
  <si>
    <t>Weighted average of number of outstanding shares, diluted</t>
  </si>
  <si>
    <t>Diluted earnings per share (in €)</t>
  </si>
  <si>
    <t>-5.8%</t>
  </si>
  <si>
    <t>+13.6%</t>
  </si>
  <si>
    <t>23</t>
  </si>
  <si>
    <t>4</t>
  </si>
  <si>
    <t>3.52</t>
  </si>
  <si>
    <t>2.40</t>
  </si>
  <si>
    <t>-325</t>
  </si>
  <si>
    <t>-5</t>
  </si>
  <si>
    <t>Consolidated income statement</t>
  </si>
  <si>
    <t>Number of shares (in 1000 shares)</t>
  </si>
  <si>
    <t>Nombre d'actions (en 1000 actions)</t>
  </si>
  <si>
    <t>Aantal aandelen (in 1000 aandelen)</t>
  </si>
  <si>
    <t>Issued shares at end of year</t>
  </si>
  <si>
    <t>Actions émises à la fin de l'exercice</t>
  </si>
  <si>
    <t>Uitgegeven aandelen op het einde van het jaar</t>
  </si>
  <si>
    <t>Treasury shares at end of year</t>
  </si>
  <si>
    <t>Actions propres à la fin de l'exercice</t>
  </si>
  <si>
    <t>Eigen aandelen op het einde van het jaar</t>
  </si>
  <si>
    <t>Shares held by Solvac</t>
  </si>
  <si>
    <t>Actions détenues par Solvac à la fin de l'exercice</t>
  </si>
  <si>
    <t>Aandelen aangehouden door Solvac op het einde van het jaar</t>
  </si>
  <si>
    <t>Outstanding shares at the end of the year</t>
  </si>
  <si>
    <t>Actions en circulation à la fin de l'exercice</t>
  </si>
  <si>
    <t>Uitstaande aandelen op het einde van het jaar</t>
  </si>
  <si>
    <t>Outstanding shares at the end of the year (including dilution factor)</t>
  </si>
  <si>
    <t>Actions en circulation à la fin de l'exercice (inclus le facteur de dilution)</t>
  </si>
  <si>
    <t>Uitstaande aandelen op het einde van het jaar (inclusief verwateringsfactor)</t>
  </si>
  <si>
    <t>Average outstanding shares (basic calculation)</t>
  </si>
  <si>
    <t>Moyenne des actions en circulation (calcul de base)</t>
  </si>
  <si>
    <t>Gemiddelde uitstaande aandelen (basisberekening)</t>
  </si>
  <si>
    <t>h</t>
  </si>
  <si>
    <t>Average outstanding shares (diluted calculation)</t>
  </si>
  <si>
    <t>Moyenne des actions en circulation (calcul dilué)</t>
  </si>
  <si>
    <t>Gemiddelde uitstaande aandelen (verwaterde berekening)</t>
  </si>
  <si>
    <t>i</t>
  </si>
  <si>
    <t>Data per share (in €)</t>
  </si>
  <si>
    <t>Chiffres par action (en €)</t>
  </si>
  <si>
    <t>Cijfers per aandeel (in €)</t>
  </si>
  <si>
    <t>Underlying profit for the period (basic)</t>
  </si>
  <si>
    <t>Profit de la période sous-jacent (base)</t>
  </si>
  <si>
    <t>Onderliggende winst van de periode (basis)</t>
  </si>
  <si>
    <t>Underlying profit from continuing operations (basic)</t>
  </si>
  <si>
    <t>Onderliggende winst uit voortgezette bedrijfsactiviteiten (basis)</t>
  </si>
  <si>
    <t>IFRS profit for the period (basic)</t>
  </si>
  <si>
    <t>Profit de la période IFRS (base)</t>
  </si>
  <si>
    <t>IFRS winst van de periode (basis)</t>
  </si>
  <si>
    <t>IFRS profit from continuing operations (basic)</t>
  </si>
  <si>
    <t>IFRS winst uit voortgezette bedrijfsactiviteiten (basis)</t>
  </si>
  <si>
    <t>Underlying profit for the period (diluted)</t>
  </si>
  <si>
    <t>Profit de la période sous-jacent (dilué)</t>
  </si>
  <si>
    <t>Onderliggende winst van de periode (verwaterd)</t>
  </si>
  <si>
    <t>Underlying profit from continuing operations (diluted)</t>
  </si>
  <si>
    <t>Onderliggende winst uit voortgezette bedrijfsactiviteiten (verwaterd)</t>
  </si>
  <si>
    <t>IFRS profit for the period (diluted)</t>
  </si>
  <si>
    <t>Profit de la période IFRS (dilué)</t>
  </si>
  <si>
    <t>IFRS winst van de periode (verwaterd)</t>
  </si>
  <si>
    <t>IFRS profit from continuing operations (diluted)</t>
  </si>
  <si>
    <t>IFRS winst uit voortgezette bedrijfsactiviteiten (verwaterd)</t>
  </si>
  <si>
    <t>105,876</t>
  </si>
  <si>
    <t>Free cash flow (FCF)</t>
  </si>
  <si>
    <t>Cash flow from operating activities</t>
  </si>
  <si>
    <t>of which voluntary pension contributions</t>
  </si>
  <si>
    <t>of which cash flow related to internal portfolio management and excluded from Free Cash Flow</t>
  </si>
  <si>
    <t>Cash flow from investing activities</t>
  </si>
  <si>
    <t>Acquisition (-) of subsidiaries</t>
  </si>
  <si>
    <t>Acquisition (-) of investments - Other</t>
  </si>
  <si>
    <t>Loans to associates and non-consolidated companies</t>
  </si>
  <si>
    <t>g</t>
  </si>
  <si>
    <t>Sale (+) of subsidiaries and investments</t>
  </si>
  <si>
    <t>Payment of lease liabilities</t>
  </si>
  <si>
    <t>j</t>
  </si>
  <si>
    <t>n</t>
  </si>
  <si>
    <t>Coupons paid on perpetual hybrid bonds</t>
  </si>
  <si>
    <t>p</t>
  </si>
  <si>
    <t>Underlying EBITDA (LTM)</t>
  </si>
  <si>
    <t>u</t>
  </si>
  <si>
    <t>-8</t>
  </si>
  <si>
    <t>257</t>
  </si>
  <si>
    <t>Capital expenditure (capex)</t>
  </si>
  <si>
    <t>Acquisition (-) of tangible assets</t>
  </si>
  <si>
    <t>Acquisition (-) of intangible assets</t>
  </si>
  <si>
    <t>R1234E</t>
  </si>
  <si>
    <t>Consolidated statement of cash flows</t>
  </si>
  <si>
    <t>R1234F</t>
  </si>
  <si>
    <t>R1234N</t>
  </si>
  <si>
    <t>Adjustments to profit / (loss) for the period</t>
  </si>
  <si>
    <t>+4.4%</t>
  </si>
  <si>
    <t>Changes in working capital</t>
  </si>
  <si>
    <t>Dividends received from associates &amp; joint ventures</t>
  </si>
  <si>
    <t>Income taxes paid (excluding income taxes paid on sale of investments)</t>
  </si>
  <si>
    <t>Acquisition (-) of tangible and intangible assets (capex)</t>
  </si>
  <si>
    <t>of which intangible assets</t>
  </si>
  <si>
    <t>Sale (+) of property, plant and equipment &amp; intangible assets</t>
  </si>
  <si>
    <t>Acquisition (-) / sale (+) of treasury shares</t>
  </si>
  <si>
    <t>Dividends paid</t>
  </si>
  <si>
    <t>of which to Solvay shareholders</t>
  </si>
  <si>
    <t>Cash flow from financing activities</t>
  </si>
  <si>
    <t>Net change in cash and cash equivalents</t>
  </si>
  <si>
    <t>Currency translation differences</t>
  </si>
  <si>
    <t>-0.2%</t>
  </si>
  <si>
    <t>Opening cash balance</t>
  </si>
  <si>
    <t>Closing cash balance</t>
  </si>
  <si>
    <t>932</t>
  </si>
  <si>
    <t>December
31</t>
  </si>
  <si>
    <t>Inventories</t>
  </si>
  <si>
    <t>Trade receivables</t>
  </si>
  <si>
    <t>Other current receivables</t>
  </si>
  <si>
    <t>Trade payables</t>
  </si>
  <si>
    <t>Other current liabilities</t>
  </si>
  <si>
    <t>Annualized quarterly total sales</t>
  </si>
  <si>
    <t>h = 4*g</t>
  </si>
  <si>
    <t>i = f / h</t>
  </si>
  <si>
    <t>2.1%</t>
  </si>
  <si>
    <t>-0.3%</t>
  </si>
  <si>
    <t>Non-current financial debt</t>
  </si>
  <si>
    <t>Current financial debt</t>
  </si>
  <si>
    <t>IFRS gross debt</t>
  </si>
  <si>
    <t>c = a+b</t>
  </si>
  <si>
    <t>Underlying gross debt</t>
  </si>
  <si>
    <t>d = c+h</t>
  </si>
  <si>
    <t>Other financial instruments (current + non-current)</t>
  </si>
  <si>
    <t>Cash &amp; cash equivalents</t>
  </si>
  <si>
    <t>Total cash and cash equivalents</t>
  </si>
  <si>
    <t>g = e+f</t>
  </si>
  <si>
    <t>IFRS net debt</t>
  </si>
  <si>
    <t>i = c+g</t>
  </si>
  <si>
    <t>Perpetual hybrid bonds</t>
  </si>
  <si>
    <t>Underlying net debt</t>
  </si>
  <si>
    <t>j = i+h</t>
  </si>
  <si>
    <t>k</t>
  </si>
  <si>
    <t>l = -j/k</t>
  </si>
  <si>
    <t>Total equity</t>
  </si>
  <si>
    <t>-833</t>
  </si>
  <si>
    <t>0.9</t>
  </si>
  <si>
    <t>-0.1</t>
  </si>
  <si>
    <t>10,664</t>
  </si>
  <si>
    <t>1,786</t>
  </si>
  <si>
    <t>Consolidated statement of financial position</t>
  </si>
  <si>
    <t>Intangible assets</t>
  </si>
  <si>
    <t>Goodwill</t>
  </si>
  <si>
    <t>Property, plant and equipment</t>
  </si>
  <si>
    <t>Right-of-use assets</t>
  </si>
  <si>
    <t>500</t>
  </si>
  <si>
    <t>466</t>
  </si>
  <si>
    <t xml:space="preserve">Equity instruments measured at fair value </t>
  </si>
  <si>
    <t>Investments in associates &amp; joint ventures</t>
  </si>
  <si>
    <t>Other investments</t>
  </si>
  <si>
    <t>Deferred tax assets</t>
  </si>
  <si>
    <t>+16.4%</t>
  </si>
  <si>
    <t>Non-current assets</t>
  </si>
  <si>
    <t>Income tax receivables</t>
  </si>
  <si>
    <t>156</t>
  </si>
  <si>
    <t>-10.1%</t>
  </si>
  <si>
    <t>Current assets</t>
  </si>
  <si>
    <t>Total assets</t>
  </si>
  <si>
    <t>Share capital</t>
  </si>
  <si>
    <t>1,588</t>
  </si>
  <si>
    <t>Share premiums</t>
  </si>
  <si>
    <t>1,170</t>
  </si>
  <si>
    <t>Other reserves</t>
  </si>
  <si>
    <t>7,846</t>
  </si>
  <si>
    <t>-7.8%</t>
  </si>
  <si>
    <t>Non-controlling interests</t>
  </si>
  <si>
    <t>61</t>
  </si>
  <si>
    <t>Provisions for employee benefits</t>
  </si>
  <si>
    <t>+6.1%</t>
  </si>
  <si>
    <t>Deferred tax liabilities</t>
  </si>
  <si>
    <t>303</t>
  </si>
  <si>
    <t>Non-current liabilities</t>
  </si>
  <si>
    <t>510</t>
  </si>
  <si>
    <t>Income tax payables</t>
  </si>
  <si>
    <t>119</t>
  </si>
  <si>
    <t>165</t>
  </si>
  <si>
    <t>Current liabilities</t>
  </si>
  <si>
    <t>Total equity &amp; liabilities</t>
  </si>
  <si>
    <t>Underlying EBIT</t>
  </si>
  <si>
    <t>m</t>
  </si>
  <si>
    <t>EBIT (LTM)</t>
  </si>
  <si>
    <t>Accounting impact from EUAs and amortization &amp; depreciation of purchase price allocation (PPA) from acquisitions</t>
  </si>
  <si>
    <t>Numerator</t>
  </si>
  <si>
    <t>WC industrial</t>
  </si>
  <si>
    <t>WC Other</t>
  </si>
  <si>
    <t>l = d+e+f+g+h+i+j+k</t>
  </si>
  <si>
    <t>m = c/l</t>
  </si>
  <si>
    <t>Consolidated statement of comprehensive income</t>
  </si>
  <si>
    <t>Recyclable components</t>
  </si>
  <si>
    <t>Non-recyclable components</t>
  </si>
  <si>
    <t>Income tax relating to recyclable and non-recyclable components</t>
  </si>
  <si>
    <t>Other comprehensive income/(loss), net of related tax effects</t>
  </si>
  <si>
    <t>Total comprehensive income/(loss)</t>
  </si>
  <si>
    <t>Consolidated statement of changes in equity</t>
  </si>
  <si>
    <t>Revaluation reserve
(fair value)</t>
  </si>
  <si>
    <t xml:space="preserve">Share
premiums </t>
  </si>
  <si>
    <t>Treasury
shares</t>
  </si>
  <si>
    <t>Perpetual
hybrid
bonds</t>
  </si>
  <si>
    <t>Retained earnings</t>
  </si>
  <si>
    <t>Cash flow hedges</t>
  </si>
  <si>
    <t>Defined benefit pension plans</t>
  </si>
  <si>
    <t>Total other reserves</t>
  </si>
  <si>
    <t>Items of other comprehensive income</t>
  </si>
  <si>
    <t>Comprehensive income</t>
  </si>
  <si>
    <t>Cost of share-based payment plans</t>
  </si>
  <si>
    <t>Coupons of perpetual hybrid bonds</t>
  </si>
  <si>
    <t>Sale (acquisition) of treasury shares</t>
  </si>
  <si>
    <t>Autres</t>
  </si>
  <si>
    <t>Overige</t>
  </si>
  <si>
    <t>Balance on December 31, 2022</t>
  </si>
  <si>
    <t>-225</t>
  </si>
  <si>
    <t>6,854</t>
  </si>
  <si>
    <t>-318</t>
  </si>
  <si>
    <t>76</t>
  </si>
  <si>
    <t>-332</t>
  </si>
  <si>
    <t>Reconciliation of segment, underlying and IFRS data</t>
  </si>
  <si>
    <t>+8.6%</t>
  </si>
  <si>
    <t>Underlying depreciation, amortization &amp; impairments</t>
  </si>
  <si>
    <t>Result from legacy remediation &amp; major litigations</t>
  </si>
  <si>
    <t>FY 2015</t>
  </si>
  <si>
    <t>FY 2016</t>
  </si>
  <si>
    <t>FY 2017</t>
  </si>
  <si>
    <t>FY 2018</t>
  </si>
  <si>
    <t>2015</t>
  </si>
  <si>
    <t>2016</t>
  </si>
  <si>
    <t>2017</t>
  </si>
  <si>
    <t>2018</t>
  </si>
  <si>
    <t>2,652</t>
  </si>
  <si>
    <t>346</t>
  </si>
  <si>
    <t>2,336</t>
  </si>
  <si>
    <t>2,125</t>
  </si>
  <si>
    <t>2,284</t>
  </si>
  <si>
    <t>2,075</t>
  </si>
  <si>
    <t>2,230</t>
  </si>
  <si>
    <t>+9.7%</t>
  </si>
  <si>
    <t>235</t>
  </si>
  <si>
    <t>21.7%</t>
  </si>
  <si>
    <t>897</t>
  </si>
  <si>
    <t>492</t>
  </si>
  <si>
    <t>20.0%</t>
  </si>
  <si>
    <t>-1,092</t>
  </si>
  <si>
    <t>-929</t>
  </si>
  <si>
    <t>-716</t>
  </si>
  <si>
    <t>-711</t>
  </si>
  <si>
    <t>-288</t>
  </si>
  <si>
    <t>53.2%</t>
  </si>
  <si>
    <t>59.3%</t>
  </si>
  <si>
    <t>67.9%</t>
  </si>
  <si>
    <t>68.1%</t>
  </si>
  <si>
    <t>6.1%</t>
  </si>
  <si>
    <t>6.3%</t>
  </si>
  <si>
    <t>3.4%</t>
  </si>
  <si>
    <t>-350</t>
  </si>
  <si>
    <t>-352</t>
  </si>
  <si>
    <t>3.2%</t>
  </si>
  <si>
    <t>3.3%</t>
  </si>
  <si>
    <t>3.1%</t>
  </si>
  <si>
    <t>424</t>
  </si>
  <si>
    <t>Total of future minimum lease payments under non-cancellable operating leases (undiscounted) at December 31, 2018</t>
  </si>
  <si>
    <t>Montant total des paiements minimaux futurs au titre des contrats de location simple non résiliables (non actualisés) au 31 décembre 2018</t>
  </si>
  <si>
    <t>Totaal van de toekomstige minimum leasebetalingen aangaande niet opzegbare operationele leaseovereenkomsten (niet gedisconteerd) op 31 december 2018</t>
  </si>
  <si>
    <t>Minimum lease payments of finance leases (undiscounted) at December 31, 2018</t>
  </si>
  <si>
    <t>Paiements minimaux au titre des contrats de location-financement (non actualisés) au 31 décembre 2018</t>
  </si>
  <si>
    <t>Minimum leasebetalingen van financiële leaseovereenkomsten (niet  gedisconteerd) op 31 december 2018</t>
  </si>
  <si>
    <t>Lease liabilities (undiscounted) at January 1, 2019</t>
  </si>
  <si>
    <t>Passifs locatifs (non actualisés) au 1er janvier 2019</t>
  </si>
  <si>
    <t xml:space="preserve">Leaseverplichtingen (niet gedisconteerd) op 1 januari 2019 </t>
  </si>
  <si>
    <t>Discounting (including finance leases as at December 31, 2018)</t>
  </si>
  <si>
    <t>Actualisation (dont les leasings financiers au 31 décembre 2018)</t>
  </si>
  <si>
    <t>Discontering (waarvan de financiële leaseovereenkomsten op 31 december 2018)</t>
  </si>
  <si>
    <t>Lease liabilities at January 1, 2019</t>
  </si>
  <si>
    <t>Passifs locatifs au 1er janvier 2019</t>
  </si>
  <si>
    <t xml:space="preserve">Leaseverplichtingen op 1 januari 2019 </t>
  </si>
  <si>
    <t>Present value of minimum lease payments of finance leases at December 31, 2018</t>
  </si>
  <si>
    <t>Valeur actuelle des paiements minimaux au titre des contrats de location-financement au 31 décembre 2018</t>
  </si>
  <si>
    <t>Huidige waarde van minimum leasebetalingen van financiële leaseovereenkomsten op 31 december 2018</t>
  </si>
  <si>
    <t>Additional lease liabilities as a result of the initial application of IFRS 16 as at January 1, 2019</t>
  </si>
  <si>
    <t>Passifs locatifs additionnels suite à l'application initiale d'IFRS 16 au 1er janvier 2019</t>
  </si>
  <si>
    <t>Bijkomende leaseverplichtingen ingevolge de initiële toepassing van IFRS 16 op 1 januari 2019</t>
  </si>
  <si>
    <t>January 1, 2019</t>
  </si>
  <si>
    <t>1 janvier 2019</t>
  </si>
  <si>
    <t>1 januari 2019</t>
  </si>
  <si>
    <t>Q1 2018</t>
  </si>
  <si>
    <t>Q2 2018</t>
  </si>
  <si>
    <t>Q3 2018</t>
  </si>
  <si>
    <t>Q4 2018</t>
  </si>
  <si>
    <t>T1 2018</t>
  </si>
  <si>
    <t>T2 2018</t>
  </si>
  <si>
    <t>T3 2018</t>
  </si>
  <si>
    <t>T4 2018</t>
  </si>
  <si>
    <t>Kw1 2018</t>
  </si>
  <si>
    <t>Kw2 2018</t>
  </si>
  <si>
    <t>Kw3 2018</t>
  </si>
  <si>
    <t>Kw4 2018</t>
  </si>
  <si>
    <t>Profit / (loss) for the period, IFRS as published</t>
  </si>
  <si>
    <t>Profit / perte (-) de la période, IFRS tel publié</t>
  </si>
  <si>
    <t>Winst / verlies (-) van de periode, IFRS zoals gepubliceerd</t>
  </si>
  <si>
    <t>118</t>
  </si>
  <si>
    <t>288</t>
  </si>
  <si>
    <t>Tax on hybrids in equity</t>
  </si>
  <si>
    <t>Taxes sur les hybrides dans les capitaux propres</t>
  </si>
  <si>
    <t>Belastingen op hybriden in het eigen vermogen</t>
  </si>
  <si>
    <t>-257</t>
  </si>
  <si>
    <t>-897</t>
  </si>
  <si>
    <t>Profit / (loss) for the period, IFRS restated</t>
  </si>
  <si>
    <t>Profit / perte (-) de la période, IFRS retraité</t>
  </si>
  <si>
    <t>Winst / verlies (-) van de periode, IFRS herwerkt</t>
  </si>
  <si>
    <t>Profit / (loss) for the period attributable to non-controlling interests, IFRS restated</t>
  </si>
  <si>
    <t>Profit / perte (-) de la période attribué aux participations ne donnant pas le contrôle, IFRS retraité</t>
  </si>
  <si>
    <t>Winst / verlies (-) van de periode toegekend aan minderheidsbelangen, IFRS herwerkt</t>
  </si>
  <si>
    <t>Profit / (loss) for the period attributable to Solvay share, IFRS restated</t>
  </si>
  <si>
    <t>Profit / perte (-) de la période attribué aux actionnaires Solvay, IFRS retraité</t>
  </si>
  <si>
    <t>Winst / verlies (-) van de periode toegekend aan Solvay-aandeelhouders, IFRS herwerkt</t>
  </si>
  <si>
    <t>e = c-d</t>
  </si>
  <si>
    <t>Basic earnings per share (in €), IFRS restated</t>
  </si>
  <si>
    <t>Résultat de base par action (en €), IFRS retraité</t>
  </si>
  <si>
    <t>Gewone winst / verlies (-) per aandeel (in €), IFRS herwerkt</t>
  </si>
  <si>
    <t>g = e/f</t>
  </si>
  <si>
    <t>2013</t>
  </si>
  <si>
    <t>2014</t>
  </si>
  <si>
    <t>2011</t>
  </si>
  <si>
    <t>2012</t>
  </si>
  <si>
    <t>2015 [1]</t>
  </si>
  <si>
    <t>527</t>
  </si>
  <si>
    <t>23.0%</t>
  </si>
  <si>
    <t>148</t>
  </si>
  <si>
    <t>-1,160</t>
  </si>
  <si>
    <t>-981</t>
  </si>
  <si>
    <t>-822</t>
  </si>
  <si>
    <t>57.4%</t>
  </si>
  <si>
    <t>45.5%</t>
  </si>
  <si>
    <t>75.0%</t>
  </si>
  <si>
    <t>876</t>
  </si>
  <si>
    <t>871</t>
  </si>
  <si>
    <t>394</t>
  </si>
  <si>
    <t>658</t>
  </si>
  <si>
    <t>Equity attributable to Solvay share</t>
  </si>
  <si>
    <t>-6,579</t>
  </si>
  <si>
    <t>-6,556</t>
  </si>
  <si>
    <t>-5,346</t>
  </si>
  <si>
    <t>-5,105</t>
  </si>
  <si>
    <t>v</t>
  </si>
  <si>
    <t>2.26</t>
  </si>
  <si>
    <t>0.54</t>
  </si>
  <si>
    <t>50.0%</t>
  </si>
  <si>
    <t>2.8%</t>
  </si>
  <si>
    <t>3.0%</t>
  </si>
  <si>
    <t>Historical key share data</t>
  </si>
  <si>
    <t>As published</t>
  </si>
  <si>
    <t>Pro forma restated</t>
  </si>
  <si>
    <t>Pro forma</t>
  </si>
  <si>
    <t>Pro forma restated²</t>
  </si>
  <si>
    <t>Chiffres clés de l'action historiques</t>
  </si>
  <si>
    <t>Tel publié</t>
  </si>
  <si>
    <t>Retraité</t>
  </si>
  <si>
    <t>Pro forma retraité</t>
  </si>
  <si>
    <t>Pr o forma herwerkt²</t>
  </si>
  <si>
    <t>Historische kerncijfers van het aandeel</t>
  </si>
  <si>
    <t>Gepubliceerd</t>
  </si>
  <si>
    <t>Herwerkt</t>
  </si>
  <si>
    <t>Pro forma herwerkt</t>
  </si>
  <si>
    <t>84,701</t>
  </si>
  <si>
    <t>1,735</t>
  </si>
  <si>
    <t>1,530</t>
  </si>
  <si>
    <t>1,719</t>
  </si>
  <si>
    <t>2,106</t>
  </si>
  <si>
    <t>2,358</t>
  </si>
  <si>
    <t>25,559</t>
  </si>
  <si>
    <t>25,578</t>
  </si>
  <si>
    <t>32,116</t>
  </si>
  <si>
    <t>32,511</t>
  </si>
  <si>
    <t>d = a-b</t>
  </si>
  <si>
    <t>82,966</t>
  </si>
  <si>
    <t>83,171</t>
  </si>
  <si>
    <t>82,982</t>
  </si>
  <si>
    <t>103,770</t>
  </si>
  <si>
    <t>103,225</t>
  </si>
  <si>
    <t>103,519</t>
  </si>
  <si>
    <t>104,336</t>
  </si>
  <si>
    <t>103,541</t>
  </si>
  <si>
    <t>104,061</t>
  </si>
  <si>
    <t>82,305</t>
  </si>
  <si>
    <t>83,151</t>
  </si>
  <si>
    <t>83,228</t>
  </si>
  <si>
    <t>83,738</t>
  </si>
  <si>
    <t>103,294</t>
  </si>
  <si>
    <t>103,352</t>
  </si>
  <si>
    <t>82,696</t>
  </si>
  <si>
    <t>83,843</t>
  </si>
  <si>
    <t>83,890</t>
  </si>
  <si>
    <t>84,303</t>
  </si>
  <si>
    <t>104,470</t>
  </si>
  <si>
    <t>103,609</t>
  </si>
  <si>
    <t>104,084</t>
  </si>
  <si>
    <t>Capitaux propres attribués à Solvay</t>
  </si>
  <si>
    <t>Eigen vermogen toegerekend aan Solvay aandeel</t>
  </si>
  <si>
    <t>g = .../d [2]</t>
  </si>
  <si>
    <t>73.90</t>
  </si>
  <si>
    <t>70.71</t>
  </si>
  <si>
    <t>64.71</t>
  </si>
  <si>
    <t>69.72</t>
  </si>
  <si>
    <t>71.98</t>
  </si>
  <si>
    <t>h = .../e [2]</t>
  </si>
  <si>
    <t>7.47</t>
  </si>
  <si>
    <t>8.12</t>
  </si>
  <si>
    <t>7.40</t>
  </si>
  <si>
    <t>8.19</t>
  </si>
  <si>
    <t>9.08</t>
  </si>
  <si>
    <t>Profit sous-jacent des activités poursuivies (base)</t>
  </si>
  <si>
    <t>6.98</t>
  </si>
  <si>
    <t>5.95</t>
  </si>
  <si>
    <t>5.07</t>
  </si>
  <si>
    <t>6.02</t>
  </si>
  <si>
    <t>7.59</t>
  </si>
  <si>
    <t>7.41</t>
  </si>
  <si>
    <t>8.07</t>
  </si>
  <si>
    <t>7.35</t>
  </si>
  <si>
    <t>8.17</t>
  </si>
  <si>
    <t>9.02</t>
  </si>
  <si>
    <t>Profit sous-jacent des activités poursuivies (dilué)</t>
  </si>
  <si>
    <t>6.93</t>
  </si>
  <si>
    <t>5.91</t>
  </si>
  <si>
    <t>5.04</t>
  </si>
  <si>
    <t>6.01</t>
  </si>
  <si>
    <t>7.53</t>
  </si>
  <si>
    <t>i = .../e [2]</t>
  </si>
  <si>
    <t>7.10</t>
  </si>
  <si>
    <t>3.25</t>
  </si>
  <si>
    <t>0.96</t>
  </si>
  <si>
    <t>4.85</t>
  </si>
  <si>
    <t>3.86</t>
  </si>
  <si>
    <t>10.27</t>
  </si>
  <si>
    <t>Profit IFRS des actiivités contiunées (base)</t>
  </si>
  <si>
    <t>7.06</t>
  </si>
  <si>
    <t>3.22</t>
  </si>
  <si>
    <t>0.95</t>
  </si>
  <si>
    <t>5.57</t>
  </si>
  <si>
    <t>4.42</t>
  </si>
  <si>
    <t>4.45</t>
  </si>
  <si>
    <t>5.34</t>
  </si>
  <si>
    <t>7.97</t>
  </si>
  <si>
    <t>j = .../f [2]</t>
  </si>
  <si>
    <t>4.81</t>
  </si>
  <si>
    <t>3.83</t>
  </si>
  <si>
    <t>5.99</t>
  </si>
  <si>
    <t>10.19</t>
  </si>
  <si>
    <t>Profit IFRS des activités poursuivies (dilué)</t>
  </si>
  <si>
    <t>3.29</t>
  </si>
  <si>
    <t>5.53</t>
  </si>
  <si>
    <t>4.39</t>
  </si>
  <si>
    <t>3.50</t>
  </si>
  <si>
    <t>5.33</t>
  </si>
  <si>
    <t>7.92</t>
  </si>
  <si>
    <t>Gross dividend [3]</t>
  </si>
  <si>
    <t>Dividende brute [3]</t>
  </si>
  <si>
    <t>Brutodividend [3]</t>
  </si>
  <si>
    <t>3.07</t>
  </si>
  <si>
    <t>3.20</t>
  </si>
  <si>
    <t>3.40</t>
  </si>
  <si>
    <t>3.30</t>
  </si>
  <si>
    <t>3.60</t>
  </si>
  <si>
    <t>Net dividend [3]</t>
  </si>
  <si>
    <t>Dividende nette [3]</t>
  </si>
  <si>
    <t>Nettodividend [3]</t>
  </si>
  <si>
    <t>l = k*(1-…%) [4]</t>
  </si>
  <si>
    <t>2.55</t>
  </si>
  <si>
    <t>2.52</t>
  </si>
  <si>
    <t>Adjusted gross dividend</t>
  </si>
  <si>
    <t>DIvidende brute ajusté</t>
  </si>
  <si>
    <t>Aangepast brutodividend</t>
  </si>
  <si>
    <t>3.01</t>
  </si>
  <si>
    <t>Adjusted net dividend</t>
  </si>
  <si>
    <t>Dividende nette ajusté</t>
  </si>
  <si>
    <t>Aangepast nettodividend</t>
  </si>
  <si>
    <t>Payout ratio</t>
  </si>
  <si>
    <t>Ratio de distribution</t>
  </si>
  <si>
    <t>Uitkeringsgraad</t>
  </si>
  <si>
    <t>45.1%</t>
  </si>
  <si>
    <t>98.5%</t>
  </si>
  <si>
    <t>352.7%</t>
  </si>
  <si>
    <t>35.1%</t>
  </si>
  <si>
    <t>Underlying payout ratio</t>
  </si>
  <si>
    <t>Ratio de distribution sous-jacent</t>
  </si>
  <si>
    <t>Onderliggende uitkeringsgraad</t>
  </si>
  <si>
    <t>40.6%</t>
  </si>
  <si>
    <t>39.6%</t>
  </si>
  <si>
    <t>Share price data (in €)</t>
  </si>
  <si>
    <t>Chiffres du cours de l'action (en €)</t>
  </si>
  <si>
    <t xml:space="preserve">Cijfers van de aandelenkoers (in €) </t>
  </si>
  <si>
    <t>Highest [5]</t>
  </si>
  <si>
    <t>Le plus haut [5]</t>
  </si>
  <si>
    <t>Hoogste [5]</t>
  </si>
  <si>
    <t>109.80</t>
  </si>
  <si>
    <t>121.05</t>
  </si>
  <si>
    <t>129.15</t>
  </si>
  <si>
    <t>141.10</t>
  </si>
  <si>
    <t>132.00</t>
  </si>
  <si>
    <t>Lowest [5]</t>
  </si>
  <si>
    <t>Le plus bas [5]</t>
  </si>
  <si>
    <t>Laagste [5]</t>
  </si>
  <si>
    <t>62.11</t>
  </si>
  <si>
    <t>97.20</t>
  </si>
  <si>
    <t>100.15</t>
  </si>
  <si>
    <t>88.01</t>
  </si>
  <si>
    <t>106.30</t>
  </si>
  <si>
    <t>Average [5]</t>
  </si>
  <si>
    <t>Moyenne [5]</t>
  </si>
  <si>
    <t>Gemiddelde [5]</t>
  </si>
  <si>
    <t>o = v/u</t>
  </si>
  <si>
    <t>87.33</t>
  </si>
  <si>
    <t>109.42</t>
  </si>
  <si>
    <t>114.35</t>
  </si>
  <si>
    <t>105.74</t>
  </si>
  <si>
    <t>118.69</t>
  </si>
  <si>
    <t>At the end of the year</t>
  </si>
  <si>
    <t>A la fin de l'exercice</t>
  </si>
  <si>
    <t>Op het einde van het jaar</t>
  </si>
  <si>
    <t>109.35</t>
  </si>
  <si>
    <t>115.00</t>
  </si>
  <si>
    <t>112.40</t>
  </si>
  <si>
    <t>98.43</t>
  </si>
  <si>
    <t>115.90</t>
  </si>
  <si>
    <t>Adjusted share price, high</t>
  </si>
  <si>
    <t>Cours de l'action ajusté, haut [3]</t>
  </si>
  <si>
    <t>Aangepaste koers van het aandeel, hoog [3]</t>
  </si>
  <si>
    <t>103.19</t>
  </si>
  <si>
    <t>113.77</t>
  </si>
  <si>
    <t>121.38</t>
  </si>
  <si>
    <t>132.61</t>
  </si>
  <si>
    <t>Adjusted share price, low</t>
  </si>
  <si>
    <t>Cours de l'action ajusté, bas [3]</t>
  </si>
  <si>
    <t>Aangepaste koers van het aandeel, laag [3]</t>
  </si>
  <si>
    <t>58.37</t>
  </si>
  <si>
    <t>91.35</t>
  </si>
  <si>
    <t>94.13</t>
  </si>
  <si>
    <t>82.72</t>
  </si>
  <si>
    <t>Adjusted share price, average</t>
  </si>
  <si>
    <t>Cours de l'action ajusté, moyenne [3]</t>
  </si>
  <si>
    <t>Aangepaste koers van het aandeel, gemiddelde [3]</t>
  </si>
  <si>
    <t>82.08</t>
  </si>
  <si>
    <t>102.84</t>
  </si>
  <si>
    <t>107.47</t>
  </si>
  <si>
    <t>99.38</t>
  </si>
  <si>
    <t>Adjusted share price, year end</t>
  </si>
  <si>
    <t>Cours de l'action ajusté, fin de l'année</t>
  </si>
  <si>
    <t>Aangepaste koers van het aandeel, einde jaar</t>
  </si>
  <si>
    <t>102.77</t>
  </si>
  <si>
    <t>108.08</t>
  </si>
  <si>
    <t>105.64</t>
  </si>
  <si>
    <t>92.51</t>
  </si>
  <si>
    <t>Underlying price/earnings</t>
  </si>
  <si>
    <t>Ratio cours/résultat sous-jacent</t>
  </si>
  <si>
    <t>Onderliggende koers/winst verhouding</t>
  </si>
  <si>
    <t>q = p/h</t>
  </si>
  <si>
    <t>12.8</t>
  </si>
  <si>
    <t>IFRS price/earnings</t>
  </si>
  <si>
    <t>Ratio cours/résultat IFRS</t>
  </si>
  <si>
    <t>IFRS koers/winst verhouding</t>
  </si>
  <si>
    <t>r = p/i</t>
  </si>
  <si>
    <t>15.4</t>
  </si>
  <si>
    <t>35.4</t>
  </si>
  <si>
    <t>116.6</t>
  </si>
  <si>
    <t>20.3</t>
  </si>
  <si>
    <t>11.3</t>
  </si>
  <si>
    <t>Gross dividend yield</t>
  </si>
  <si>
    <t>Rendement sur dividende brute</t>
  </si>
  <si>
    <t>Bruto dividendrendement</t>
  </si>
  <si>
    <t>s = k/p</t>
  </si>
  <si>
    <t>Net dividend yield</t>
  </si>
  <si>
    <t>Rendement sur dividende nette</t>
  </si>
  <si>
    <t>Netto dividendrendement</t>
  </si>
  <si>
    <t>t = l/p</t>
  </si>
  <si>
    <t>2.2%</t>
  </si>
  <si>
    <t>2.3%</t>
  </si>
  <si>
    <t>Stock market data [6]</t>
  </si>
  <si>
    <t>Chiffres du marché boursier [6]</t>
  </si>
  <si>
    <t>Effectenmarktcijfers [6]</t>
  </si>
  <si>
    <t>Annual volume (in 1000 shares)</t>
  </si>
  <si>
    <t>Volume annuel (en 1000 actions)</t>
  </si>
  <si>
    <t>Jaarlijks volume (in 1000 aandelen)</t>
  </si>
  <si>
    <t>77,144</t>
  </si>
  <si>
    <t>53,643</t>
  </si>
  <si>
    <t>48,600</t>
  </si>
  <si>
    <t>82,718</t>
  </si>
  <si>
    <t>62,642</t>
  </si>
  <si>
    <t>Annual volume (in € million)</t>
  </si>
  <si>
    <t>Volume annuel (en M€)</t>
  </si>
  <si>
    <t>Jaarlijks volume (in € mln)</t>
  </si>
  <si>
    <t>6,737</t>
  </si>
  <si>
    <t>5,870</t>
  </si>
  <si>
    <t>5,557</t>
  </si>
  <si>
    <t>9,218</t>
  </si>
  <si>
    <t>7,435</t>
  </si>
  <si>
    <t>Market capitalisation, end of year (in € million)</t>
  </si>
  <si>
    <t>Capitalisation boursière (en M€)</t>
  </si>
  <si>
    <t>Marktkapitalisatie, einde jaar (in € mln)</t>
  </si>
  <si>
    <t>w = p*d</t>
  </si>
  <si>
    <t>9,072.3</t>
  </si>
  <si>
    <t>9,564.7</t>
  </si>
  <si>
    <t>9,327.2</t>
  </si>
  <si>
    <t>10,214.1</t>
  </si>
  <si>
    <t>11,997.8</t>
  </si>
  <si>
    <t>Velocity</t>
  </si>
  <si>
    <t>Taux de rotation</t>
  </si>
  <si>
    <t>Omloopsnelheid</t>
  </si>
  <si>
    <t>x = u/a</t>
  </si>
  <si>
    <t>91.1%</t>
  </si>
  <si>
    <t>63.3%</t>
  </si>
  <si>
    <t>78.1%</t>
  </si>
  <si>
    <t>59.2%</t>
  </si>
  <si>
    <t>Velocity adjusted for free float</t>
  </si>
  <si>
    <t>Taux de rotation ajusté du flottant</t>
  </si>
  <si>
    <t>Omloopsnelheid aangepast voor free-float</t>
  </si>
  <si>
    <t>y = u/(a-b-c)</t>
  </si>
  <si>
    <t>134.4%</t>
  </si>
  <si>
    <t>93.1%</t>
  </si>
  <si>
    <t>84.7%</t>
  </si>
  <si>
    <t>115.4%</t>
  </si>
  <si>
    <t>88.2%</t>
  </si>
  <si>
    <t>[1] 2015 data are not presented on pro forma basis, i.e. exclude Cytec.
[2] The numerator can be found under the same label in the historic key financial data table in section 1 of the Business review. 
[3] Recommended 2017 dividend, pending General Shareholders meeting on May 8, 2018.
[4] Belgian withholding tax applicable in year of dividend payment, i.e. the following year: 25% in 2013-2015, 27% in 2016, 30% from 2017 onward.
[5] The 2015 share price data use the share price adjusted by a factor 93.98% for the period until December 3, 2015. The adjustment reflects the distribution of rights during the capital increase completed in December 2015. 
[6] The stock market data are based on all trades registered by Euronext.</t>
  </si>
  <si>
    <t>[1] Les chiffres de l'exercice 2015 ne sont pas présentés sur base pro forma, c'est-à-dire excluent Cytec.
[2] Le numérateur peut être trouvé sous le même libellé dans le tableau des chiffres clés financiers historiques de la section 1 du Business review.
[3] Le dividende de l'exercice 2016 est recommandé, en attendant l'Assemblée générale du 8 mai 2018.
[4] Précompte mobilier belge applicable dans l'année de paiement du dividende, soit l'année suivante: 25% en 2013-2015, 27% en 2016, 30% à partir de 2017.
[5] Les chiffres du cours de l'action en 2015 utilisent le cours ajusté d'un facteur de 93,98% pour la période jusqu'au 3 décembre 2015. Cet ajustement refléte la distribution des droits lors de l’augmentation de capital réalisée en décembre 2015.
[6] Les données boursières sont basées sur l'ensemble des transactions enregistrées par Euronext.</t>
  </si>
  <si>
    <t>PR4E</t>
  </si>
  <si>
    <t>PR4F</t>
  </si>
  <si>
    <t>PR4N</t>
  </si>
  <si>
    <t>2016 - 2018 mid-term objectives</t>
  </si>
  <si>
    <t>Objectifs à moyen terme 2016 - 2018</t>
  </si>
  <si>
    <t>2016 - 2018 doelstellingen op middellange termijn</t>
  </si>
  <si>
    <t>PR4</t>
  </si>
  <si>
    <t>Underlying profit for the period per share (basic)</t>
  </si>
  <si>
    <t>Profit de la période sous-jacent par action (de base)</t>
  </si>
  <si>
    <t>Onderliggende winst van de periode per aandeel (basis)</t>
  </si>
  <si>
    <t>FCF (total)</t>
  </si>
  <si>
    <t>Free cash flow to Solvay shareholders from continuing operations</t>
  </si>
  <si>
    <t>Free cash flow aux actionnaires Solvay des activités poursuivies</t>
  </si>
  <si>
    <t>Greenhouse gas intensity</t>
  </si>
  <si>
    <t>Intensité des émissions de gaz à effets de serre</t>
  </si>
  <si>
    <t>Intensiteit van de uitstoot van broeikasgassen</t>
  </si>
  <si>
    <t>Greenhouse gas emissions</t>
  </si>
  <si>
    <t>Emissions de gaz à effets de serre</t>
  </si>
  <si>
    <t>Uitstoot van broeikasgassen</t>
  </si>
  <si>
    <t>Sustainable solutions (SPM)</t>
  </si>
  <si>
    <t>Solutions durables (SPM)</t>
  </si>
  <si>
    <t>Duurzame bedrijfsoplossingen (SPM)</t>
  </si>
  <si>
    <t>Occupational accidents at Group sites</t>
  </si>
  <si>
    <t>Accidents de travail sur les sites du Groupe</t>
  </si>
  <si>
    <t>Arbeidsongevallen in de vestigingen van de Groep</t>
  </si>
  <si>
    <t>Employee engagement</t>
  </si>
  <si>
    <t>Engagement des collaborateurs</t>
  </si>
  <si>
    <t>Engagement van de medewerkers</t>
  </si>
  <si>
    <t>Employees involved in societal actions</t>
  </si>
  <si>
    <t>Collaborateurs impliqués dans des actions sociétales</t>
  </si>
  <si>
    <t xml:space="preserve">Medewerkers die zich maatschappelijk inzetten </t>
  </si>
  <si>
    <t>pro forma</t>
  </si>
  <si>
    <t>Achieved</t>
  </si>
  <si>
    <t>Réalisé</t>
  </si>
  <si>
    <t>Verwezenlijkt</t>
  </si>
  <si>
    <t>Grow mid-to-high single-digit
average yoy</t>
  </si>
  <si>
    <t>Croissance qualifiée de "mid-to-high single-digit" en moyenne par an</t>
  </si>
  <si>
    <t>Groei met midden-tot-hoog enkelvoudig cijfer
gemiddeld per jaar</t>
  </si>
  <si>
    <t>+7.5%</t>
  </si>
  <si>
    <t>Average yoy growth</t>
  </si>
  <si>
    <t>Croissance annuelle moyenne</t>
  </si>
  <si>
    <t>Gemiddelde jaarlijkse groei</t>
  </si>
  <si>
    <t>+11.8%</t>
  </si>
  <si>
    <t>+25.9%</t>
  </si>
  <si>
    <t>+39.2%</t>
  </si>
  <si>
    <t>Exceed €2.4 billion
cumulatively over 3 years</t>
  </si>
  <si>
    <t>En excès de 2.4 milliards d'€
cumulatif sur les 3 années</t>
  </si>
  <si>
    <t>Meer dan € 2.4 mld
cumulatief over 3 jaar</t>
  </si>
  <si>
    <t>2.7</t>
  </si>
  <si>
    <t>1.0</t>
  </si>
  <si>
    <t>0.5</t>
  </si>
  <si>
    <t>+49.6%</t>
  </si>
  <si>
    <t>Increase by 0.5pp - 1.0pp
over 3 years</t>
  </si>
  <si>
    <t>Augmentation de +0.5pp - +1.0pp
sur 3 années</t>
  </si>
  <si>
    <t>Vermeerdering met +0.5pp - +1.0pp
over 3 jaar</t>
  </si>
  <si>
    <t>+0.8pp</t>
  </si>
  <si>
    <t>+0.6pp</t>
  </si>
  <si>
    <t>+0.3pp</t>
  </si>
  <si>
    <t>Reduce by -20%
over 3 years</t>
  </si>
  <si>
    <t>Réduction de -20%
sur 3 années</t>
  </si>
  <si>
    <t>Vermindering met -20%
over 3 jaar</t>
  </si>
  <si>
    <t>-24.1%</t>
  </si>
  <si>
    <t>-19.3%</t>
  </si>
  <si>
    <t>Average yoy reduction</t>
  </si>
  <si>
    <t>Réduction annuelle moyenne</t>
  </si>
  <si>
    <t>Gemiddelde jaarlijkse vernmindering</t>
  </si>
  <si>
    <t>Increase to 40% of net sales
by 2018</t>
  </si>
  <si>
    <t>Augmentation à 40% du chiffre d'affaires net
d'ici 2018</t>
  </si>
  <si>
    <t>Vermeerdering tot 40% 
over 3 jaar</t>
  </si>
  <si>
    <t>50%</t>
  </si>
  <si>
    <t>49%</t>
  </si>
  <si>
    <t>43%</t>
  </si>
  <si>
    <t>33%</t>
  </si>
  <si>
    <t>Reduce by -10%
over 3 years</t>
  </si>
  <si>
    <t>Réduction de -10%
sur 3 années</t>
  </si>
  <si>
    <t>Vermindering met -10%
over 3 jaar</t>
  </si>
  <si>
    <t>-29.9%</t>
  </si>
  <si>
    <t>-16.9%</t>
  </si>
  <si>
    <t>-15.6%</t>
  </si>
  <si>
    <t>Maintain at 75%
by 2018</t>
  </si>
  <si>
    <t>Maintien à 75%
d'ici 2018</t>
  </si>
  <si>
    <t>Aanhouden aan 75%
tegen 2018</t>
  </si>
  <si>
    <t>76%</t>
  </si>
  <si>
    <t>75%</t>
  </si>
  <si>
    <t>77%</t>
  </si>
  <si>
    <t>Increase to more than 25%
by 2018</t>
  </si>
  <si>
    <t>augmentation à plus de 25%
d'ici 2018</t>
  </si>
  <si>
    <t>Vermeerdering tot meer dan 25%
tegen 2018</t>
  </si>
  <si>
    <t>23%</t>
  </si>
  <si>
    <t>20%</t>
  </si>
  <si>
    <t>R4E</t>
  </si>
  <si>
    <t>Key value indicators</t>
  </si>
  <si>
    <t>Mid-term objectives</t>
  </si>
  <si>
    <t>2016 - 2018</t>
  </si>
  <si>
    <t>R4F</t>
  </si>
  <si>
    <t>Chiffres clés de valeur</t>
  </si>
  <si>
    <t>Objectifs à moyen terme</t>
  </si>
  <si>
    <t>R4N</t>
  </si>
  <si>
    <t>Kernwaardecijfers</t>
  </si>
  <si>
    <t>Doelstellingen op middellange termijn</t>
  </si>
  <si>
    <t>as published</t>
  </si>
  <si>
    <t>tel que publié</t>
  </si>
  <si>
    <t>zoals gepubliceerd</t>
  </si>
  <si>
    <t>restated</t>
  </si>
  <si>
    <t>retraité</t>
  </si>
  <si>
    <t>herwerkt</t>
  </si>
  <si>
    <t>at constant scope &amp; forex</t>
  </si>
  <si>
    <t>à taux de change &amp; périmètre constant</t>
  </si>
  <si>
    <t>bij constante perimeter en wisselkoers</t>
  </si>
  <si>
    <t>2,034</t>
  </si>
  <si>
    <t>2,077</t>
  </si>
  <si>
    <t>Average growth [1]</t>
  </si>
  <si>
    <t>Croissance moyenne</t>
  </si>
  <si>
    <t>Gemiddelde groei</t>
  </si>
  <si>
    <t>(in %)</t>
  </si>
  <si>
    <t>(en %)</t>
  </si>
  <si>
    <t>= a(0) / b(-1) - 1</t>
  </si>
  <si>
    <t>= a(0) / c(-1) - 1</t>
  </si>
  <si>
    <t>mid-to-high single-digit</t>
  </si>
  <si>
    <t>+9.8%</t>
  </si>
  <si>
    <t>+9.9%</t>
  </si>
  <si>
    <t>for average calculation</t>
  </si>
  <si>
    <t>pour calcul moyen</t>
  </si>
  <si>
    <t>voor gemiddelde berekening</t>
  </si>
  <si>
    <t>"mid-to-high single-digit"</t>
  </si>
  <si>
    <t>met midden-tot-hoog enkelvoudig cijfer</t>
  </si>
  <si>
    <t>(in €)</t>
  </si>
  <si>
    <t>(en €)</t>
  </si>
  <si>
    <t>10.57</t>
  </si>
  <si>
    <t>Average growth</t>
  </si>
  <si>
    <t>= d(0) / d(-1) - 1</t>
  </si>
  <si>
    <t>+10.8%</t>
  </si>
  <si>
    <t>+10.7%</t>
  </si>
  <si>
    <t>Underlying profit from continuing operations per share (basic)</t>
  </si>
  <si>
    <t>Profit sous-jacent des activités poursuivies par action (de base)</t>
  </si>
  <si>
    <t>Onderliggende winst uit voortgezette bedrijfsactiviteiten per aandeel (basis)</t>
  </si>
  <si>
    <t>8.48</t>
  </si>
  <si>
    <t>= d(0) / e(-1) - 1</t>
  </si>
  <si>
    <t>-343</t>
  </si>
  <si>
    <t>+1.4%</t>
  </si>
  <si>
    <t>-16.2%</t>
  </si>
  <si>
    <t>-15.5%</t>
  </si>
  <si>
    <t>Capex from continuing operations</t>
  </si>
  <si>
    <t>Invstissements des activités poursuivies</t>
  </si>
  <si>
    <t>Kapitaalinvesteringen uit voortgezette bedrijfsactiviteiten</t>
  </si>
  <si>
    <t>-716.33</t>
  </si>
  <si>
    <t>-839.20</t>
  </si>
  <si>
    <t>-1,056.84</t>
  </si>
  <si>
    <t>-9.2%</t>
  </si>
  <si>
    <t>-0.8%</t>
  </si>
  <si>
    <t>-14.6%</t>
  </si>
  <si>
    <t>-12.1%</t>
  </si>
  <si>
    <t>FCF (total) [2]</t>
  </si>
  <si>
    <t>&gt; 2,400</t>
  </si>
  <si>
    <t>&gt; 2 400</t>
  </si>
  <si>
    <t>2,736</t>
  </si>
  <si>
    <t>+30.3%</t>
  </si>
  <si>
    <t>-0.5%</t>
  </si>
  <si>
    <t>+78.0%</t>
  </si>
  <si>
    <t>Free cash flow from continuing operations</t>
  </si>
  <si>
    <t>Free cash flow des activités poursuivies</t>
  </si>
  <si>
    <t>2,347</t>
  </si>
  <si>
    <t>= f(0) / g(-1) - 1</t>
  </si>
  <si>
    <t>+37.3%</t>
  </si>
  <si>
    <t>+86.8%</t>
  </si>
  <si>
    <t>1,718</t>
  </si>
  <si>
    <t>725</t>
  </si>
  <si>
    <t>+100.1%</t>
  </si>
  <si>
    <t>+55.8%</t>
  </si>
  <si>
    <t>-11.6%</t>
  </si>
  <si>
    <t>+256.0%</t>
  </si>
  <si>
    <t>1,368</t>
  </si>
  <si>
    <t>Dividend (recommended)</t>
  </si>
  <si>
    <t>Dividende (recommendé)</t>
  </si>
  <si>
    <t>Dividend (aanbevolen)</t>
  </si>
  <si>
    <t>3.75</t>
  </si>
  <si>
    <t>3.45</t>
  </si>
  <si>
    <t>= h(0) / h(-1) - 1</t>
  </si>
  <si>
    <t>+4.2%</t>
  </si>
  <si>
    <t>+4.3%</t>
  </si>
  <si>
    <t>+4.5%</t>
  </si>
  <si>
    <t>Average reduction</t>
  </si>
  <si>
    <t>Décroissance moyenne</t>
  </si>
  <si>
    <t>Gemiddelde daling</t>
  </si>
  <si>
    <t>-18.5%</t>
  </si>
  <si>
    <t>Total improvement (+)</t>
  </si>
  <si>
    <t>Amélioration totale (+)</t>
  </si>
  <si>
    <t>Totale verbetering (+)</t>
  </si>
  <si>
    <t>(in pp)</t>
  </si>
  <si>
    <t>(en pp)</t>
  </si>
  <si>
    <t>+0.5pp - +1.0pp</t>
  </si>
  <si>
    <t>Cash conversion (average)</t>
  </si>
  <si>
    <t>&gt; 60%</t>
  </si>
  <si>
    <t>65.1%</t>
  </si>
  <si>
    <t>+14.9pp</t>
  </si>
  <si>
    <t>+8.6pp</t>
  </si>
  <si>
    <t>+6.1pp</t>
  </si>
  <si>
    <t>+3.6pp</t>
  </si>
  <si>
    <t>+1.0pp</t>
  </si>
  <si>
    <t>+3.4pp</t>
  </si>
  <si>
    <t>+0.2pp</t>
  </si>
  <si>
    <t>+3.2pp</t>
  </si>
  <si>
    <t>Underlying leverage ratio [3]</t>
  </si>
  <si>
    <t>2.0</t>
  </si>
  <si>
    <t>2.2</t>
  </si>
  <si>
    <t>2.6</t>
  </si>
  <si>
    <t>2.8</t>
  </si>
  <si>
    <t>Total improvement (-)</t>
  </si>
  <si>
    <t>Amélioration totale (-)</t>
  </si>
  <si>
    <t>Totale verbetering (-)</t>
  </si>
  <si>
    <t>-80.3pp</t>
  </si>
  <si>
    <t>-15.5pp</t>
  </si>
  <si>
    <t>-43.5pp</t>
  </si>
  <si>
    <t>-21.4pp</t>
  </si>
  <si>
    <t>Key extra-financial data</t>
  </si>
  <si>
    <t>Chiffres extra financiers clés</t>
  </si>
  <si>
    <t>Extra-financiële kerncijfers</t>
  </si>
  <si>
    <t>(in kg CO2e / € EBITDA)</t>
  </si>
  <si>
    <t>(en kg CO2e / € EBITDA)</t>
  </si>
  <si>
    <t>≤ 5.8</t>
  </si>
  <si>
    <t>≤ 5,8</t>
  </si>
  <si>
    <t>5.5</t>
  </si>
  <si>
    <t>5.9</t>
  </si>
  <si>
    <t>7.3</t>
  </si>
  <si>
    <t>-20.0%</t>
  </si>
  <si>
    <t>(in % of net sales)</t>
  </si>
  <si>
    <t>(en % du chiffre d'affaires net)</t>
  </si>
  <si>
    <t>(in % netto-omzet)</t>
  </si>
  <si>
    <t>≥ 40%</t>
  </si>
  <si>
    <t>49.0%</t>
  </si>
  <si>
    <t>43.0%</t>
  </si>
  <si>
    <t>33.0%</t>
  </si>
  <si>
    <t>+7.0pp</t>
  </si>
  <si>
    <t>+17.0pp</t>
  </si>
  <si>
    <t>+6.0pp</t>
  </si>
  <si>
    <t>+10.0pp</t>
  </si>
  <si>
    <t>Occupational accidents at Group sites [3]</t>
  </si>
  <si>
    <t>(in # accidents / m working h)</t>
  </si>
  <si>
    <t>(en # accidents / Mh de travail)</t>
  </si>
  <si>
    <t>(in # werkongevallen / mln werkuren)</t>
  </si>
  <si>
    <t>≤ 0.69</t>
  </si>
  <si>
    <t>≤ 0,69</t>
  </si>
  <si>
    <t>0.65</t>
  </si>
  <si>
    <t>0.77</t>
  </si>
  <si>
    <t>(index on 100% scale)</t>
  </si>
  <si>
    <t>(indexe sur échelle de 100%)</t>
  </si>
  <si>
    <t>(index op schaal van 100%)</t>
  </si>
  <si>
    <t>≥ 75%</t>
  </si>
  <si>
    <t>76.0%</t>
  </si>
  <si>
    <t>77.0%</t>
  </si>
  <si>
    <t>-2.0pp</t>
  </si>
  <si>
    <t>+2.0pp</t>
  </si>
  <si>
    <t>(in % of employees)</t>
  </si>
  <si>
    <t>(en % des collaborateurs)</t>
  </si>
  <si>
    <t>(in % van de medewerkers)</t>
  </si>
  <si>
    <t>≥ 25%</t>
  </si>
  <si>
    <t>+5.0pp</t>
  </si>
  <si>
    <t>+13.0pp</t>
  </si>
  <si>
    <t>+3.0pp</t>
  </si>
  <si>
    <t>13</t>
  </si>
  <si>
    <t>-6</t>
  </si>
  <si>
    <t>Quarterly total sales</t>
  </si>
  <si>
    <t>Net working capital / quarterly total sales</t>
  </si>
  <si>
    <t>of which revenues from non-core activities [2]</t>
  </si>
  <si>
    <t>Other non-operating and non-cash items [2]</t>
  </si>
  <si>
    <t>-35</t>
  </si>
  <si>
    <t>-62</t>
  </si>
  <si>
    <t>-14</t>
  </si>
  <si>
    <t>-11</t>
  </si>
  <si>
    <t>-13</t>
  </si>
  <si>
    <t>-24</t>
  </si>
  <si>
    <t>-55</t>
  </si>
  <si>
    <t>Result from portfolio management &amp; major restructuring [4]</t>
  </si>
  <si>
    <t>-46</t>
  </si>
  <si>
    <t>-26</t>
  </si>
  <si>
    <t>211</t>
  </si>
  <si>
    <t>-81</t>
  </si>
  <si>
    <t>e = a+b+c+d</t>
  </si>
  <si>
    <t>1.2</t>
  </si>
  <si>
    <t>-71</t>
  </si>
  <si>
    <t>-72</t>
  </si>
  <si>
    <t>-19</t>
  </si>
  <si>
    <t>-82</t>
  </si>
  <si>
    <t>-12</t>
  </si>
  <si>
    <t>174</t>
  </si>
  <si>
    <t>-1,489</t>
  </si>
  <si>
    <t>-42</t>
  </si>
  <si>
    <t>84</t>
  </si>
  <si>
    <t>88</t>
  </si>
  <si>
    <t>16</t>
  </si>
  <si>
    <t>42</t>
  </si>
  <si>
    <t>584</t>
  </si>
  <si>
    <t>33</t>
  </si>
  <si>
    <t>-36</t>
  </si>
  <si>
    <t>Net interests received/(paid)</t>
  </si>
  <si>
    <t>-11.9%</t>
  </si>
  <si>
    <t>1,246</t>
  </si>
  <si>
    <t>Profit from continuing operations</t>
  </si>
  <si>
    <t>Profit from discontinued operations</t>
  </si>
  <si>
    <t>34</t>
  </si>
  <si>
    <t>-18.4%</t>
  </si>
  <si>
    <t>-19.0%</t>
  </si>
  <si>
    <t>Capex in continuing operations</t>
  </si>
  <si>
    <t>8</t>
  </si>
  <si>
    <t>ROCE (continuing operations)</t>
  </si>
  <si>
    <t>-56</t>
  </si>
  <si>
    <t>-130</t>
  </si>
  <si>
    <t>-40</t>
  </si>
  <si>
    <t>283</t>
  </si>
  <si>
    <t>Basic Chemicals</t>
  </si>
  <si>
    <t>Performance Chemicals</t>
  </si>
  <si>
    <t>31</t>
  </si>
  <si>
    <t>-49</t>
  </si>
  <si>
    <t>Corporate</t>
  </si>
  <si>
    <t>-37</t>
  </si>
  <si>
    <t>140</t>
  </si>
  <si>
    <t>-21</t>
  </si>
  <si>
    <t>-9.4%</t>
  </si>
  <si>
    <t>134</t>
  </si>
  <si>
    <t>201</t>
  </si>
  <si>
    <t>n.m</t>
  </si>
  <si>
    <t>26</t>
  </si>
  <si>
    <t>Cash conversion (continuing operations)</t>
  </si>
  <si>
    <t>-4.8pp</t>
  </si>
  <si>
    <t>46</t>
  </si>
  <si>
    <t>of which capital expenditures required for the Partial Demerger and excluded from Free Cash Flow</t>
  </si>
  <si>
    <t>Capex in discontinued operations</t>
  </si>
  <si>
    <t>-27</t>
  </si>
  <si>
    <t>-182</t>
  </si>
  <si>
    <t>-43</t>
  </si>
  <si>
    <t>h = (g+f)/g</t>
  </si>
  <si>
    <t>183</t>
  </si>
  <si>
    <t>FCF from discontinued operations</t>
  </si>
  <si>
    <t>FCF from continuing operations</t>
  </si>
  <si>
    <t>Net interests received/(paid) from continuing operations</t>
  </si>
  <si>
    <t>o</t>
  </si>
  <si>
    <t>249</t>
  </si>
  <si>
    <t>22</t>
  </si>
  <si>
    <t>80</t>
  </si>
  <si>
    <t>642</t>
  </si>
  <si>
    <t>840</t>
  </si>
  <si>
    <t>-850</t>
  </si>
  <si>
    <t>-585</t>
  </si>
  <si>
    <t>1,341</t>
  </si>
  <si>
    <t>5,365</t>
  </si>
  <si>
    <t>9.5%</t>
  </si>
  <si>
    <t>-1,981</t>
  </si>
  <si>
    <t>-211</t>
  </si>
  <si>
    <t>-2,192</t>
  </si>
  <si>
    <t>703</t>
  </si>
  <si>
    <t>153</t>
  </si>
  <si>
    <t>-33</t>
  </si>
  <si>
    <t>-68</t>
  </si>
  <si>
    <t>-54</t>
  </si>
  <si>
    <t>12</t>
  </si>
  <si>
    <t>172</t>
  </si>
  <si>
    <t>131</t>
  </si>
  <si>
    <t>-48</t>
  </si>
  <si>
    <t>65</t>
  </si>
  <si>
    <t>Balance on December 31, 2023</t>
  </si>
  <si>
    <t>237</t>
  </si>
  <si>
    <t>1,683</t>
  </si>
  <si>
    <t>-253</t>
  </si>
  <si>
    <t>-103</t>
  </si>
  <si>
    <t>-459</t>
  </si>
  <si>
    <t>853</t>
  </si>
  <si>
    <t>1,305</t>
  </si>
  <si>
    <t>764</t>
  </si>
  <si>
    <t>2,144</t>
  </si>
  <si>
    <t>267</t>
  </si>
  <si>
    <t>230</t>
  </si>
  <si>
    <t>317</t>
  </si>
  <si>
    <t>266</t>
  </si>
  <si>
    <t>4,309</t>
  </si>
  <si>
    <t>66</t>
  </si>
  <si>
    <t>2,714</t>
  </si>
  <si>
    <t>7,022</t>
  </si>
  <si>
    <t>793</t>
  </si>
  <si>
    <t>550</t>
  </si>
  <si>
    <t>1,981</t>
  </si>
  <si>
    <t>70</t>
  </si>
  <si>
    <t>3,525</t>
  </si>
  <si>
    <t>Other provisions</t>
  </si>
  <si>
    <t>302</t>
  </si>
  <si>
    <t>850</t>
  </si>
  <si>
    <t>68</t>
  </si>
  <si>
    <t>175</t>
  </si>
  <si>
    <t>585</t>
  </si>
  <si>
    <t>2,192</t>
  </si>
  <si>
    <t>202</t>
  </si>
  <si>
    <t>155</t>
  </si>
  <si>
    <t>-141</t>
  </si>
  <si>
    <t>Additions and reversal of employee benefits and other provisions [1]</t>
  </si>
  <si>
    <t>224</t>
  </si>
  <si>
    <t>178</t>
  </si>
  <si>
    <t>-576</t>
  </si>
  <si>
    <t>Payments related to employee benefits and use of provisions</t>
  </si>
  <si>
    <t>Increase in borrowings [5]</t>
  </si>
  <si>
    <t>-117</t>
  </si>
  <si>
    <t>-22</t>
  </si>
  <si>
    <t>-335</t>
  </si>
  <si>
    <t>-321</t>
  </si>
  <si>
    <t>32</t>
  </si>
  <si>
    <t>As calcu-lated</t>
  </si>
  <si>
    <t>Q1 2024</t>
  </si>
  <si>
    <t>Q1 2023</t>
  </si>
  <si>
    <t>1,201</t>
  </si>
  <si>
    <t>1,355</t>
  </si>
  <si>
    <t>-11.3%</t>
  </si>
  <si>
    <t>265</t>
  </si>
  <si>
    <t>365</t>
  </si>
  <si>
    <t>-27.2%</t>
  </si>
  <si>
    <t>22.1%</t>
  </si>
  <si>
    <t>26.9%</t>
  </si>
  <si>
    <t>-80</t>
  </si>
  <si>
    <t>184</t>
  </si>
  <si>
    <t>285</t>
  </si>
  <si>
    <t>-35.4%</t>
  </si>
  <si>
    <t>-31</t>
  </si>
  <si>
    <t>+12.6%</t>
  </si>
  <si>
    <t>+46.8%</t>
  </si>
  <si>
    <t>-3.8pp</t>
  </si>
  <si>
    <t>187</t>
  </si>
  <si>
    <t>-36.0%</t>
  </si>
  <si>
    <t>276</t>
  </si>
  <si>
    <t>+6.2%</t>
  </si>
  <si>
    <t>117</t>
  </si>
  <si>
    <t>460</t>
  </si>
  <si>
    <t>-74.5%</t>
  </si>
  <si>
    <t>1.12</t>
  </si>
  <si>
    <t>-74.8%</t>
  </si>
  <si>
    <t>1.11</t>
  </si>
  <si>
    <t>1.78</t>
  </si>
  <si>
    <t>-37.8%</t>
  </si>
  <si>
    <t>59</t>
  </si>
  <si>
    <t>-13.0%</t>
  </si>
  <si>
    <t>139</t>
  </si>
  <si>
    <t>123</t>
  </si>
  <si>
    <t>125</t>
  </si>
  <si>
    <t>457</t>
  </si>
  <si>
    <t>8.6%</t>
  </si>
  <si>
    <t>1,587</t>
  </si>
  <si>
    <t>1.4</t>
  </si>
  <si>
    <t>19.8%</t>
  </si>
  <si>
    <t>1,166</t>
  </si>
  <si>
    <t>-14.0%</t>
  </si>
  <si>
    <t>275</t>
  </si>
  <si>
    <t>246</t>
  </si>
  <si>
    <t>90</t>
  </si>
  <si>
    <t>159</t>
  </si>
  <si>
    <t>-26.8%</t>
  </si>
  <si>
    <t>136</t>
  </si>
  <si>
    <t>+36.3%</t>
  </si>
  <si>
    <t>109</t>
  </si>
  <si>
    <t>-2.8%</t>
  </si>
  <si>
    <t>107</t>
  </si>
  <si>
    <t>-56.7%</t>
  </si>
  <si>
    <t>1.02</t>
  </si>
  <si>
    <t>2.37</t>
  </si>
  <si>
    <t>-57.2%</t>
  </si>
  <si>
    <t>-0.53</t>
  </si>
  <si>
    <t>-1,587</t>
  </si>
  <si>
    <t>Q1 key figures</t>
  </si>
  <si>
    <t>-196</t>
  </si>
  <si>
    <t>795</t>
  </si>
  <si>
    <t>45</t>
  </si>
  <si>
    <t>-144</t>
  </si>
  <si>
    <t>559</t>
  </si>
  <si>
    <t>-52</t>
  </si>
  <si>
    <t>715</t>
  </si>
  <si>
    <t>484</t>
  </si>
  <si>
    <t>Net sales Q1</t>
  </si>
  <si>
    <t>493</t>
  </si>
  <si>
    <t>598</t>
  </si>
  <si>
    <t>-17.6%</t>
  </si>
  <si>
    <t>-18.0%</t>
  </si>
  <si>
    <t>222</t>
  </si>
  <si>
    <t>197</t>
  </si>
  <si>
    <t>+12.8%</t>
  </si>
  <si>
    <t>-13.4%</t>
  </si>
  <si>
    <t>-7.9%</t>
  </si>
  <si>
    <t>145</t>
  </si>
  <si>
    <t>163</t>
  </si>
  <si>
    <t>-10.9%</t>
  </si>
  <si>
    <t>-0.6%</t>
  </si>
  <si>
    <t>-13.6%</t>
  </si>
  <si>
    <t>-22.1%</t>
  </si>
  <si>
    <t>-31.4%</t>
  </si>
  <si>
    <t>-15.9%</t>
  </si>
  <si>
    <t>28.2%</t>
  </si>
  <si>
    <t>31.3%</t>
  </si>
  <si>
    <t>-3.1pp</t>
  </si>
  <si>
    <t>16.5%</t>
  </si>
  <si>
    <t>20.9%</t>
  </si>
  <si>
    <t>-4.3pp</t>
  </si>
  <si>
    <t>e = -c/(a-b)</t>
  </si>
  <si>
    <t>-160</t>
  </si>
  <si>
    <t>-59</t>
  </si>
  <si>
    <t>-212</t>
  </si>
  <si>
    <t>77.8%</t>
  </si>
  <si>
    <t>81.4%</t>
  </si>
  <si>
    <t>141</t>
  </si>
  <si>
    <t>321</t>
  </si>
  <si>
    <t>227</t>
  </si>
  <si>
    <t>432</t>
  </si>
  <si>
    <t>k = a-b-c+d-e-f-g-h-i+j</t>
  </si>
  <si>
    <t>l</t>
  </si>
  <si>
    <t>m = k-l</t>
  </si>
  <si>
    <t>Net interests received/(paid) from discontinued operations</t>
  </si>
  <si>
    <t>of which from discontinued operations</t>
  </si>
  <si>
    <t>q = k+n+o+p</t>
  </si>
  <si>
    <t>r = m+n+p</t>
  </si>
  <si>
    <t>1,147</t>
  </si>
  <si>
    <t>March
31</t>
  </si>
  <si>
    <t>636</t>
  </si>
  <si>
    <t>789</t>
  </si>
  <si>
    <t>391</t>
  </si>
  <si>
    <t>-784</t>
  </si>
  <si>
    <t>463</t>
  </si>
  <si>
    <t>1,334</t>
  </si>
  <si>
    <t>5,335</t>
  </si>
  <si>
    <t>-1,986</t>
  </si>
  <si>
    <t>-2,308</t>
  </si>
  <si>
    <t>543</t>
  </si>
  <si>
    <t>721</t>
  </si>
  <si>
    <t>1,298</t>
  </si>
  <si>
    <t>132</t>
  </si>
  <si>
    <t>-1,007</t>
  </si>
  <si>
    <t>290</t>
  </si>
  <si>
    <t>1,752</t>
  </si>
  <si>
    <t>398</t>
  </si>
  <si>
    <t>-1,322</t>
  </si>
  <si>
    <t>430</t>
  </si>
  <si>
    <t>Administrative costs [3]</t>
  </si>
  <si>
    <t>Other operating gains &amp; losses</t>
  </si>
  <si>
    <t>-119</t>
  </si>
  <si>
    <t>-10</t>
  </si>
  <si>
    <t>-261</t>
  </si>
  <si>
    <t>Cost of borrowings [5]</t>
  </si>
  <si>
    <t>Income taxes [6]</t>
  </si>
  <si>
    <t>Profit / (loss) for the period from discontinued operations [7]</t>
  </si>
  <si>
    <t>105,111,693</t>
  </si>
  <si>
    <t>106,196,992</t>
  </si>
  <si>
    <t>103,861,801</t>
  </si>
  <si>
    <t>105,004,460</t>
  </si>
  <si>
    <t>1.01</t>
  </si>
  <si>
    <t>2.91</t>
  </si>
  <si>
    <t>2.35</t>
  </si>
  <si>
    <t>2.87</t>
  </si>
  <si>
    <t>Gains and losses on hedging instruments in a cash flow hedge [8]</t>
  </si>
  <si>
    <t>Currency translation differences from subsidiaries &amp; joint operations [9]</t>
  </si>
  <si>
    <t>Share of other comprehensive income of associates and joint ventures [10]</t>
  </si>
  <si>
    <t>64</t>
  </si>
  <si>
    <t>Remeasurement of the net defined benefit liability [11]</t>
  </si>
  <si>
    <t>47</t>
  </si>
  <si>
    <t>314</t>
  </si>
  <si>
    <t>154</t>
  </si>
  <si>
    <t>311</t>
  </si>
  <si>
    <t>Intangible assets [1]</t>
  </si>
  <si>
    <t>Goodwill [2]</t>
  </si>
  <si>
    <t>Loans &amp; other assets [3]</t>
  </si>
  <si>
    <t>226</t>
  </si>
  <si>
    <t>2,121</t>
  </si>
  <si>
    <t>78</t>
  </si>
  <si>
    <t>225</t>
  </si>
  <si>
    <t>299</t>
  </si>
  <si>
    <t>301</t>
  </si>
  <si>
    <t>Dividends receivables</t>
  </si>
  <si>
    <t>Other financial instruments [4]</t>
  </si>
  <si>
    <t>Other receivables [5]</t>
  </si>
  <si>
    <t>4,347</t>
  </si>
  <si>
    <t>58</t>
  </si>
  <si>
    <t>Financial debt</t>
  </si>
  <si>
    <t>Other liabilities</t>
  </si>
  <si>
    <t>2,595</t>
  </si>
  <si>
    <t>6,942</t>
  </si>
  <si>
    <t>1,012</t>
  </si>
  <si>
    <t>60</t>
  </si>
  <si>
    <t>1,482</t>
  </si>
  <si>
    <t>722</t>
  </si>
  <si>
    <t>547</t>
  </si>
  <si>
    <t>128</t>
  </si>
  <si>
    <t>1,986</t>
  </si>
  <si>
    <t>3,429</t>
  </si>
  <si>
    <t>Financial debt [6]</t>
  </si>
  <si>
    <t>Dividends payables [7]</t>
  </si>
  <si>
    <t>784</t>
  </si>
  <si>
    <t>576</t>
  </si>
  <si>
    <t>2,031</t>
  </si>
  <si>
    <t>Balance on March 31, 2023</t>
  </si>
  <si>
    <t>-213</t>
  </si>
  <si>
    <t>7,078</t>
  </si>
  <si>
    <t>8,146</t>
  </si>
  <si>
    <t>63</t>
  </si>
  <si>
    <t>10,967</t>
  </si>
  <si>
    <t>Balance on March 31, 2024</t>
  </si>
  <si>
    <t>1,792</t>
  </si>
  <si>
    <t>-241</t>
  </si>
  <si>
    <t>-152</t>
  </si>
  <si>
    <t>-375</t>
  </si>
  <si>
    <t>670</t>
  </si>
  <si>
    <t>87</t>
  </si>
  <si>
    <t>176</t>
  </si>
  <si>
    <t>115</t>
  </si>
  <si>
    <t>-462</t>
  </si>
  <si>
    <t>-69</t>
  </si>
  <si>
    <t>of which cash flow related to internal portfolio management and excluded from Free Cash Flow [3]</t>
  </si>
  <si>
    <t>Sale (+) of subsidiaries and investments [4]</t>
  </si>
  <si>
    <t>of which property, plant and equipment</t>
  </si>
  <si>
    <t>-45</t>
  </si>
  <si>
    <t>Changes in non-current financial assets</t>
  </si>
  <si>
    <t>Repayment of borrowings</t>
  </si>
  <si>
    <t>Changes in other financial assets</t>
  </si>
  <si>
    <t>167</t>
  </si>
  <si>
    <t>51</t>
  </si>
  <si>
    <t>-170</t>
  </si>
  <si>
    <t>Other [6]</t>
  </si>
  <si>
    <t>-217</t>
  </si>
  <si>
    <t>330</t>
  </si>
  <si>
    <t>1,261</t>
  </si>
  <si>
    <t>Underlying net sales</t>
  </si>
  <si>
    <t>826</t>
  </si>
  <si>
    <t>819</t>
  </si>
  <si>
    <t>-146</t>
  </si>
  <si>
    <t>2,138</t>
  </si>
  <si>
    <t>207</t>
  </si>
  <si>
    <t>271</t>
  </si>
  <si>
    <t>229</t>
  </si>
  <si>
    <t>769</t>
  </si>
  <si>
    <t>4,142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</si>
</sst>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1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_ ;_ * \-#,##0_ ;_ * &quot;-&quot;_ ;_ @_ "/>
    <numFmt numFmtId="167" formatCode="_ * #,##0.00_ ;_ * \-#,##0.00_ ;_ * &quot;-&quot;??_ ;_ @_ "/>
    <numFmt numFmtId="168" formatCode="#,##0;\(#,##0\);\-"/>
    <numFmt numFmtId="169" formatCode="#,##0;\ \(#,##0\)"/>
    <numFmt numFmtId="170" formatCode="0%;\(0\)%"/>
    <numFmt numFmtId="171" formatCode="0;\-0;"/>
    <numFmt numFmtId="172" formatCode="_-* #,##0.00\ _F_-;\-* #,##0.00\ _F_-;_-* &quot;-&quot;??\ _F_-;_-@_-"/>
    <numFmt numFmtId="173" formatCode="0.0%"/>
    <numFmt numFmtId="174" formatCode="#,##0.000"/>
    <numFmt numFmtId="175" formatCode="0.000"/>
    <numFmt numFmtId="176" formatCode="#,##0;\-#,##0;&quot;-&quot;"/>
    <numFmt numFmtId="177" formatCode="mmmmm"/>
    <numFmt numFmtId="178" formatCode="&quot;R$&quot;#,##0_);\(&quot;R$&quot;#,##0\)"/>
    <numFmt numFmtId="179" formatCode="#,##0\ &quot;F&quot;;[Red]\-#,##0\ &quot;F&quot;"/>
    <numFmt numFmtId="180" formatCode="#,##0.00\ &quot;F&quot;;[Red]\-#,##0.00\ &quot;F&quot;"/>
    <numFmt numFmtId="181" formatCode="_-* #,##0\ _F_-;\-* #,##0\ _F_-;_-* &quot;-&quot;\ _F_-;_-@_-"/>
    <numFmt numFmtId="182" formatCode="#,##0.0;\(#,##0.0\);\-"/>
    <numFmt numFmtId="183" formatCode="#,##0.0;\ \(#,##0.0\)"/>
    <numFmt numFmtId="184" formatCode="0.0"/>
    <numFmt numFmtId="185" formatCode="0.00000"/>
    <numFmt numFmtId="186" formatCode="d/mm/yyyy;@"/>
    <numFmt numFmtId="187" formatCode="#,##0.00;\(#,##0.00\);\-"/>
    <numFmt numFmtId="188" formatCode="#,##0.0\ ;\(#,##0.0\)"/>
    <numFmt numFmtId="189" formatCode="#,##0,;;;&quot;$K&quot;"/>
    <numFmt numFmtId="190" formatCode="0.0%_);\(0.0%\)"/>
    <numFmt numFmtId="191" formatCode="_-* #,##0\ _S_k_-;\-* #,##0\ _S_k_-;_-* &quot;-&quot;\ _S_k_-;_-@_-"/>
    <numFmt numFmtId="192" formatCode="_-* #,##0.00\ _S_k_-;\-* #,##0.00\ _S_k_-;_-* &quot;-&quot;??\ _S_k_-;_-@_-"/>
    <numFmt numFmtId="193" formatCode="#,##0.0_);\(#,##0.0\);0_._0_)"/>
    <numFmt numFmtId="194" formatCode="@&quot; ($)&quot;"/>
    <numFmt numFmtId="195" formatCode="#,000\_x0000_"/>
    <numFmt numFmtId="196" formatCode="@&quot; (%)&quot;"/>
    <numFmt numFmtId="197" formatCode="\N\k\r0\b\n"/>
    <numFmt numFmtId="198" formatCode="@&quot; (£)&quot;"/>
    <numFmt numFmtId="199" formatCode="#,##0.0_);\(#,##0.0\)"/>
    <numFmt numFmtId="200" formatCode="#,##0_ ;\-#,##0\ "/>
    <numFmt numFmtId="201" formatCode="@&quot; (€)&quot;"/>
    <numFmt numFmtId="202" formatCode="@&quot; (x)&quot;"/>
    <numFmt numFmtId="203" formatCode="0.0_)\%;\(0.0\)\%;0.0_)\%;@_)_%"/>
    <numFmt numFmtId="204" formatCode="#,##0.0_)_%;\(#,##0.0\)_%;0.0_)_%;@_)_%"/>
    <numFmt numFmtId="205" formatCode="\$0.00;\(\$0.00\)"/>
    <numFmt numFmtId="206" formatCode=";;;"/>
    <numFmt numFmtId="207" formatCode="&quot;:&quot;\ 0.0%"/>
    <numFmt numFmtId="208" formatCode="#,##0.0_x;\(#,##0.0\)_x;0.0_x;@_x"/>
    <numFmt numFmtId="209" formatCode="0_)"/>
    <numFmt numFmtId="210" formatCode="0.00%_);\(0.00%\)"/>
    <numFmt numFmtId="211" formatCode="#,##0.0_x_x;\(#,##0.0\)_x_x;0.0_x_x;@_x_x"/>
    <numFmt numFmtId="212" formatCode="0.0000_)"/>
    <numFmt numFmtId="213" formatCode="0&quot;E&quot;"/>
    <numFmt numFmtId="214" formatCode="#,##0.0_x_x_x;\(#,##0.0\)_x_x_x;0.0_x_x_x;@_x_x_x"/>
    <numFmt numFmtId="215" formatCode="\€\ 0.0"/>
    <numFmt numFmtId="216" formatCode="&quot;$&quot;_(#,##0.00_);&quot;$&quot;\(#,##0.00\)"/>
    <numFmt numFmtId="217" formatCode="#,##0.0_x_x_x_x;\(#,##0.0\)_x_x_x_x;0.0_x_x_x_x;@_x_x_x_x"/>
    <numFmt numFmtId="218" formatCode="0.00%;\(0.00%\)"/>
    <numFmt numFmtId="219" formatCode="0&quot;A&quot;"/>
    <numFmt numFmtId="220" formatCode="0.0_)\x;\(0.0\)\x"/>
    <numFmt numFmtId="221" formatCode="#,##0.00_x;\(#,##0.00\)_x;0.00_x;@_x"/>
    <numFmt numFmtId="222" formatCode="#,##0.00_)\x;\(#,##0.00\)\x"/>
    <numFmt numFmtId="223" formatCode="#,##0_)&quot;m&quot;;\(#,##0\)&quot;m&quot;;\-_)&quot;m&quot;"/>
    <numFmt numFmtId="224" formatCode="_(&quot;kr&quot;\ * #,##0_);_(&quot;kr&quot;\ * \(#,##0\);_(&quot;kr&quot;\ * &quot;-&quot;_);_(@_)"/>
    <numFmt numFmtId="225" formatCode="#,##0.00_x_x;\(#,##0.00\)_x_x;0_x_x;@_x_x"/>
    <numFmt numFmtId="226" formatCode="0.0\ \x;\(0.0\ \x\)"/>
    <numFmt numFmtId="227" formatCode="#,##0_)&quot;p&quot;;\(#,##0\)&quot;p&quot;;\-_)&quot;p&quot;"/>
    <numFmt numFmtId="228" formatCode="_(&quot;kr&quot;\ * #,##0.00_);_(&quot;kr&quot;\ * \(#,##0.00\);_(&quot;kr&quot;\ * &quot;-&quot;??_);_(@_)"/>
    <numFmt numFmtId="229" formatCode="#,##0.00_x_x_x_x;\(#,##0.00\)_x_x_x_x;0.00_x_x_x_x;@_x_x_x_x"/>
    <numFmt numFmtId="230" formatCode="#,##0.0%;\(#,##0.0\)%"/>
    <numFmt numFmtId="231" formatCode="#,##0_x;\(#,##0\)_x;0_x;@_x"/>
    <numFmt numFmtId="232" formatCode="#,##0_x_x;\(#,##0\)_x_x;0_x_x;@_x_x"/>
    <numFmt numFmtId="233" formatCode="&quot;$&quot;#,##0.000_);[Red]\(&quot;$&quot;#,##0.000\)"/>
    <numFmt numFmtId="234" formatCode="#,##0_x_x_x;\(#,##0\)_x_x_x;0_x_x_x;@_x_x_x"/>
    <numFmt numFmtId="235" formatCode="#,##0_x_x_x_x;\(#,##0\)_x_x_x_x;0_x_x_x_x;@_x_x_x_x"/>
    <numFmt numFmtId="236" formatCode="#,##0.0_)_x;\(#,##0.0\)_x"/>
    <numFmt numFmtId="237" formatCode="#,##0.0_);\(#,##0.0\);#,##0.0_);@_)"/>
    <numFmt numFmtId="238" formatCode="dd\-mmm\-yy_)"/>
    <numFmt numFmtId="239" formatCode="&quot;NWC @ &quot;\ 0.0%"/>
    <numFmt numFmtId="240" formatCode="&quot;$&quot;_(#,##0.00_);&quot;$&quot;\(#,##0.00\);&quot;$&quot;_(0.00_);@_)"/>
    <numFmt numFmtId="241" formatCode="&quot;£&quot;_(#,##0.00_);&quot;£&quot;\(#,##0.00\);&quot;£&quot;_(0.00_);@_)"/>
    <numFmt numFmtId="242" formatCode="#,##0.0_ ;[Red]\-#,##0.0\ "/>
    <numFmt numFmtId="243" formatCode="_-* #,##0.0_-_x_x;\-* #,##0.0_-_x_x;_-* &quot;-&quot;??_-_x_x;_-@_-_x_x"/>
    <numFmt numFmtId="244" formatCode="#,##0_);\(#,##0\);0"/>
    <numFmt numFmtId="245" formatCode="0.0_)\%;\(0.0\)\%"/>
    <numFmt numFmtId="246" formatCode="#,##0_);\(#,##0\);0__"/>
    <numFmt numFmtId="247" formatCode="_-* #,##0.0_-_x;\-* #,##0.0_-_x;_-* &quot;-&quot;??_-_x;_-@_-_x"/>
    <numFmt numFmtId="248" formatCode="0.0_x_x"/>
    <numFmt numFmtId="249" formatCode="#,##0.000000000000"/>
    <numFmt numFmtId="250" formatCode="0.0_x_x_x"/>
    <numFmt numFmtId="251" formatCode="0.00_)\%;\(0.00\)\%"/>
    <numFmt numFmtId="252" formatCode="General_x_x_x"/>
    <numFmt numFmtId="253" formatCode="0.0_)\p;\(0.0\)\p"/>
    <numFmt numFmtId="254" formatCode="#,##0.0_);%%\(#,##0.0\);0_._0_)"/>
    <numFmt numFmtId="255" formatCode="0.000%_x"/>
    <numFmt numFmtId="256" formatCode="#,##0.0_);\ \ \(#,##0.0\);0_._0_)"/>
    <numFmt numFmtId="257" formatCode="#,##0_);\ \ \ \ \(#,##0\);0__\)"/>
    <numFmt numFmtId="258" formatCode="0.000%"/>
    <numFmt numFmtId="259" formatCode="#,##0.0_)_%;\(#,##0.0\)_%"/>
    <numFmt numFmtId="260" formatCode="mmm\-yyyy"/>
    <numFmt numFmtId="261" formatCode="&quot;£&quot;_(#,##0.00_);&quot;£&quot;\(#,##0.00\)"/>
    <numFmt numFmtId="262" formatCode="#,##0.0_)\x;\(#,##0.0\)\x"/>
    <numFmt numFmtId="263" formatCode="#,##0.00_);\(#,##0.00\);0.00_);@_)"/>
    <numFmt numFmtId="264" formatCode="0.0_)"/>
    <numFmt numFmtId="265" formatCode="_(* #,##0_);_(* \(#,##0\);_(* &quot;-&quot;??_);_(@_)"/>
    <numFmt numFmtId="266" formatCode="_-* #,##0\ &quot;Pta&quot;_-;\-* #,##0\ &quot;Pta&quot;_-;_-* &quot;-&quot;\ &quot;Pta&quot;_-;_-@_-"/>
    <numFmt numFmtId="267" formatCode="0.000000%"/>
    <numFmt numFmtId="268" formatCode="\€_(#,##0.00_);\€\(#,##0.00\);\€_(0.00_);@_)"/>
    <numFmt numFmtId="269" formatCode="0.00_)"/>
    <numFmt numFmtId="270" formatCode="#,##0_);\(#,##0\);0_._0_)"/>
    <numFmt numFmtId="271" formatCode="#,##0_)\x;\(#,##0\)\x;0_)\x;@_)_x"/>
    <numFmt numFmtId="272" formatCode="#,##0.0_)\x;\(#,##0.0\)\x;0.0_)\x;@_)_x"/>
    <numFmt numFmtId="273" formatCode="#,##0_ ;[Red]\-#,##0\ "/>
    <numFmt numFmtId="274" formatCode="#,##0\ &quot;Pta&quot;;\-#,##0\ &quot;Pta&quot;"/>
    <numFmt numFmtId="275" formatCode="#,##0_);\(#,##0\);\-_)"/>
    <numFmt numFmtId="276" formatCode="0.000000000"/>
    <numFmt numFmtId="277" formatCode="_-* #,##0\ _p_t_a_-;\-* #,##0\ _p_t_a_-;_-* &quot;-&quot;\ _p_t_a_-;_-@_-"/>
    <numFmt numFmtId="278" formatCode="#,##0.0&quot; x&quot;"/>
    <numFmt numFmtId="279" formatCode="#,##0.0\ _x"/>
    <numFmt numFmtId="280" formatCode="#,##0.0_);\ \ \ \ \(#,##0.0\);0_._0_)"/>
    <numFmt numFmtId="281" formatCode="#,##0_);\(#,##0\);0__\)"/>
    <numFmt numFmtId="282" formatCode="&quot;$&quot;#,##0.0000_);[Red]\(&quot;$&quot;#,##0.0000\)"/>
    <numFmt numFmtId="283" formatCode="General_)"/>
    <numFmt numFmtId="284" formatCode="#,##0_)_x;\(#,##0\)_x;0_)_x;@_)_x"/>
    <numFmt numFmtId="285" formatCode="#,##0.0_)_x;\(#,##0.0\)_x;0.0_)_x;@_)_x"/>
    <numFmt numFmtId="286" formatCode="_-* #,##0.00\ _p_t_a_-;\-* #,##0.00\ _p_t_a_-;_-* &quot;-&quot;??\ _p_t_a_-;_-@_-"/>
    <numFmt numFmtId="287" formatCode="&quot;$&quot;#,##0.0_);[Red]\(&quot;$&quot;#,##0.0\)"/>
    <numFmt numFmtId="288" formatCode="#,##0.000_);\(#,##0.000\)"/>
    <numFmt numFmtId="289" formatCode="#,##0.00\ &quot;Pta&quot;;\-#,##0.00\ &quot;Pta&quot;"/>
    <numFmt numFmtId="290" formatCode="#,##0_);\(#,##0\);\-_);"/>
    <numFmt numFmtId="291" formatCode="_-&quot;£&quot;* #,##0_-;\-&quot;£&quot;* #,##0_-;_-&quot;£&quot;* &quot;-&quot;??_-;_-@_-"/>
    <numFmt numFmtId="292" formatCode="_-* #,##0.000\ _P_t_s_-;\-* #,##0.000\ _P_t_s_-;_-* &quot;-&quot;??\ _P_t_s_-;_-@_-"/>
    <numFmt numFmtId="293" formatCode="0.0000%"/>
    <numFmt numFmtId="294" formatCode="&quot;!&quot;#,##0_);\(&quot;!&quot;#,##0\)"/>
    <numFmt numFmtId="295" formatCode="#,##0.00\ &quot;Pta&quot;;[Red]\-#,##0.00\ &quot;Pta&quot;"/>
    <numFmt numFmtId="296" formatCode="0.0%;\(0.0\)%"/>
    <numFmt numFmtId="297" formatCode="_-&quot;$&quot;* #,##0.00_-;\-&quot;$&quot;* #,##0.00_-;_-&quot;$&quot;* &quot;-&quot;??_-;_-@_-"/>
    <numFmt numFmtId="298" formatCode="#,##0;\(#,##0\)"/>
    <numFmt numFmtId="299" formatCode="#,##0.00;&quot;n.s.&quot;;\-"/>
    <numFmt numFmtId="300" formatCode="0.0%;\(0.0%\);\-"/>
    <numFmt numFmtId="301" formatCode="_-* #,##0\ &quot;Sk&quot;_-;\-* #,##0\ &quot;Sk&quot;_-;_-* &quot;-&quot;\ &quot;Sk&quot;_-;_-@_-"/>
    <numFmt numFmtId="302" formatCode="#,##0.0;\(#,##0.0\)"/>
    <numFmt numFmtId="303" formatCode="m\-d\-yy"/>
    <numFmt numFmtId="304" formatCode="0\A"/>
    <numFmt numFmtId="305" formatCode="#,##0_(;\(#,##0\)"/>
    <numFmt numFmtId="306" formatCode="#,##0.00&quot; $&quot;;\-#,##0.00&quot; $&quot;"/>
    <numFmt numFmtId="307" formatCode="&quot;Equity value in DKr @ &quot;0.00"/>
    <numFmt numFmtId="308" formatCode="_._.* #,##0.0_)_%;_._.* \(#,##0.0\)_%;_._.* \ .0_)_%"/>
    <numFmt numFmtId="309" formatCode="_._.* #,##0.000_)_%;_._.* \(#,##0.000\)_%;_._.* \ .000_)_%"/>
    <numFmt numFmtId="310" formatCode="0.00_);\(0.00\);0.00"/>
    <numFmt numFmtId="311" formatCode="_._.&quot;$&quot;* #,##0.0_)_%;_._.&quot;$&quot;* \(#,##0.0\)_%;_._.&quot;$&quot;* \ .0_)_%"/>
    <numFmt numFmtId="312" formatCode="&quot;$&quot;* #,##0.00_);&quot;$&quot;* \(#,##0.00\)"/>
    <numFmt numFmtId="313" formatCode="_(&quot;Cr$&quot;\ * #,##0_);_(&quot;Cr$&quot;\ * \(#,##0\);_(&quot;Cr$&quot;\ * &quot;-&quot;_);_(@_)"/>
    <numFmt numFmtId="314" formatCode="#,##0;\(#,##0\);\-\ "/>
    <numFmt numFmtId="315" formatCode="_(* #,###.00_);_(* \(#,###.00\);_(* &quot;-&quot;??_);_(@_)"/>
    <numFmt numFmtId="316" formatCode="0.0_x"/>
    <numFmt numFmtId="317" formatCode="_-* #,##0\ _z_?_-;\-* #,##0\ _z_?_-;_-* &quot;-&quot;\ _z_?_-;_-@_-"/>
    <numFmt numFmtId="318" formatCode="_-* #,##0.00\ _z_?_-;\-* #,##0.00\ _z_?_-;_-* &quot;-&quot;??\ _z_?_-;_-@_-"/>
    <numFmt numFmtId="319" formatCode="_-* #,##0\ _z_ł_-;\-* #,##0\ _z_ł_-;_-* &quot;-&quot;\ _z_ł_-;_-@_-"/>
    <numFmt numFmtId="320" formatCode="_-* #,##0\ _z_l_-;\-* #,##0\ _z_l_-;_-* &quot;-&quot;\ _z_l_-;_-@_-"/>
    <numFmt numFmtId="321" formatCode="_-* #,##0.00\ _z_ł_-;\-* #,##0.00\ _z_ł_-;_-* &quot;-&quot;??\ _z_ł_-;_-@_-"/>
    <numFmt numFmtId="322" formatCode="_-* #,##0.00\ _z_l_-;\-* #,##0.00\ _z_l_-;_-* &quot;-&quot;??\ _z_l_-;_-@_-"/>
    <numFmt numFmtId="323" formatCode="#,##0.0_);[Red]\(#,##0.0\)"/>
    <numFmt numFmtId="324" formatCode="_-[$€-2]\ * #,##0.00_-;\-[$€-2]\ * #,##0.00_-;_-[$€-2]\ * &quot;-&quot;??_-"/>
    <numFmt numFmtId="325" formatCode="_-* #,##0.0_-;\-* #,##0.0_-;_-* &quot;-&quot;??_-;_-@_-"/>
    <numFmt numFmtId="326" formatCode="0;\-0;&quot;-&quot;"/>
    <numFmt numFmtId="327" formatCode="#,##0;\(##,#00"/>
    <numFmt numFmtId="328" formatCode="#,##0,,,\ ;;;&quot;Gb/s&quot;"/>
    <numFmt numFmtId="329" formatCode="0;;"/>
    <numFmt numFmtId="330" formatCode="_-* #,##0_-;\-* #,##0_-;_-* &quot;-&quot;??_-;_-@_-"/>
    <numFmt numFmtId="331" formatCode="0.00_);\(0.00\);0.00_)"/>
    <numFmt numFmtId="332" formatCode="\k\$\ 0.000"/>
    <numFmt numFmtId="333" formatCode="#,##0,;;;&quot;Kb/s&quot;"/>
    <numFmt numFmtId="334" formatCode="_-* #,##0.00\ &quot;Sk&quot;_-;\-* #,##0.00\ &quot;Sk&quot;_-;_-* &quot;-&quot;??\ &quot;Sk&quot;_-;_-@_-"/>
    <numFmt numFmtId="335" formatCode="#,##0,,;;;&quot;Mb/s&quot;"/>
    <numFmt numFmtId="336" formatCode="0.00%;\ \(&quot;n.s.&quot;\);\-"/>
    <numFmt numFmtId="337" formatCode="_(&quot;$&quot;\ * #,##0.00_);_(&quot;$&quot;\ * \(#,##0.00\);_(&quot;$&quot;\ * &quot;-&quot;??_);_(@_)"/>
    <numFmt numFmtId="338" formatCode="#,##0.0\x_);\(#,##0.0\x\);#,##0.0\x_);@_)"/>
    <numFmt numFmtId="339" formatCode="#,##0.0_)\x;\(#,##0.0\)\x;#,##0.0_)\x;@_)_x"/>
    <numFmt numFmtId="340" formatCode="###0.0_x;\(###0.0\)_x"/>
    <numFmt numFmtId="341" formatCode="\(&quot;$&quot;\ 000\)"/>
    <numFmt numFmtId="342" formatCode="dd\.mm\.yyyy"/>
    <numFmt numFmtId="343" formatCode="#,##0_);[Red]\(#,##0\);&quot;-&quot;"/>
    <numFmt numFmtId="344" formatCode="#,##0;\-\ #,##0;_-\ &quot;- &quot;"/>
    <numFmt numFmtId="345" formatCode="#,##0.0\%_);\(#,##0.0\%\);#,##0.0\%_);@_)"/>
    <numFmt numFmtId="346" formatCode="0.00\%;\-0.00\%;0.00\%"/>
    <numFmt numFmtId="347" formatCode="0.00%;\(0.00\)%"/>
    <numFmt numFmtId="348" formatCode="&quot;$&quot;#,##0;\-&quot;$&quot;#,##0"/>
    <numFmt numFmtId="349" formatCode="\+0.0%;\-0.0%"/>
  </numFmts>
  <fonts count="295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2"/>
      <name val="Arial"/>
      <family val="2"/>
    </font>
    <font>
      <i/>
      <sz val="10"/>
      <color theme="2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37"/>
      <name val="Calibri"/>
      <family val="2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rgb="FF000000"/>
      <name val="Arial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9"/>
      <color theme="1"/>
      <name val="Klavika Light"/>
      <family val="2"/>
    </font>
    <font>
      <b/>
      <sz val="9"/>
      <name val="Klavika Light"/>
      <family val="2"/>
    </font>
    <font>
      <i/>
      <sz val="9"/>
      <name val="Klavika Light"/>
      <family val="2"/>
    </font>
    <font>
      <sz val="9"/>
      <name val="Klavika Light"/>
      <family val="2"/>
    </font>
    <font>
      <b/>
      <sz val="9"/>
      <color theme="0"/>
      <name val="Klavika Light"/>
      <family val="2"/>
    </font>
    <font>
      <sz val="1"/>
      <color theme="1"/>
      <name val="Klavika Light"/>
      <family val="2"/>
    </font>
    <font>
      <b/>
      <sz val="9"/>
      <color theme="1"/>
      <name val="Klavika Light"/>
      <family val="2"/>
    </font>
    <font>
      <b/>
      <i/>
      <sz val="9"/>
      <name val="Klavika Light"/>
      <family val="2"/>
    </font>
    <font>
      <i/>
      <sz val="9"/>
      <color theme="1"/>
      <name val="Klavika Light"/>
      <family val="2"/>
    </font>
    <font>
      <i/>
      <sz val="1"/>
      <color theme="1"/>
      <name val="Klavika Light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"/>
      <name val="Arial"/>
      <family val="2"/>
    </font>
    <font>
      <sz val="9"/>
      <color indexed="81"/>
      <name val="Tahoma"/>
      <family val="2"/>
    </font>
    <font>
      <sz val="7"/>
      <color theme="2"/>
      <name val="Klavika Light"/>
      <family val="2"/>
    </font>
    <font>
      <b/>
      <sz val="7"/>
      <color theme="2"/>
      <name val="Klavika Light"/>
      <family val="2"/>
    </font>
    <font>
      <sz val="12"/>
      <name val="Arial"/>
      <family val="2"/>
    </font>
    <font>
      <sz val="9"/>
      <color theme="0"/>
      <name val="Klavika Light"/>
      <family val="2"/>
    </font>
    <font>
      <b/>
      <sz val="1"/>
      <color theme="1"/>
      <name val="Klavika Light"/>
      <family val="2"/>
    </font>
    <font>
      <sz val="9"/>
      <color rgb="FFFF0000"/>
      <name val="Arial"/>
      <family val="2"/>
    </font>
    <font>
      <sz val="7"/>
      <color theme="1"/>
      <name val="Klavika Light"/>
      <family val="2"/>
    </font>
    <font>
      <sz val="9"/>
      <color theme="2"/>
      <name val="Klavika Light"/>
      <family val="2"/>
    </font>
    <font>
      <sz val="1"/>
      <color theme="2"/>
      <name val="Klavika Light"/>
      <family val="2"/>
    </font>
    <font>
      <i/>
      <sz val="7"/>
      <name val="Klavika Light"/>
      <family val="2"/>
    </font>
    <font>
      <sz val="7"/>
      <color theme="0"/>
      <name val="Klavika Light"/>
      <family val="2"/>
    </font>
    <font>
      <sz val="7"/>
      <name val="Arial"/>
      <family val="2"/>
    </font>
    <font>
      <sz val="1"/>
      <name val="Klavika Light"/>
      <family val="2"/>
    </font>
    <font>
      <sz val="1"/>
      <color theme="1"/>
      <name val="Arial"/>
      <family val="2"/>
    </font>
    <font>
      <i/>
      <sz val="9"/>
      <name val="Arial"/>
      <family val="2"/>
    </font>
    <font>
      <b/>
      <sz val="1"/>
      <name val="Klavika Light"/>
      <family val="2"/>
    </font>
    <font>
      <b/>
      <sz val="11"/>
      <color theme="3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sz val="12"/>
      <name val="Helv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b/>
      <sz val="10"/>
      <color indexed="9"/>
      <name val="Arial"/>
      <family val="2"/>
    </font>
    <font>
      <sz val="8"/>
      <name val="MS Sans Serif"/>
      <family val="2"/>
    </font>
    <font>
      <sz val="8"/>
      <name val="HelveticaNeue LightCond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b/>
      <sz val="18"/>
      <name val="Arial"/>
      <family val="2"/>
    </font>
    <font>
      <sz val="12"/>
      <name val="Helvetica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2"/>
      <name val="Klavika Regular"/>
      <family val="2"/>
    </font>
    <font>
      <sz val="16"/>
      <color theme="6"/>
      <name val="Klavika Light"/>
      <family val="2"/>
    </font>
    <font>
      <b/>
      <sz val="16"/>
      <color theme="6"/>
      <name val="Klavika Light"/>
      <family val="2"/>
    </font>
    <font>
      <b/>
      <sz val="18"/>
      <color theme="6"/>
      <name val="Wingdings"/>
      <charset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b/>
      <i/>
      <sz val="9"/>
      <color theme="1"/>
      <name val="Verdana"/>
      <family val="2"/>
    </font>
    <font>
      <sz val="1"/>
      <color theme="1"/>
      <name val="Verdana"/>
      <family val="2"/>
    </font>
    <font>
      <i/>
      <sz val="1"/>
      <color theme="1"/>
      <name val="Verdana"/>
      <family val="2"/>
    </font>
    <font>
      <b/>
      <sz val="7"/>
      <color theme="0"/>
      <name val="Verdana"/>
      <family val="2"/>
    </font>
    <font>
      <i/>
      <sz val="8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3" tint="0.39997558519241921"/>
      <name val="Arial"/>
      <family val="2"/>
    </font>
    <font>
      <sz val="5"/>
      <color rgb="FF000000"/>
      <name val="Arial"/>
      <family val="2"/>
    </font>
    <font>
      <i/>
      <sz val="8"/>
      <name val="Roboto Light"/>
    </font>
    <font>
      <sz val="8"/>
      <name val="Roboto Light"/>
    </font>
    <font>
      <b/>
      <sz val="8"/>
      <color theme="0"/>
      <name val="Roboto Light"/>
    </font>
    <font>
      <b/>
      <sz val="8"/>
      <name val="Roboto Light"/>
    </font>
    <font>
      <sz val="9"/>
      <name val="Roboto Light"/>
    </font>
    <font>
      <i/>
      <sz val="9"/>
      <name val="Roboto Light"/>
    </font>
    <font>
      <b/>
      <i/>
      <sz val="8"/>
      <name val="Roboto Light"/>
    </font>
    <font>
      <sz val="8"/>
      <color theme="1"/>
      <name val="Roboto Light"/>
    </font>
    <font>
      <b/>
      <sz val="8"/>
      <color theme="1"/>
      <name val="Roboto Light"/>
    </font>
    <font>
      <b/>
      <i/>
      <sz val="8"/>
      <color theme="1"/>
      <name val="Roboto Light"/>
    </font>
    <font>
      <i/>
      <sz val="8"/>
      <color theme="1"/>
      <name val="Roboto Light"/>
    </font>
    <font>
      <sz val="10"/>
      <name val="Roboto Light"/>
    </font>
    <font>
      <b/>
      <sz val="9"/>
      <name val="Roboto Light"/>
    </font>
    <font>
      <b/>
      <sz val="10"/>
      <name val="Roboto Light"/>
    </font>
    <font>
      <b/>
      <sz val="7"/>
      <color theme="1"/>
      <name val="Klavika Light"/>
      <family val="2"/>
    </font>
  </fonts>
  <fills count="1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26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lightGray">
        <fgColor indexed="12"/>
        <bgColor indexed="9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7DACED"/>
        <bgColor indexed="64"/>
      </patternFill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rgb="FF7DACED"/>
      </top>
      <bottom style="thin">
        <color rgb="FF7DACED"/>
      </bottom>
      <diagonal/>
    </border>
    <border>
      <left/>
      <right/>
      <top style="thin">
        <color rgb="FF7DACED"/>
      </top>
      <bottom/>
      <diagonal/>
    </border>
  </borders>
  <cellStyleXfs count="18017">
    <xf numFmtId="324" fontId="0" fillId="0" borderId="0"/>
    <xf numFmtId="9" fontId="5" fillId="0" borderId="0" applyFont="0" applyFill="0" applyBorder="0" applyAlignment="0" applyProtection="0"/>
    <xf numFmtId="324" fontId="8" fillId="0" borderId="0"/>
    <xf numFmtId="9" fontId="8" fillId="0" borderId="0" applyFont="0" applyFill="0" applyBorder="0" applyAlignment="0" applyProtection="0"/>
    <xf numFmtId="324" fontId="9" fillId="0" borderId="0"/>
    <xf numFmtId="43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8" fillId="0" borderId="0"/>
    <xf numFmtId="324" fontId="8" fillId="0" borderId="0"/>
    <xf numFmtId="324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6" fillId="22" borderId="0" applyNumberFormat="0" applyBorder="0" applyAlignment="0" applyProtection="0"/>
    <xf numFmtId="324" fontId="26" fillId="23" borderId="0" applyNumberFormat="0" applyBorder="0" applyAlignment="0" applyProtection="0"/>
    <xf numFmtId="324" fontId="27" fillId="24" borderId="0" applyNumberFormat="0" applyBorder="0" applyAlignment="0" applyProtection="0"/>
    <xf numFmtId="324" fontId="27" fillId="25" borderId="0" applyNumberFormat="0" applyBorder="0" applyAlignment="0" applyProtection="0"/>
    <xf numFmtId="324" fontId="27" fillId="25" borderId="0" applyNumberFormat="0" applyBorder="0" applyAlignment="0" applyProtection="0"/>
    <xf numFmtId="324" fontId="26" fillId="26" borderId="0" applyNumberFormat="0" applyBorder="0" applyAlignment="0" applyProtection="0"/>
    <xf numFmtId="324" fontId="26" fillId="27" borderId="0" applyNumberFormat="0" applyBorder="0" applyAlignment="0" applyProtection="0"/>
    <xf numFmtId="324" fontId="27" fillId="28" borderId="0" applyNumberFormat="0" applyBorder="0" applyAlignment="0" applyProtection="0"/>
    <xf numFmtId="324" fontId="27" fillId="29" borderId="0" applyNumberFormat="0" applyBorder="0" applyAlignment="0" applyProtection="0"/>
    <xf numFmtId="324" fontId="27" fillId="29" borderId="0" applyNumberFormat="0" applyBorder="0" applyAlignment="0" applyProtection="0"/>
    <xf numFmtId="324" fontId="26" fillId="30" borderId="0" applyNumberFormat="0" applyBorder="0" applyAlignment="0" applyProtection="0"/>
    <xf numFmtId="324" fontId="26" fillId="31" borderId="0" applyNumberFormat="0" applyBorder="0" applyAlignment="0" applyProtection="0"/>
    <xf numFmtId="324" fontId="27" fillId="32" borderId="0" applyNumberFormat="0" applyBorder="0" applyAlignment="0" applyProtection="0"/>
    <xf numFmtId="324" fontId="27" fillId="33" borderId="0" applyNumberFormat="0" applyBorder="0" applyAlignment="0" applyProtection="0"/>
    <xf numFmtId="324" fontId="27" fillId="33" borderId="0" applyNumberFormat="0" applyBorder="0" applyAlignment="0" applyProtection="0"/>
    <xf numFmtId="324" fontId="26" fillId="26" borderId="0" applyNumberFormat="0" applyBorder="0" applyAlignment="0" applyProtection="0"/>
    <xf numFmtId="324" fontId="26" fillId="34" borderId="0" applyNumberFormat="0" applyBorder="0" applyAlignment="0" applyProtection="0"/>
    <xf numFmtId="324" fontId="27" fillId="27" borderId="0" applyNumberFormat="0" applyBorder="0" applyAlignment="0" applyProtection="0"/>
    <xf numFmtId="324" fontId="27" fillId="35" borderId="0" applyNumberFormat="0" applyBorder="0" applyAlignment="0" applyProtection="0"/>
    <xf numFmtId="324" fontId="27" fillId="35" borderId="0" applyNumberFormat="0" applyBorder="0" applyAlignment="0" applyProtection="0"/>
    <xf numFmtId="324" fontId="26" fillId="36" borderId="0" applyNumberFormat="0" applyBorder="0" applyAlignment="0" applyProtection="0"/>
    <xf numFmtId="324" fontId="26" fillId="37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6" fillId="38" borderId="0" applyNumberFormat="0" applyBorder="0" applyAlignment="0" applyProtection="0"/>
    <xf numFmtId="324" fontId="26" fillId="39" borderId="0" applyNumberFormat="0" applyBorder="0" applyAlignment="0" applyProtection="0"/>
    <xf numFmtId="324" fontId="27" fillId="40" borderId="0" applyNumberFormat="0" applyBorder="0" applyAlignment="0" applyProtection="0"/>
    <xf numFmtId="324" fontId="27" fillId="41" borderId="0" applyNumberFormat="0" applyBorder="0" applyAlignment="0" applyProtection="0"/>
    <xf numFmtId="324" fontId="27" fillId="41" borderId="0" applyNumberFormat="0" applyBorder="0" applyAlignment="0" applyProtection="0"/>
    <xf numFmtId="324" fontId="28" fillId="0" borderId="0" applyNumberFormat="0" applyFill="0" applyBorder="0" applyAlignment="0" applyProtection="0"/>
    <xf numFmtId="324" fontId="29" fillId="38" borderId="0" applyNumberFormat="0" applyBorder="0" applyAlignment="0" applyProtection="0"/>
    <xf numFmtId="176" fontId="12" fillId="0" borderId="0" applyFill="0" applyBorder="0" applyAlignment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2" fillId="0" borderId="14" applyNumberFormat="0" applyFill="0" applyAlignment="0" applyProtection="0"/>
    <xf numFmtId="324" fontId="33" fillId="35" borderId="15" applyNumberFormat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324" fontId="8" fillId="44" borderId="16" applyNumberFormat="0" applyFont="0" applyAlignment="0" applyProtection="0"/>
    <xf numFmtId="44" fontId="8" fillId="0" borderId="0" applyFont="0" applyFill="0" applyBorder="0" applyAlignment="0" applyProtection="0"/>
    <xf numFmtId="324" fontId="34" fillId="45" borderId="0" applyNumberFormat="0" applyBorder="0" applyAlignment="0" applyProtection="0"/>
    <xf numFmtId="324" fontId="34" fillId="46" borderId="0" applyNumberFormat="0" applyBorder="0" applyAlignment="0" applyProtection="0"/>
    <xf numFmtId="324" fontId="34" fillId="47" borderId="0" applyNumberFormat="0" applyBorder="0" applyAlignment="0" applyProtection="0"/>
    <xf numFmtId="324" fontId="35" fillId="13" borderId="12" applyNumberFormat="0" applyAlignment="0" applyProtection="0"/>
    <xf numFmtId="324" fontId="8" fillId="0" borderId="0" applyFont="0" applyFill="0" applyBorder="0" applyAlignment="0" applyProtection="0"/>
    <xf numFmtId="324" fontId="36" fillId="0" borderId="0" applyNumberFormat="0" applyFill="0" applyBorder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26" fillId="31" borderId="0" applyNumberFormat="0" applyBorder="0" applyAlignment="0" applyProtection="0"/>
    <xf numFmtId="324" fontId="38" fillId="10" borderId="0" applyNumberFormat="0" applyBorder="0" applyAlignment="0" applyProtection="0"/>
    <xf numFmtId="324" fontId="20" fillId="0" borderId="17" applyNumberFormat="0" applyAlignment="0" applyProtection="0">
      <alignment horizontal="left" vertical="center"/>
    </xf>
    <xf numFmtId="324" fontId="20" fillId="0" borderId="18">
      <alignment horizontal="left" vertical="center"/>
    </xf>
    <xf numFmtId="324" fontId="39" fillId="0" borderId="19" applyNumberFormat="0" applyFill="0" applyAlignment="0" applyProtection="0"/>
    <xf numFmtId="324" fontId="40" fillId="0" borderId="20" applyNumberFormat="0" applyFill="0" applyAlignment="0" applyProtection="0"/>
    <xf numFmtId="324" fontId="41" fillId="0" borderId="21" applyNumberFormat="0" applyFill="0" applyAlignment="0" applyProtection="0"/>
    <xf numFmtId="324" fontId="41" fillId="0" borderId="0" applyNumberFormat="0" applyFill="0" applyBorder="0" applyAlignment="0" applyProtection="0"/>
    <xf numFmtId="324" fontId="42" fillId="39" borderId="13" applyNumberFormat="0" applyAlignment="0" applyProtection="0"/>
    <xf numFmtId="324" fontId="43" fillId="9" borderId="0" applyNumberFormat="0" applyBorder="0" applyAlignment="0" applyProtection="0"/>
    <xf numFmtId="324" fontId="38" fillId="0" borderId="22" applyNumberFormat="0" applyFill="0" applyAlignment="0" applyProtection="0"/>
    <xf numFmtId="172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324" fontId="38" fillId="39" borderId="0" applyNumberFormat="0" applyBorder="0" applyAlignment="0" applyProtection="0"/>
    <xf numFmtId="324" fontId="44" fillId="48" borderId="0" applyNumberFormat="0" applyBorder="0" applyAlignment="0" applyProtection="0"/>
    <xf numFmtId="324" fontId="8" fillId="0" borderId="0"/>
    <xf numFmtId="324" fontId="9" fillId="0" borderId="0"/>
    <xf numFmtId="324" fontId="8" fillId="0" borderId="0"/>
    <xf numFmtId="324" fontId="8" fillId="0" borderId="0"/>
    <xf numFmtId="324" fontId="26" fillId="0" borderId="0"/>
    <xf numFmtId="324" fontId="26" fillId="0" borderId="0"/>
    <xf numFmtId="324" fontId="26" fillId="0" borderId="0"/>
    <xf numFmtId="324" fontId="45" fillId="0" borderId="0"/>
    <xf numFmtId="324" fontId="8" fillId="0" borderId="0"/>
    <xf numFmtId="324" fontId="9" fillId="0" borderId="0"/>
    <xf numFmtId="324" fontId="8" fillId="0" borderId="0"/>
    <xf numFmtId="324" fontId="8" fillId="0" borderId="0"/>
    <xf numFmtId="324" fontId="22" fillId="38" borderId="13" applyNumberFormat="0" applyFont="0" applyAlignment="0" applyProtection="0"/>
    <xf numFmtId="324" fontId="46" fillId="43" borderId="23" applyNumberFormat="0" applyAlignment="0" applyProtection="0"/>
    <xf numFmtId="4" fontId="12" fillId="49" borderId="23" applyNumberFormat="0" applyProtection="0">
      <alignment vertical="center"/>
    </xf>
    <xf numFmtId="4" fontId="47" fillId="49" borderId="23" applyNumberFormat="0" applyProtection="0">
      <alignment vertical="center"/>
    </xf>
    <xf numFmtId="4" fontId="12" fillId="49" borderId="23" applyNumberFormat="0" applyProtection="0">
      <alignment horizontal="left" vertical="center" indent="1"/>
    </xf>
    <xf numFmtId="4" fontId="12" fillId="49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51" borderId="23" applyNumberFormat="0" applyProtection="0">
      <alignment horizontal="right" vertical="center"/>
    </xf>
    <xf numFmtId="4" fontId="12" fillId="52" borderId="23" applyNumberFormat="0" applyProtection="0">
      <alignment horizontal="right" vertical="center"/>
    </xf>
    <xf numFmtId="4" fontId="12" fillId="53" borderId="23" applyNumberFormat="0" applyProtection="0">
      <alignment horizontal="right" vertical="center"/>
    </xf>
    <xf numFmtId="4" fontId="12" fillId="54" borderId="23" applyNumberFormat="0" applyProtection="0">
      <alignment horizontal="right" vertical="center"/>
    </xf>
    <xf numFmtId="4" fontId="12" fillId="55" borderId="23" applyNumberFormat="0" applyProtection="0">
      <alignment horizontal="right" vertical="center"/>
    </xf>
    <xf numFmtId="4" fontId="12" fillId="56" borderId="23" applyNumberFormat="0" applyProtection="0">
      <alignment horizontal="right" vertical="center"/>
    </xf>
    <xf numFmtId="4" fontId="12" fillId="57" borderId="23" applyNumberFormat="0" applyProtection="0">
      <alignment horizontal="right" vertical="center"/>
    </xf>
    <xf numFmtId="4" fontId="12" fillId="58" borderId="23" applyNumberFormat="0" applyProtection="0">
      <alignment horizontal="right" vertical="center"/>
    </xf>
    <xf numFmtId="4" fontId="12" fillId="59" borderId="23" applyNumberFormat="0" applyProtection="0">
      <alignment horizontal="right" vertical="center"/>
    </xf>
    <xf numFmtId="4" fontId="48" fillId="60" borderId="23" applyNumberFormat="0" applyProtection="0">
      <alignment horizontal="left" vertical="center" indent="1"/>
    </xf>
    <xf numFmtId="4" fontId="12" fillId="61" borderId="24" applyNumberFormat="0" applyProtection="0">
      <alignment horizontal="left" vertical="center" indent="1"/>
    </xf>
    <xf numFmtId="4" fontId="23" fillId="62" borderId="0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61" borderId="23" applyNumberFormat="0" applyProtection="0">
      <alignment horizontal="left" vertical="center" indent="1"/>
    </xf>
    <xf numFmtId="4" fontId="12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0" borderId="0"/>
    <xf numFmtId="324" fontId="21" fillId="66" borderId="25" applyBorder="0"/>
    <xf numFmtId="4" fontId="12" fillId="67" borderId="23" applyNumberFormat="0" applyProtection="0">
      <alignment vertical="center"/>
    </xf>
    <xf numFmtId="4" fontId="47" fillId="67" borderId="23" applyNumberFormat="0" applyProtection="0">
      <alignment vertical="center"/>
    </xf>
    <xf numFmtId="4" fontId="12" fillId="67" borderId="23" applyNumberFormat="0" applyProtection="0">
      <alignment horizontal="left" vertical="center" indent="1"/>
    </xf>
    <xf numFmtId="4" fontId="12" fillId="67" borderId="23" applyNumberFormat="0" applyProtection="0">
      <alignment horizontal="left" vertical="center" indent="1"/>
    </xf>
    <xf numFmtId="4" fontId="12" fillId="61" borderId="23" applyNumberFormat="0" applyProtection="0">
      <alignment horizontal="right" vertical="center"/>
    </xf>
    <xf numFmtId="4" fontId="47" fillId="61" borderId="23" applyNumberFormat="0" applyProtection="0">
      <alignment horizontal="right" vertical="center"/>
    </xf>
    <xf numFmtId="4" fontId="12" fillId="68" borderId="26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49" fillId="0" borderId="0"/>
    <xf numFmtId="324" fontId="22" fillId="69" borderId="11"/>
    <xf numFmtId="4" fontId="50" fillId="61" borderId="23" applyNumberFormat="0" applyProtection="0">
      <alignment horizontal="right" vertical="center"/>
    </xf>
    <xf numFmtId="324" fontId="38" fillId="10" borderId="0" applyNumberFormat="0" applyBorder="0" applyAlignment="0" applyProtection="0"/>
    <xf numFmtId="181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51" fillId="0" borderId="0" applyNumberFormat="0" applyFill="0" applyBorder="0" applyAlignment="0" applyProtection="0"/>
    <xf numFmtId="324" fontId="46" fillId="42" borderId="23" applyNumberFormat="0" applyAlignment="0" applyProtection="0"/>
    <xf numFmtId="324" fontId="52" fillId="0" borderId="0"/>
    <xf numFmtId="324" fontId="2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right"/>
    </xf>
    <xf numFmtId="324" fontId="8" fillId="0" borderId="0" applyNumberFormat="0" applyFont="0" applyFill="0" applyBorder="0" applyProtection="0">
      <alignment horizontal="left"/>
    </xf>
    <xf numFmtId="324" fontId="54" fillId="0" borderId="0" applyNumberFormat="0" applyFill="0" applyBorder="0" applyAlignment="0" applyProtection="0">
      <alignment horizontal="right"/>
    </xf>
    <xf numFmtId="324" fontId="54" fillId="0" borderId="0" applyNumberFormat="0" applyFill="0" applyBorder="0" applyProtection="0">
      <alignment horizontal="left"/>
    </xf>
    <xf numFmtId="324" fontId="36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6" fillId="0" borderId="27" applyNumberFormat="0" applyFill="0" applyAlignment="0" applyProtection="0"/>
    <xf numFmtId="324" fontId="57" fillId="0" borderId="28" applyNumberFormat="0" applyFill="0" applyAlignment="0" applyProtection="0"/>
    <xf numFmtId="324" fontId="58" fillId="0" borderId="29" applyNumberFormat="0" applyFill="0" applyAlignment="0" applyProtection="0"/>
    <xf numFmtId="324" fontId="58" fillId="0" borderId="0" applyNumberFormat="0" applyFill="0" applyBorder="0" applyAlignment="0" applyProtection="0"/>
    <xf numFmtId="324" fontId="34" fillId="0" borderId="30" applyNumberFormat="0" applyFill="0" applyAlignment="0" applyProtection="0"/>
    <xf numFmtId="324" fontId="33" fillId="70" borderId="15" applyNumberFormat="0" applyAlignment="0" applyProtection="0"/>
    <xf numFmtId="324" fontId="59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324" fontId="60" fillId="0" borderId="0"/>
    <xf numFmtId="324" fontId="8" fillId="0" borderId="0"/>
    <xf numFmtId="324" fontId="61" fillId="0" borderId="0"/>
    <xf numFmtId="9" fontId="8" fillId="0" borderId="0" applyFont="0" applyFill="0" applyBorder="0" applyAlignment="0" applyProtection="0"/>
    <xf numFmtId="324" fontId="9" fillId="0" borderId="0"/>
    <xf numFmtId="324" fontId="9" fillId="0" borderId="0"/>
    <xf numFmtId="324" fontId="9" fillId="0" borderId="0"/>
    <xf numFmtId="324" fontId="9" fillId="0" borderId="0"/>
    <xf numFmtId="324" fontId="8" fillId="0" borderId="0"/>
    <xf numFmtId="9" fontId="8" fillId="0" borderId="0" applyFont="0" applyFill="0" applyBorder="0" applyAlignment="0" applyProtection="0"/>
    <xf numFmtId="324" fontId="8" fillId="0" borderId="0"/>
    <xf numFmtId="324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4" fillId="44" borderId="16" applyNumberFormat="0" applyFont="0" applyAlignment="0" applyProtection="0"/>
    <xf numFmtId="4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0" borderId="0" applyNumberFormat="0" applyFont="0" applyFill="0" applyBorder="0" applyProtection="0">
      <alignment horizontal="left"/>
    </xf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9" fontId="4" fillId="0" borderId="0" applyFont="0" applyFill="0" applyBorder="0" applyAlignment="0" applyProtection="0"/>
    <xf numFmtId="324" fontId="4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324" fontId="4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4" fillId="0" borderId="0"/>
    <xf numFmtId="324" fontId="4" fillId="0" borderId="0"/>
    <xf numFmtId="324" fontId="4" fillId="0" borderId="0"/>
    <xf numFmtId="188" fontId="73" fillId="0" borderId="0"/>
    <xf numFmtId="324" fontId="73" fillId="0" borderId="0"/>
    <xf numFmtId="188" fontId="73" fillId="0" borderId="0"/>
    <xf numFmtId="324" fontId="93" fillId="0" borderId="0"/>
    <xf numFmtId="324" fontId="93" fillId="0" borderId="0"/>
    <xf numFmtId="324" fontId="94" fillId="0" borderId="0"/>
    <xf numFmtId="324" fontId="95" fillId="0" borderId="0"/>
    <xf numFmtId="324" fontId="96" fillId="0" borderId="0"/>
    <xf numFmtId="324" fontId="96" fillId="0" borderId="0"/>
    <xf numFmtId="324" fontId="96" fillId="0" borderId="0"/>
    <xf numFmtId="324" fontId="97" fillId="0" borderId="0"/>
    <xf numFmtId="324" fontId="97" fillId="0" borderId="0"/>
    <xf numFmtId="324" fontId="97" fillId="0" borderId="0"/>
    <xf numFmtId="324" fontId="96" fillId="0" borderId="0"/>
    <xf numFmtId="324" fontId="96" fillId="0" borderId="0"/>
    <xf numFmtId="324" fontId="96" fillId="0" borderId="0"/>
    <xf numFmtId="324" fontId="94" fillId="0" borderId="0"/>
    <xf numFmtId="324" fontId="97" fillId="0" borderId="0"/>
    <xf numFmtId="324" fontId="97" fillId="0" borderId="0"/>
    <xf numFmtId="324" fontId="97" fillId="0" borderId="0"/>
    <xf numFmtId="324" fontId="90" fillId="0" borderId="0"/>
    <xf numFmtId="188" fontId="93" fillId="0" borderId="0"/>
    <xf numFmtId="188" fontId="93" fillId="0" borderId="0"/>
    <xf numFmtId="188" fontId="94" fillId="0" borderId="0"/>
    <xf numFmtId="188" fontId="95" fillId="0" borderId="0"/>
    <xf numFmtId="188" fontId="96" fillId="0" borderId="0"/>
    <xf numFmtId="188" fontId="96" fillId="0" borderId="0"/>
    <xf numFmtId="188" fontId="96" fillId="0" borderId="0"/>
    <xf numFmtId="188" fontId="97" fillId="0" borderId="0"/>
    <xf numFmtId="188" fontId="97" fillId="0" borderId="0"/>
    <xf numFmtId="188" fontId="97" fillId="0" borderId="0"/>
    <xf numFmtId="188" fontId="96" fillId="0" borderId="0"/>
    <xf numFmtId="188" fontId="96" fillId="0" borderId="0"/>
    <xf numFmtId="188" fontId="96" fillId="0" borderId="0"/>
    <xf numFmtId="188" fontId="94" fillId="0" borderId="0"/>
    <xf numFmtId="188" fontId="97" fillId="0" borderId="0"/>
    <xf numFmtId="188" fontId="97" fillId="0" borderId="0"/>
    <xf numFmtId="188" fontId="97" fillId="0" borderId="0"/>
    <xf numFmtId="188" fontId="90" fillId="0" borderId="0"/>
    <xf numFmtId="188" fontId="98" fillId="0" borderId="0"/>
    <xf numFmtId="189" fontId="98" fillId="0" borderId="0">
      <alignment horizontal="right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3" fillId="0" borderId="0" applyFont="0" applyFill="0" applyBorder="0" applyAlignment="0" applyProtection="0"/>
    <xf numFmtId="190" fontId="93" fillId="0" borderId="0" applyFont="0" applyFill="0" applyBorder="0" applyAlignment="0" applyProtection="0"/>
    <xf numFmtId="190" fontId="95" fillId="0" borderId="0" applyFont="0" applyFill="0" applyBorder="0" applyAlignment="0" applyProtection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190" fontId="96" fillId="0" borderId="0" applyFont="0" applyFill="0" applyBorder="0" applyAlignment="0" applyProtection="0"/>
    <xf numFmtId="190" fontId="96" fillId="0" borderId="0" applyFont="0" applyFill="0" applyBorder="0" applyAlignment="0" applyProtection="0"/>
    <xf numFmtId="190" fontId="96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190" fontId="93" fillId="0" borderId="0" applyFont="0" applyFill="0" applyBorder="0" applyAlignment="0" applyProtection="0"/>
    <xf numFmtId="324" fontId="100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3" fillId="0" borderId="0" applyFont="0" applyFill="0" applyBorder="0" applyAlignment="0" applyProtection="0"/>
    <xf numFmtId="324" fontId="94" fillId="0" borderId="0" applyFont="0" applyFill="0" applyBorder="0" applyAlignment="0" applyProtection="0"/>
    <xf numFmtId="324" fontId="96" fillId="0" borderId="0" applyFont="0" applyFill="0" applyBorder="0" applyAlignment="0" applyProtection="0"/>
    <xf numFmtId="324" fontId="96" fillId="0" borderId="0" applyFont="0" applyFill="0" applyBorder="0" applyAlignment="0" applyProtection="0"/>
    <xf numFmtId="324" fontId="96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0" fontId="101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3" fillId="0" borderId="0" applyFont="0" applyFill="0" applyBorder="0" applyAlignment="0" applyProtection="0"/>
    <xf numFmtId="190" fontId="93" fillId="0" borderId="0" applyFont="0" applyFill="0" applyBorder="0" applyAlignment="0" applyProtection="0"/>
    <xf numFmtId="324" fontId="4" fillId="0" borderId="0"/>
    <xf numFmtId="10" fontId="101" fillId="0" borderId="0"/>
    <xf numFmtId="9" fontId="102" fillId="0" borderId="0"/>
    <xf numFmtId="324" fontId="102" fillId="0" borderId="0"/>
    <xf numFmtId="10" fontId="102" fillId="0" borderId="0"/>
    <xf numFmtId="175" fontId="94" fillId="0" borderId="0"/>
    <xf numFmtId="324" fontId="4" fillId="0" borderId="0"/>
    <xf numFmtId="324" fontId="4" fillId="0" borderId="0"/>
    <xf numFmtId="324" fontId="4" fillId="0" borderId="0"/>
    <xf numFmtId="191" fontId="103" fillId="0" borderId="0" applyFont="0" applyFill="0" applyBorder="0" applyAlignment="0" applyProtection="0"/>
    <xf numFmtId="192" fontId="103" fillId="0" borderId="0" applyFont="0" applyFill="0" applyBorder="0" applyAlignment="0" applyProtection="0"/>
    <xf numFmtId="14" fontId="96" fillId="0" borderId="0"/>
    <xf numFmtId="16" fontId="96" fillId="0" borderId="0"/>
    <xf numFmtId="18" fontId="96" fillId="0" borderId="0"/>
    <xf numFmtId="20" fontId="96" fillId="0" borderId="0"/>
    <xf numFmtId="16" fontId="96" fillId="0" borderId="0"/>
    <xf numFmtId="18" fontId="96" fillId="0" borderId="0"/>
    <xf numFmtId="14" fontId="96" fillId="0" borderId="0"/>
    <xf numFmtId="193" fontId="22" fillId="0" borderId="0"/>
    <xf numFmtId="193" fontId="22" fillId="0" borderId="0"/>
    <xf numFmtId="324" fontId="90" fillId="0" borderId="0"/>
    <xf numFmtId="324" fontId="21" fillId="0" borderId="0"/>
    <xf numFmtId="324" fontId="21" fillId="0" borderId="0"/>
    <xf numFmtId="324" fontId="21" fillId="0" borderId="0"/>
    <xf numFmtId="324" fontId="104" fillId="0" borderId="0"/>
    <xf numFmtId="324" fontId="105" fillId="0" borderId="0"/>
    <xf numFmtId="324" fontId="106" fillId="0" borderId="0"/>
    <xf numFmtId="324" fontId="97" fillId="0" borderId="0"/>
    <xf numFmtId="324" fontId="97" fillId="0" borderId="0"/>
    <xf numFmtId="324" fontId="97" fillId="0" borderId="0"/>
    <xf numFmtId="324" fontId="105" fillId="0" borderId="0"/>
    <xf numFmtId="324" fontId="107" fillId="0" borderId="0"/>
    <xf numFmtId="324" fontId="108" fillId="0" borderId="0"/>
    <xf numFmtId="324" fontId="109" fillId="0" borderId="0"/>
    <xf numFmtId="324" fontId="106" fillId="0" borderId="0"/>
    <xf numFmtId="324" fontId="107" fillId="0" borderId="0"/>
    <xf numFmtId="324" fontId="110" fillId="0" borderId="0"/>
    <xf numFmtId="193" fontId="97" fillId="0" borderId="0"/>
    <xf numFmtId="193" fontId="97" fillId="0" borderId="0"/>
    <xf numFmtId="193" fontId="97" fillId="0" borderId="0"/>
    <xf numFmtId="193" fontId="90" fillId="0" borderId="0"/>
    <xf numFmtId="193" fontId="21" fillId="0" borderId="0"/>
    <xf numFmtId="193" fontId="21" fillId="0" borderId="0"/>
    <xf numFmtId="193" fontId="21" fillId="0" borderId="0"/>
    <xf numFmtId="193" fontId="104" fillId="0" borderId="0"/>
    <xf numFmtId="193" fontId="105" fillId="0" borderId="0"/>
    <xf numFmtId="193" fontId="111" fillId="0" borderId="0"/>
    <xf numFmtId="193" fontId="97" fillId="0" borderId="0"/>
    <xf numFmtId="193" fontId="97" fillId="0" borderId="0"/>
    <xf numFmtId="193" fontId="97" fillId="0" borderId="0"/>
    <xf numFmtId="193" fontId="105" fillId="0" borderId="0"/>
    <xf numFmtId="193" fontId="107" fillId="0" borderId="0"/>
    <xf numFmtId="193" fontId="112" fillId="0" borderId="0"/>
    <xf numFmtId="193" fontId="112" fillId="0" borderId="0"/>
    <xf numFmtId="193" fontId="112" fillId="0" borderId="0"/>
    <xf numFmtId="193" fontId="113" fillId="0" borderId="0"/>
    <xf numFmtId="193" fontId="112" fillId="0" borderId="0"/>
    <xf numFmtId="193" fontId="112" fillId="0" borderId="0"/>
    <xf numFmtId="193" fontId="112" fillId="0" borderId="0"/>
    <xf numFmtId="193" fontId="104" fillId="0" borderId="0"/>
    <xf numFmtId="193" fontId="114" fillId="0" borderId="0"/>
    <xf numFmtId="193" fontId="114" fillId="0" borderId="0"/>
    <xf numFmtId="193" fontId="114" fillId="0" borderId="0"/>
    <xf numFmtId="193" fontId="108" fillId="0" borderId="0"/>
    <xf numFmtId="193" fontId="109" fillId="0" borderId="0"/>
    <xf numFmtId="193" fontId="113" fillId="0" borderId="0"/>
    <xf numFmtId="193" fontId="90" fillId="0" borderId="0"/>
    <xf numFmtId="193" fontId="21" fillId="0" borderId="0"/>
    <xf numFmtId="193" fontId="21" fillId="0" borderId="0"/>
    <xf numFmtId="193" fontId="21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0" fillId="0" borderId="0"/>
    <xf numFmtId="193" fontId="111" fillId="0" borderId="0"/>
    <xf numFmtId="193" fontId="106" fillId="0" borderId="0"/>
    <xf numFmtId="193" fontId="106" fillId="0" borderId="0"/>
    <xf numFmtId="193" fontId="107" fillId="0" borderId="0"/>
    <xf numFmtId="193" fontId="110" fillId="0" borderId="0"/>
    <xf numFmtId="193" fontId="114" fillId="0" borderId="0"/>
    <xf numFmtId="193" fontId="114" fillId="0" borderId="0"/>
    <xf numFmtId="193" fontId="114" fillId="0" borderId="0"/>
    <xf numFmtId="193" fontId="106" fillId="0" borderId="0"/>
    <xf numFmtId="324" fontId="107" fillId="0" borderId="0" applyNumberFormat="0" applyFill="0" applyBorder="0">
      <alignment horizontal="left"/>
    </xf>
    <xf numFmtId="324" fontId="105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97" fillId="0" borderId="0" applyNumberFormat="0" applyFill="0" applyBorder="0">
      <alignment horizontal="left"/>
    </xf>
    <xf numFmtId="324" fontId="97" fillId="0" borderId="0" applyNumberFormat="0" applyFill="0" applyBorder="0">
      <alignment horizontal="left"/>
    </xf>
    <xf numFmtId="324" fontId="97" fillId="0" borderId="0" applyNumberFormat="0" applyFill="0" applyBorder="0">
      <alignment horizontal="left"/>
    </xf>
    <xf numFmtId="324" fontId="90" fillId="0" borderId="0" applyNumberFormat="0" applyFill="0" applyBorder="0">
      <alignment horizontal="left"/>
    </xf>
    <xf numFmtId="324" fontId="115" fillId="0" borderId="0" applyNumberFormat="0" applyFill="0" applyBorder="0">
      <alignment horizontal="left"/>
    </xf>
    <xf numFmtId="193" fontId="105" fillId="0" borderId="0"/>
    <xf numFmtId="193" fontId="111" fillId="0" borderId="0"/>
    <xf numFmtId="193" fontId="111" fillId="0" borderId="0"/>
    <xf numFmtId="193" fontId="110" fillId="0" borderId="0"/>
    <xf numFmtId="193" fontId="115" fillId="0" borderId="0"/>
    <xf numFmtId="193" fontId="116" fillId="0" borderId="0"/>
    <xf numFmtId="193" fontId="110" fillId="0" borderId="0"/>
    <xf numFmtId="193" fontId="115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324" fontId="106" fillId="0" borderId="0" applyNumberFormat="0" applyFill="0" applyBorder="0">
      <alignment horizontal="left"/>
    </xf>
    <xf numFmtId="324" fontId="111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106" fillId="0" borderId="0" applyNumberFormat="0" applyFill="0" applyBorder="0">
      <alignment horizontal="left"/>
    </xf>
    <xf numFmtId="324" fontId="106" fillId="0" borderId="0" applyNumberFormat="0" applyFill="0" applyBorder="0">
      <alignment horizontal="left"/>
    </xf>
    <xf numFmtId="324" fontId="115" fillId="0" borderId="0" applyNumberFormat="0" applyFill="0" applyBorder="0">
      <alignment horizontal="left"/>
    </xf>
    <xf numFmtId="324" fontId="116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90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11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104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05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115" fillId="0" borderId="0" applyNumberFormat="0" applyFill="0" applyBorder="0">
      <alignment horizontal="left"/>
    </xf>
    <xf numFmtId="324" fontId="116" fillId="0" borderId="0" applyNumberFormat="0" applyFill="0" applyBorder="0">
      <alignment horizontal="left"/>
    </xf>
    <xf numFmtId="324" fontId="117" fillId="0" borderId="0" applyNumberFormat="0" applyFill="0" applyBorder="0">
      <alignment horizontal="left"/>
    </xf>
    <xf numFmtId="324" fontId="105" fillId="0" borderId="0"/>
    <xf numFmtId="324" fontId="111" fillId="0" borderId="0"/>
    <xf numFmtId="324" fontId="110" fillId="0" borderId="0"/>
    <xf numFmtId="324" fontId="115" fillId="0" borderId="0"/>
    <xf numFmtId="324" fontId="111" fillId="0" borderId="0"/>
    <xf numFmtId="324" fontId="110" fillId="0" borderId="0"/>
    <xf numFmtId="324" fontId="115" fillId="0" borderId="0"/>
    <xf numFmtId="324" fontId="116" fillId="0" borderId="0"/>
    <xf numFmtId="324" fontId="118" fillId="0" borderId="0"/>
    <xf numFmtId="193" fontId="22" fillId="0" borderId="0"/>
    <xf numFmtId="193" fontId="22" fillId="0" borderId="0"/>
    <xf numFmtId="324" fontId="110" fillId="0" borderId="0"/>
    <xf numFmtId="324" fontId="115" fillId="0" borderId="0"/>
    <xf numFmtId="324" fontId="117" fillId="0" borderId="0"/>
    <xf numFmtId="324" fontId="119" fillId="0" borderId="0"/>
    <xf numFmtId="324" fontId="116" fillId="0" borderId="0"/>
    <xf numFmtId="324" fontId="119" fillId="0" borderId="0"/>
    <xf numFmtId="324" fontId="120" fillId="0" borderId="0"/>
    <xf numFmtId="324" fontId="117" fillId="0" borderId="0"/>
    <xf numFmtId="324" fontId="118" fillId="0" borderId="0"/>
    <xf numFmtId="324" fontId="107" fillId="0" borderId="0"/>
    <xf numFmtId="324" fontId="97" fillId="0" borderId="0"/>
    <xf numFmtId="324" fontId="97" fillId="0" borderId="0"/>
    <xf numFmtId="324" fontId="97" fillId="0" borderId="0"/>
    <xf numFmtId="324" fontId="115" fillId="0" borderId="0"/>
    <xf numFmtId="324" fontId="105" fillId="0" borderId="0"/>
    <xf numFmtId="324" fontId="96" fillId="0" borderId="0"/>
    <xf numFmtId="324" fontId="96" fillId="0" borderId="0"/>
    <xf numFmtId="324" fontId="96" fillId="0" borderId="0"/>
    <xf numFmtId="324" fontId="107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4" fontId="99" fillId="0" borderId="0" applyFont="0" applyFill="0" applyBorder="0" applyProtection="0">
      <alignment wrapText="1"/>
    </xf>
    <xf numFmtId="194" fontId="99" fillId="0" borderId="0" applyFont="0" applyFill="0" applyBorder="0" applyProtection="0">
      <alignment wrapText="1"/>
    </xf>
    <xf numFmtId="194" fontId="99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6" fontId="99" fillId="0" borderId="0" applyFont="0" applyFill="0" applyBorder="0" applyProtection="0">
      <alignment horizontal="left" wrapText="1"/>
    </xf>
    <xf numFmtId="196" fontId="99" fillId="0" borderId="0" applyFont="0" applyFill="0" applyBorder="0" applyProtection="0">
      <alignment horizontal="left" wrapText="1"/>
    </xf>
    <xf numFmtId="196" fontId="99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99" fillId="0" borderId="0" applyFont="0" applyFill="0" applyBorder="0" applyProtection="0">
      <alignment wrapText="1"/>
    </xf>
    <xf numFmtId="198" fontId="99" fillId="0" borderId="0" applyFont="0" applyFill="0" applyBorder="0" applyProtection="0">
      <alignment wrapText="1"/>
    </xf>
    <xf numFmtId="198" fontId="99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99" fillId="0" borderId="0" applyFont="0" applyFill="0" applyBorder="0" applyProtection="0">
      <alignment wrapText="1"/>
    </xf>
    <xf numFmtId="199" fontId="99" fillId="0" borderId="0" applyFont="0" applyFill="0" applyBorder="0" applyProtection="0">
      <alignment wrapText="1"/>
    </xf>
    <xf numFmtId="199" fontId="99" fillId="0" borderId="0" applyFont="0" applyFill="0" applyBorder="0" applyProtection="0">
      <alignment wrapText="1"/>
    </xf>
    <xf numFmtId="200" fontId="99" fillId="0" borderId="0" applyFont="0" applyFill="0" applyBorder="0" applyAlignment="0" applyProtection="0"/>
    <xf numFmtId="200" fontId="99" fillId="0" borderId="0" applyFont="0" applyFill="0" applyBorder="0" applyAlignment="0" applyProtection="0"/>
    <xf numFmtId="200" fontId="99" fillId="0" borderId="0" applyFont="0" applyFill="0" applyBorder="0" applyAlignment="0" applyProtection="0"/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99" fillId="0" borderId="0" applyFont="0" applyFill="0" applyBorder="0" applyAlignment="0" applyProtection="0"/>
    <xf numFmtId="200" fontId="99" fillId="0" borderId="0" applyFont="0" applyFill="0" applyBorder="0" applyAlignment="0" applyProtection="0"/>
    <xf numFmtId="200" fontId="99" fillId="0" borderId="0" applyFont="0" applyFill="0" applyBorder="0" applyAlignment="0" applyProtection="0"/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173" fontId="100" fillId="0" borderId="0" applyFont="0" applyFill="0" applyBorder="0" applyAlignment="0" applyProtection="0"/>
    <xf numFmtId="173" fontId="105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173" fontId="90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21" fillId="0" borderId="0" applyFont="0" applyFill="0" applyBorder="0" applyAlignment="0" applyProtection="0"/>
    <xf numFmtId="324" fontId="106" fillId="0" borderId="0" applyFont="0" applyFill="0" applyBorder="0" applyAlignment="0" applyProtection="0"/>
    <xf numFmtId="324" fontId="110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15" fillId="0" borderId="0" applyNumberFormat="0" applyFill="0" applyBorder="0" applyAlignment="0" applyProtection="0"/>
    <xf numFmtId="324" fontId="110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115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96" fillId="0" borderId="0" applyNumberFormat="0" applyFill="0" applyBorder="0" applyAlignment="0" applyProtection="0"/>
    <xf numFmtId="324" fontId="96" fillId="0" borderId="0" applyNumberFormat="0" applyFill="0" applyBorder="0" applyAlignment="0" applyProtection="0"/>
    <xf numFmtId="324" fontId="96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10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97" fillId="0" borderId="0" applyNumberFormat="0" applyFill="0" applyBorder="0" applyAlignment="0" applyProtection="0"/>
    <xf numFmtId="324" fontId="97" fillId="0" borderId="0" applyNumberFormat="0" applyFill="0" applyBorder="0" applyAlignment="0" applyProtection="0"/>
    <xf numFmtId="324" fontId="97" fillId="0" borderId="0" applyNumberFormat="0" applyFill="0" applyBorder="0" applyAlignment="0" applyProtection="0"/>
    <xf numFmtId="324" fontId="90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11" fillId="0" borderId="0" applyNumberFormat="0" applyFill="0" applyBorder="0" applyAlignment="0" applyProtection="0"/>
    <xf numFmtId="324" fontId="114" fillId="0" borderId="0" applyNumberFormat="0" applyFill="0" applyBorder="0" applyAlignment="0" applyProtection="0"/>
    <xf numFmtId="324" fontId="114" fillId="0" borderId="0" applyNumberFormat="0" applyFill="0" applyBorder="0" applyAlignment="0" applyProtection="0"/>
    <xf numFmtId="324" fontId="114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15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90" fillId="0" borderId="0" applyFont="0" applyFill="0" applyBorder="0" applyAlignment="0" applyProtection="0"/>
    <xf numFmtId="173" fontId="107" fillId="0" borderId="0" applyFont="0" applyFill="0" applyBorder="0" applyAlignment="0" applyProtection="0"/>
    <xf numFmtId="324" fontId="122" fillId="0" borderId="0" applyFont="0" applyFill="0" applyBorder="0" applyAlignment="0" applyProtection="0"/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99" fillId="0" borderId="0" applyFill="0" applyBorder="0" applyProtection="0">
      <alignment horizontal="left"/>
    </xf>
    <xf numFmtId="324" fontId="99" fillId="0" borderId="0" applyFill="0" applyBorder="0" applyProtection="0">
      <alignment horizontal="left"/>
    </xf>
    <xf numFmtId="324" fontId="99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90" fillId="0" borderId="0" applyFont="0" applyFill="0" applyBorder="0" applyProtection="0">
      <alignment horizontal="right"/>
    </xf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199" fontId="93" fillId="0" borderId="0" applyFont="0" applyFill="0" applyBorder="0" applyAlignment="0" applyProtection="0"/>
    <xf numFmtId="205" fontId="116" fillId="0" borderId="0" applyFont="0" applyFill="0" applyBorder="0" applyAlignment="0" applyProtection="0">
      <alignment horizontal="right"/>
    </xf>
    <xf numFmtId="205" fontId="119" fillId="0" borderId="0" applyFont="0" applyFill="0" applyBorder="0" applyAlignment="0" applyProtection="0">
      <alignment horizontal="right"/>
    </xf>
    <xf numFmtId="205" fontId="115" fillId="0" borderId="0" applyFont="0" applyFill="0" applyBorder="0" applyAlignment="0" applyProtection="0">
      <alignment horizontal="right"/>
    </xf>
    <xf numFmtId="205" fontId="96" fillId="0" borderId="0" applyFont="0" applyFill="0" applyBorder="0" applyAlignment="0" applyProtection="0">
      <alignment horizontal="right"/>
    </xf>
    <xf numFmtId="205" fontId="96" fillId="0" borderId="0" applyFont="0" applyFill="0" applyBorder="0" applyAlignment="0" applyProtection="0">
      <alignment horizontal="right"/>
    </xf>
    <xf numFmtId="205" fontId="96" fillId="0" borderId="0" applyFont="0" applyFill="0" applyBorder="0" applyAlignment="0" applyProtection="0">
      <alignment horizontal="right"/>
    </xf>
    <xf numFmtId="205" fontId="105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324" fontId="73" fillId="0" borderId="0" applyFont="0" applyFill="0" applyBorder="0" applyAlignment="0" applyProtection="0"/>
    <xf numFmtId="176" fontId="12" fillId="0" borderId="0" applyFill="0" applyBorder="0" applyAlignment="0"/>
    <xf numFmtId="176" fontId="116" fillId="0" borderId="0" applyFill="0" applyBorder="0" applyAlignment="0"/>
    <xf numFmtId="176" fontId="119" fillId="0" borderId="0" applyFill="0" applyBorder="0" applyAlignment="0"/>
    <xf numFmtId="176" fontId="120" fillId="0" borderId="0" applyFill="0" applyBorder="0" applyAlignment="0"/>
    <xf numFmtId="176" fontId="116" fillId="0" borderId="0" applyFill="0" applyBorder="0" applyAlignment="0"/>
    <xf numFmtId="176" fontId="117" fillId="0" borderId="0" applyFill="0" applyBorder="0" applyAlignment="0"/>
    <xf numFmtId="176" fontId="117" fillId="0" borderId="0" applyFill="0" applyBorder="0" applyAlignment="0"/>
    <xf numFmtId="176" fontId="117" fillId="0" borderId="0" applyFill="0" applyBorder="0" applyAlignment="0"/>
    <xf numFmtId="176" fontId="123" fillId="0" borderId="0" applyFill="0" applyBorder="0" applyAlignment="0"/>
    <xf numFmtId="176" fontId="124" fillId="0" borderId="0" applyFill="0" applyBorder="0" applyAlignment="0"/>
    <xf numFmtId="176" fontId="125" fillId="0" borderId="0" applyFill="0" applyBorder="0" applyAlignment="0"/>
    <xf numFmtId="176" fontId="125" fillId="0" borderId="0" applyFill="0" applyBorder="0" applyAlignment="0"/>
    <xf numFmtId="176" fontId="125" fillId="0" borderId="0" applyFill="0" applyBorder="0" applyAlignment="0"/>
    <xf numFmtId="176" fontId="119" fillId="0" borderId="0" applyFill="0" applyBorder="0" applyAlignment="0"/>
    <xf numFmtId="176" fontId="125" fillId="0" borderId="0" applyFill="0" applyBorder="0" applyAlignment="0"/>
    <xf numFmtId="176" fontId="125" fillId="0" borderId="0" applyFill="0" applyBorder="0" applyAlignment="0"/>
    <xf numFmtId="176" fontId="125" fillId="0" borderId="0" applyFill="0" applyBorder="0" applyAlignment="0"/>
    <xf numFmtId="176" fontId="124" fillId="0" borderId="0" applyFill="0" applyBorder="0" applyAlignment="0"/>
    <xf numFmtId="176" fontId="126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19" fillId="0" borderId="0" applyFill="0" applyBorder="0" applyAlignment="0"/>
    <xf numFmtId="176" fontId="121" fillId="0" borderId="0" applyFill="0" applyBorder="0" applyAlignment="0"/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199" fontId="73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73" fillId="0" borderId="0" applyFont="0" applyFill="0" applyBorder="0" applyAlignment="0" applyProtection="0"/>
    <xf numFmtId="206" fontId="100" fillId="0" borderId="0" applyFont="0" applyFill="0" applyBorder="0" applyAlignment="0" applyProtection="0"/>
    <xf numFmtId="206" fontId="105" fillId="0" borderId="0" applyFont="0" applyFill="0" applyBorder="0" applyAlignment="0" applyProtection="0"/>
    <xf numFmtId="206" fontId="90" fillId="0" borderId="0" applyFont="0" applyFill="0" applyBorder="0" applyAlignment="0" applyProtection="0"/>
    <xf numFmtId="206" fontId="106" fillId="0" borderId="0" applyFont="0" applyFill="0" applyBorder="0" applyAlignment="0" applyProtection="0"/>
    <xf numFmtId="207" fontId="119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08" fillId="0" borderId="0" applyFill="0" applyBorder="0" applyProtection="0">
      <alignment horizontal="center"/>
    </xf>
    <xf numFmtId="207" fontId="109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8" fillId="0" borderId="0" applyFill="0" applyBorder="0" applyProtection="0">
      <alignment horizontal="center"/>
    </xf>
    <xf numFmtId="207" fontId="128" fillId="0" borderId="0" applyFill="0" applyBorder="0" applyProtection="0">
      <alignment horizontal="center"/>
    </xf>
    <xf numFmtId="207" fontId="128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36" fillId="0" borderId="0" applyFill="0" applyBorder="0" applyProtection="0">
      <alignment horizontal="center"/>
    </xf>
    <xf numFmtId="207" fontId="117" fillId="0" borderId="0" applyFill="0" applyBorder="0" applyProtection="0">
      <alignment horizontal="center"/>
    </xf>
    <xf numFmtId="207" fontId="116" fillId="0" borderId="0" applyFill="0" applyBorder="0" applyProtection="0">
      <alignment horizontal="center"/>
    </xf>
    <xf numFmtId="207" fontId="117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17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20" fillId="0" borderId="0" applyFill="0" applyBorder="0" applyProtection="0">
      <alignment horizontal="center"/>
    </xf>
    <xf numFmtId="207" fontId="121" fillId="0" borderId="0" applyFill="0" applyBorder="0" applyProtection="0">
      <alignment horizontal="center"/>
    </xf>
    <xf numFmtId="324" fontId="105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99" fillId="0" borderId="0" applyFont="0" applyFill="0" applyBorder="0" applyAlignment="0" applyProtection="0"/>
    <xf numFmtId="204" fontId="99" fillId="0" borderId="0" applyFont="0" applyFill="0" applyBorder="0" applyAlignment="0" applyProtection="0"/>
    <xf numFmtId="204" fontId="99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208" fontId="99" fillId="0" borderId="0" applyFont="0" applyFill="0" applyBorder="0" applyProtection="0">
      <alignment horizontal="right"/>
    </xf>
    <xf numFmtId="208" fontId="99" fillId="0" borderId="0" applyFont="0" applyFill="0" applyBorder="0" applyProtection="0">
      <alignment horizontal="right"/>
    </xf>
    <xf numFmtId="208" fontId="99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105" fillId="0" borderId="0" applyFill="0" applyBorder="0"/>
    <xf numFmtId="210" fontId="90" fillId="0" borderId="0" applyFill="0" applyBorder="0"/>
    <xf numFmtId="210" fontId="104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05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11" fillId="0" borderId="0" applyFill="0" applyBorder="0"/>
    <xf numFmtId="210" fontId="97" fillId="0" borderId="0" applyFill="0" applyBorder="0"/>
    <xf numFmtId="210" fontId="97" fillId="0" borderId="0" applyFill="0" applyBorder="0"/>
    <xf numFmtId="210" fontId="97" fillId="0" borderId="0" applyFill="0" applyBorder="0"/>
    <xf numFmtId="210" fontId="114" fillId="0" borderId="0" applyFill="0" applyBorder="0"/>
    <xf numFmtId="210" fontId="114" fillId="0" borderId="0" applyFill="0" applyBorder="0"/>
    <xf numFmtId="210" fontId="114" fillId="0" borderId="0" applyFill="0" applyBorder="0"/>
    <xf numFmtId="210" fontId="105" fillId="0" borderId="0" applyFill="0" applyBorder="0"/>
    <xf numFmtId="210" fontId="107" fillId="0" borderId="0" applyFill="0" applyBorder="0"/>
    <xf numFmtId="210" fontId="97" fillId="0" borderId="0" applyFill="0" applyBorder="0"/>
    <xf numFmtId="210" fontId="97" fillId="0" borderId="0" applyFill="0" applyBorder="0"/>
    <xf numFmtId="210" fontId="97" fillId="0" borderId="0" applyFill="0" applyBorder="0"/>
    <xf numFmtId="210" fontId="112" fillId="0" borderId="0" applyFill="0" applyBorder="0"/>
    <xf numFmtId="210" fontId="112" fillId="0" borderId="0" applyFill="0" applyBorder="0"/>
    <xf numFmtId="210" fontId="112" fillId="0" borderId="0" applyFill="0" applyBorder="0"/>
    <xf numFmtId="210" fontId="113" fillId="0" borderId="0" applyFill="0" applyBorder="0"/>
    <xf numFmtId="210" fontId="112" fillId="0" borderId="0" applyFill="0" applyBorder="0"/>
    <xf numFmtId="210" fontId="112" fillId="0" borderId="0" applyFill="0" applyBorder="0"/>
    <xf numFmtId="210" fontId="112" fillId="0" borderId="0" applyFill="0" applyBorder="0"/>
    <xf numFmtId="210" fontId="104" fillId="0" borderId="0" applyFill="0" applyBorder="0"/>
    <xf numFmtId="210" fontId="108" fillId="0" borderId="0" applyFill="0" applyBorder="0"/>
    <xf numFmtId="210" fontId="109" fillId="0" borderId="0" applyFill="0" applyBorder="0"/>
    <xf numFmtId="210" fontId="113" fillId="0" borderId="0" applyFill="0" applyBorder="0"/>
    <xf numFmtId="210" fontId="90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90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111" fillId="0" borderId="0" applyFill="0" applyBorder="0"/>
    <xf numFmtId="210" fontId="106" fillId="0" borderId="0" applyFill="0" applyBorder="0"/>
    <xf numFmtId="210" fontId="106" fillId="0" borderId="0" applyFill="0" applyBorder="0"/>
    <xf numFmtId="210" fontId="107" fillId="0" borderId="0" applyFill="0" applyBorder="0"/>
    <xf numFmtId="210" fontId="110" fillId="0" borderId="0" applyFill="0" applyBorder="0"/>
    <xf numFmtId="210" fontId="114" fillId="0" borderId="0" applyFill="0" applyBorder="0"/>
    <xf numFmtId="210" fontId="114" fillId="0" borderId="0" applyFill="0" applyBorder="0"/>
    <xf numFmtId="210" fontId="114" fillId="0" borderId="0" applyFill="0" applyBorder="0"/>
    <xf numFmtId="210" fontId="106" fillId="0" borderId="0" applyFill="0" applyBorder="0"/>
    <xf numFmtId="210" fontId="111" fillId="0" borderId="0" applyFill="0" applyBorder="0"/>
    <xf numFmtId="210" fontId="115" fillId="0" borderId="0" applyFill="0" applyBorder="0"/>
    <xf numFmtId="210" fontId="110" fillId="0" borderId="0" applyFill="0" applyBorder="0"/>
    <xf numFmtId="210" fontId="111" fillId="0" borderId="0" applyFill="0" applyBorder="0"/>
    <xf numFmtId="210" fontId="116" fillId="0" borderId="0" applyFill="0" applyBorder="0"/>
    <xf numFmtId="210" fontId="110" fillId="0" borderId="0" applyFill="0" applyBorder="0"/>
    <xf numFmtId="210" fontId="115" fillId="0" borderId="0" applyFill="0" applyBorder="0"/>
    <xf numFmtId="210" fontId="19" fillId="0" borderId="0" applyFill="0" applyBorder="0"/>
    <xf numFmtId="209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17" fillId="0" borderId="0" applyFill="0" applyBorder="0" applyProtection="0">
      <alignment horizontal="center" vertical="center"/>
    </xf>
    <xf numFmtId="324" fontId="116" fillId="0" borderId="0" applyFill="0" applyBorder="0" applyProtection="0">
      <alignment horizontal="center" vertical="center"/>
    </xf>
    <xf numFmtId="324" fontId="117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17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08" fillId="0" borderId="0" applyFill="0" applyBorder="0" applyProtection="0">
      <alignment horizontal="center" vertical="center"/>
    </xf>
    <xf numFmtId="324" fontId="109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324" fontId="110" fillId="0" borderId="0" applyFill="0" applyBorder="0" applyProtection="0">
      <alignment horizontal="center" vertical="center"/>
    </xf>
    <xf numFmtId="324" fontId="115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3" fillId="0" borderId="0" applyFill="0" applyBorder="0" applyProtection="0">
      <alignment horizontal="center" vertical="center"/>
    </xf>
    <xf numFmtId="324" fontId="124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4" fillId="0" borderId="0" applyFill="0" applyBorder="0" applyProtection="0">
      <alignment horizontal="center" vertical="center"/>
    </xf>
    <xf numFmtId="324" fontId="126" fillId="0" borderId="0" applyFill="0" applyBorder="0" applyProtection="0">
      <alignment horizontal="center" vertical="center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99" fillId="0" borderId="0" applyFont="0" applyFill="0" applyBorder="0" applyProtection="0">
      <alignment horizontal="right"/>
    </xf>
    <xf numFmtId="225" fontId="99" fillId="0" borderId="0" applyFont="0" applyFill="0" applyBorder="0" applyProtection="0">
      <alignment horizontal="right"/>
    </xf>
    <xf numFmtId="225" fontId="99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99" fillId="0" borderId="0" applyFont="0" applyFill="0" applyBorder="0" applyProtection="0">
      <alignment horizontal="right"/>
    </xf>
    <xf numFmtId="199" fontId="99" fillId="0" borderId="0" applyFont="0" applyFill="0" applyBorder="0" applyProtection="0">
      <alignment horizontal="right"/>
    </xf>
    <xf numFmtId="199" fontId="99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99" fillId="0" borderId="0" applyFont="0" applyFill="0" applyBorder="0" applyProtection="0">
      <alignment horizontal="right"/>
    </xf>
    <xf numFmtId="231" fontId="99" fillId="0" borderId="0" applyFont="0" applyFill="0" applyBorder="0" applyProtection="0">
      <alignment horizontal="right"/>
    </xf>
    <xf numFmtId="231" fontId="99" fillId="0" borderId="0" applyFont="0" applyFill="0" applyBorder="0" applyProtection="0">
      <alignment horizontal="right"/>
    </xf>
    <xf numFmtId="324" fontId="97" fillId="0" borderId="0" applyFont="0" applyFill="0" applyBorder="0" applyProtection="0">
      <alignment horizontal="right"/>
    </xf>
    <xf numFmtId="324" fontId="97" fillId="0" borderId="0" applyFont="0" applyFill="0" applyBorder="0" applyProtection="0">
      <alignment horizontal="right"/>
    </xf>
    <xf numFmtId="324" fontId="97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3" fontId="100" fillId="0" borderId="0" applyFont="0" applyFill="0" applyBorder="0" applyAlignment="0" applyProtection="0"/>
    <xf numFmtId="233" fontId="100" fillId="0" borderId="0" applyFont="0" applyFill="0" applyBorder="0" applyAlignment="0" applyProtection="0"/>
    <xf numFmtId="232" fontId="99" fillId="0" borderId="0" applyFont="0" applyFill="0" applyBorder="0" applyProtection="0">
      <alignment horizontal="right"/>
    </xf>
    <xf numFmtId="232" fontId="99" fillId="0" borderId="0" applyFont="0" applyFill="0" applyBorder="0" applyProtection="0">
      <alignment horizontal="right"/>
    </xf>
    <xf numFmtId="232" fontId="99" fillId="0" borderId="0" applyFont="0" applyFill="0" applyBorder="0" applyProtection="0">
      <alignment horizontal="right"/>
    </xf>
    <xf numFmtId="233" fontId="100" fillId="0" borderId="0" applyFont="0" applyFill="0" applyBorder="0" applyAlignment="0" applyProtection="0"/>
    <xf numFmtId="233" fontId="90" fillId="0" borderId="0" applyFont="0" applyFill="0" applyBorder="0" applyAlignment="0" applyProtection="0"/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3" fontId="105" fillId="0" borderId="0" applyFont="0" applyFill="0" applyBorder="0" applyAlignment="0" applyProtection="0"/>
    <xf numFmtId="233" fontId="106" fillId="0" borderId="0" applyFont="0" applyFill="0" applyBorder="0" applyAlignment="0" applyProtection="0"/>
    <xf numFmtId="233" fontId="107" fillId="0" borderId="0" applyFont="0" applyFill="0" applyBorder="0" applyAlignment="0" applyProtection="0"/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3" fontId="73" fillId="0" borderId="0"/>
    <xf numFmtId="3" fontId="93" fillId="0" borderId="0"/>
    <xf numFmtId="3" fontId="94" fillId="0" borderId="0"/>
    <xf numFmtId="3" fontId="96" fillId="0" borderId="0"/>
    <xf numFmtId="3" fontId="96" fillId="0" borderId="0"/>
    <xf numFmtId="3" fontId="96" fillId="0" borderId="0"/>
    <xf numFmtId="3" fontId="97" fillId="0" borderId="0"/>
    <xf numFmtId="3" fontId="97" fillId="0" borderId="0"/>
    <xf numFmtId="3" fontId="97" fillId="0" borderId="0"/>
    <xf numFmtId="3" fontId="95" fillId="0" borderId="0"/>
    <xf numFmtId="3" fontId="94" fillId="0" borderId="0"/>
    <xf numFmtId="3" fontId="96" fillId="0" borderId="0"/>
    <xf numFmtId="3" fontId="96" fillId="0" borderId="0"/>
    <xf numFmtId="3" fontId="96" fillId="0" borderId="0"/>
    <xf numFmtId="3" fontId="94" fillId="0" borderId="0"/>
    <xf numFmtId="3" fontId="97" fillId="0" borderId="0"/>
    <xf numFmtId="3" fontId="97" fillId="0" borderId="0"/>
    <xf numFmtId="3" fontId="97" fillId="0" borderId="0"/>
    <xf numFmtId="3" fontId="90" fillId="0" borderId="0"/>
    <xf numFmtId="3" fontId="93" fillId="0" borderId="0"/>
    <xf numFmtId="3" fontId="98" fillId="0" borderId="0"/>
    <xf numFmtId="324" fontId="105" fillId="0" borderId="0"/>
    <xf numFmtId="236" fontId="131" fillId="74" borderId="38" applyNumberFormat="0">
      <alignment horizontal="center" vertical="center"/>
    </xf>
    <xf numFmtId="236" fontId="131" fillId="74" borderId="38" applyNumberFormat="0">
      <alignment horizontal="center" vertical="center"/>
    </xf>
    <xf numFmtId="236" fontId="131" fillId="74" borderId="38" applyNumberFormat="0">
      <alignment horizontal="center" vertical="center"/>
    </xf>
    <xf numFmtId="324" fontId="73" fillId="74" borderId="38" applyNumberFormat="0">
      <alignment horizontal="center" vertical="center"/>
    </xf>
    <xf numFmtId="324" fontId="73" fillId="74" borderId="38" applyNumberFormat="0">
      <alignment horizontal="center" vertical="center"/>
    </xf>
    <xf numFmtId="324" fontId="73" fillId="74" borderId="38" applyNumberFormat="0">
      <alignment horizontal="center" vertical="center"/>
    </xf>
    <xf numFmtId="324" fontId="131" fillId="74" borderId="38" applyNumberFormat="0">
      <alignment horizontal="center" vertical="center"/>
    </xf>
    <xf numFmtId="324" fontId="131" fillId="74" borderId="38" applyNumberFormat="0">
      <alignment horizontal="center" vertical="center"/>
    </xf>
    <xf numFmtId="324" fontId="131" fillId="74" borderId="38" applyNumberFormat="0">
      <alignment horizontal="center" vertical="center"/>
    </xf>
    <xf numFmtId="324" fontId="90" fillId="74" borderId="38" applyNumberFormat="0">
      <alignment horizontal="center" vertical="center"/>
    </xf>
    <xf numFmtId="324" fontId="90" fillId="74" borderId="38" applyNumberFormat="0">
      <alignment horizontal="center" vertical="center"/>
    </xf>
    <xf numFmtId="324" fontId="90" fillId="74" borderId="38" applyNumberFormat="0">
      <alignment horizontal="center" vertical="center"/>
    </xf>
    <xf numFmtId="324" fontId="104" fillId="74" borderId="38" applyNumberFormat="0">
      <alignment horizontal="center" vertical="center"/>
    </xf>
    <xf numFmtId="324" fontId="104" fillId="74" borderId="38" applyNumberFormat="0">
      <alignment horizontal="center" vertical="center"/>
    </xf>
    <xf numFmtId="324" fontId="104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105" fillId="74" borderId="38" applyNumberFormat="0">
      <alignment horizontal="center" vertical="center"/>
    </xf>
    <xf numFmtId="324" fontId="105" fillId="74" borderId="38" applyNumberFormat="0">
      <alignment horizontal="center" vertical="center"/>
    </xf>
    <xf numFmtId="324" fontId="105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111" fillId="74" borderId="38" applyNumberFormat="0">
      <alignment horizontal="center" vertical="center"/>
    </xf>
    <xf numFmtId="324" fontId="111" fillId="74" borderId="38" applyNumberFormat="0">
      <alignment horizontal="center" vertical="center"/>
    </xf>
    <xf numFmtId="324" fontId="111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236" fontId="90" fillId="74" borderId="38" applyNumberFormat="0">
      <alignment horizontal="center" vertical="center"/>
    </xf>
    <xf numFmtId="236" fontId="90" fillId="74" borderId="38" applyNumberFormat="0">
      <alignment horizontal="center" vertical="center"/>
    </xf>
    <xf numFmtId="236" fontId="90" fillId="74" borderId="38" applyNumberFormat="0">
      <alignment horizontal="center" vertical="center"/>
    </xf>
    <xf numFmtId="236" fontId="104" fillId="74" borderId="38" applyNumberFormat="0">
      <alignment horizontal="center" vertical="center"/>
    </xf>
    <xf numFmtId="236" fontId="104" fillId="74" borderId="38" applyNumberFormat="0">
      <alignment horizontal="center" vertical="center"/>
    </xf>
    <xf numFmtId="236" fontId="104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105" fillId="74" borderId="38" applyNumberFormat="0">
      <alignment horizontal="center" vertical="center"/>
    </xf>
    <xf numFmtId="236" fontId="105" fillId="74" borderId="38" applyNumberFormat="0">
      <alignment horizontal="center" vertical="center"/>
    </xf>
    <xf numFmtId="236" fontId="105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111" fillId="74" borderId="38" applyNumberFormat="0">
      <alignment horizontal="center" vertical="center"/>
    </xf>
    <xf numFmtId="236" fontId="111" fillId="74" borderId="38" applyNumberFormat="0">
      <alignment horizontal="center" vertical="center"/>
    </xf>
    <xf numFmtId="236" fontId="111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105" fillId="75" borderId="36" applyNumberFormat="0" applyFont="0" applyBorder="0" applyAlignment="0" applyProtection="0">
      <alignment horizontal="center"/>
    </xf>
    <xf numFmtId="184" fontId="105" fillId="75" borderId="36" applyNumberFormat="0" applyFont="0" applyBorder="0" applyAlignment="0" applyProtection="0">
      <alignment horizontal="center"/>
    </xf>
    <xf numFmtId="184" fontId="105" fillId="75" borderId="36" applyNumberFormat="0" applyFont="0" applyBorder="0" applyAlignment="0" applyProtection="0">
      <alignment horizont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73" fillId="74" borderId="38" applyNumberFormat="0">
      <alignment horizontal="center" vertical="center"/>
    </xf>
    <xf numFmtId="236" fontId="73" fillId="74" borderId="38" applyNumberFormat="0">
      <alignment horizontal="center" vertical="center"/>
    </xf>
    <xf numFmtId="236" fontId="73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108" fillId="74" borderId="38" applyNumberFormat="0">
      <alignment horizontal="center" vertical="center"/>
    </xf>
    <xf numFmtId="236" fontId="108" fillId="74" borderId="38" applyNumberFormat="0">
      <alignment horizontal="center" vertical="center"/>
    </xf>
    <xf numFmtId="236" fontId="108" fillId="74" borderId="38" applyNumberFormat="0">
      <alignment horizontal="center" vertical="center"/>
    </xf>
    <xf numFmtId="236" fontId="109" fillId="74" borderId="38" applyNumberFormat="0">
      <alignment horizontal="center" vertical="center"/>
    </xf>
    <xf numFmtId="236" fontId="109" fillId="74" borderId="38" applyNumberFormat="0">
      <alignment horizontal="center" vertical="center"/>
    </xf>
    <xf numFmtId="236" fontId="109" fillId="74" borderId="38" applyNumberFormat="0">
      <alignment horizontal="center" vertical="center"/>
    </xf>
    <xf numFmtId="236" fontId="46" fillId="74" borderId="38" applyNumberFormat="0">
      <alignment horizontal="center" vertical="center"/>
    </xf>
    <xf numFmtId="236" fontId="46" fillId="74" borderId="38" applyNumberFormat="0">
      <alignment horizontal="center" vertical="center"/>
    </xf>
    <xf numFmtId="236" fontId="46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3" fillId="74" borderId="38" applyNumberFormat="0">
      <alignment horizontal="center" vertical="center"/>
    </xf>
    <xf numFmtId="236" fontId="133" fillId="74" borderId="38" applyNumberFormat="0">
      <alignment horizontal="center" vertical="center"/>
    </xf>
    <xf numFmtId="236" fontId="133" fillId="74" borderId="38" applyNumberFormat="0">
      <alignment horizontal="center" vertical="center"/>
    </xf>
    <xf numFmtId="236" fontId="36" fillId="74" borderId="38" applyNumberFormat="0">
      <alignment horizontal="center" vertical="center"/>
    </xf>
    <xf numFmtId="236" fontId="36" fillId="74" borderId="38" applyNumberFormat="0">
      <alignment horizontal="center" vertical="center"/>
    </xf>
    <xf numFmtId="236" fontId="36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27" fillId="74" borderId="38" applyNumberFormat="0">
      <alignment horizontal="center" vertical="center"/>
    </xf>
    <xf numFmtId="236" fontId="27" fillId="74" borderId="38" applyNumberFormat="0">
      <alignment horizontal="center" vertical="center"/>
    </xf>
    <xf numFmtId="236" fontId="27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08" fillId="74" borderId="38" applyNumberFormat="0">
      <alignment horizontal="center" vertical="center"/>
    </xf>
    <xf numFmtId="324" fontId="108" fillId="74" borderId="38" applyNumberFormat="0">
      <alignment horizontal="center" vertical="center"/>
    </xf>
    <xf numFmtId="324" fontId="108" fillId="74" borderId="38" applyNumberFormat="0">
      <alignment horizontal="center" vertical="center"/>
    </xf>
    <xf numFmtId="324" fontId="109" fillId="74" borderId="38" applyNumberFormat="0">
      <alignment horizontal="center" vertical="center"/>
    </xf>
    <xf numFmtId="324" fontId="109" fillId="74" borderId="38" applyNumberFormat="0">
      <alignment horizontal="center" vertical="center"/>
    </xf>
    <xf numFmtId="324" fontId="109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46" fillId="74" borderId="38" applyNumberFormat="0">
      <alignment horizontal="center" vertical="center"/>
    </xf>
    <xf numFmtId="324" fontId="46" fillId="74" borderId="38" applyNumberFormat="0">
      <alignment horizontal="center" vertical="center"/>
    </xf>
    <xf numFmtId="324" fontId="46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3" fillId="74" borderId="38" applyNumberFormat="0">
      <alignment horizontal="center" vertical="center"/>
    </xf>
    <xf numFmtId="324" fontId="133" fillId="74" borderId="38" applyNumberFormat="0">
      <alignment horizontal="center" vertical="center"/>
    </xf>
    <xf numFmtId="324" fontId="133" fillId="74" borderId="38" applyNumberFormat="0">
      <alignment horizontal="center" vertical="center"/>
    </xf>
    <xf numFmtId="324" fontId="36" fillId="74" borderId="38" applyNumberFormat="0">
      <alignment horizontal="center" vertical="center"/>
    </xf>
    <xf numFmtId="324" fontId="36" fillId="74" borderId="38" applyNumberFormat="0">
      <alignment horizontal="center" vertical="center"/>
    </xf>
    <xf numFmtId="324" fontId="36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27" fillId="74" borderId="38" applyNumberFormat="0">
      <alignment horizontal="center" vertical="center"/>
    </xf>
    <xf numFmtId="324" fontId="27" fillId="74" borderId="38" applyNumberFormat="0">
      <alignment horizontal="center" vertical="center"/>
    </xf>
    <xf numFmtId="324" fontId="27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324" fontId="131" fillId="74" borderId="39">
      <alignment horizontal="center"/>
    </xf>
    <xf numFmtId="324" fontId="131" fillId="74" borderId="39">
      <alignment horizontal="center"/>
    </xf>
    <xf numFmtId="324" fontId="131" fillId="74" borderId="39">
      <alignment horizontal="center"/>
    </xf>
    <xf numFmtId="324" fontId="73" fillId="74" borderId="39">
      <alignment horizontal="center"/>
    </xf>
    <xf numFmtId="324" fontId="90" fillId="74" borderId="39">
      <alignment horizontal="center"/>
    </xf>
    <xf numFmtId="324" fontId="104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105" fillId="74" borderId="39">
      <alignment horizontal="center"/>
    </xf>
    <xf numFmtId="324" fontId="122" fillId="74" borderId="39">
      <alignment horizontal="center"/>
    </xf>
    <xf numFmtId="324" fontId="122" fillId="74" borderId="39">
      <alignment horizontal="center"/>
    </xf>
    <xf numFmtId="324" fontId="122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111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08" fillId="74" borderId="39">
      <alignment horizontal="center"/>
    </xf>
    <xf numFmtId="324" fontId="109" fillId="74" borderId="39">
      <alignment horizontal="center"/>
    </xf>
    <xf numFmtId="324" fontId="128" fillId="74" borderId="39">
      <alignment horizontal="center"/>
    </xf>
    <xf numFmtId="324" fontId="128" fillId="74" borderId="39">
      <alignment horizontal="center"/>
    </xf>
    <xf numFmtId="324" fontId="128" fillId="74" borderId="39">
      <alignment horizontal="center"/>
    </xf>
    <xf numFmtId="324" fontId="4" fillId="74" borderId="39">
      <alignment horizontal="center"/>
    </xf>
    <xf numFmtId="324" fontId="4" fillId="74" borderId="39">
      <alignment horizontal="center"/>
    </xf>
    <xf numFmtId="324" fontId="4" fillId="74" borderId="39">
      <alignment horizontal="center"/>
    </xf>
    <xf numFmtId="324" fontId="4" fillId="74" borderId="39">
      <alignment horizontal="center"/>
    </xf>
    <xf numFmtId="324" fontId="129" fillId="74" borderId="39">
      <alignment horizontal="center"/>
    </xf>
    <xf numFmtId="324" fontId="46" fillId="74" borderId="39">
      <alignment horizontal="center"/>
    </xf>
    <xf numFmtId="324" fontId="132" fillId="74" borderId="39">
      <alignment horizontal="center"/>
    </xf>
    <xf numFmtId="324" fontId="132" fillId="74" borderId="39">
      <alignment horizontal="center"/>
    </xf>
    <xf numFmtId="324" fontId="132" fillId="74" borderId="39">
      <alignment horizontal="center"/>
    </xf>
    <xf numFmtId="324" fontId="133" fillId="74" borderId="39">
      <alignment horizontal="center"/>
    </xf>
    <xf numFmtId="324" fontId="36" fillId="74" borderId="39">
      <alignment horizontal="center"/>
    </xf>
    <xf numFmtId="324" fontId="55" fillId="74" borderId="39">
      <alignment horizontal="center"/>
    </xf>
    <xf numFmtId="324" fontId="27" fillId="74" borderId="39">
      <alignment horizontal="center"/>
    </xf>
    <xf numFmtId="324" fontId="55" fillId="74" borderId="39">
      <alignment horizontal="center"/>
    </xf>
    <xf numFmtId="324" fontId="131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2" fillId="0" borderId="0"/>
    <xf numFmtId="324" fontId="102" fillId="0" borderId="0"/>
    <xf numFmtId="324" fontId="102" fillId="0" borderId="0"/>
    <xf numFmtId="324" fontId="102" fillId="0" borderId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0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18" fillId="0" borderId="0" applyFont="0" applyFill="0" applyBorder="0" applyAlignment="0" applyProtection="0"/>
    <xf numFmtId="199" fontId="46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46" fillId="0" borderId="0" applyFont="0" applyFill="0" applyBorder="0" applyAlignment="0" applyProtection="0"/>
    <xf numFmtId="199" fontId="55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99" fillId="0" borderId="0" applyFont="0" applyFill="0" applyBorder="0" applyAlignment="0" applyProtection="0"/>
    <xf numFmtId="237" fontId="99" fillId="0" borderId="0" applyFont="0" applyFill="0" applyBorder="0" applyAlignment="0" applyProtection="0"/>
    <xf numFmtId="237" fontId="99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99" fillId="0" borderId="0" applyFont="0" applyFill="0" applyBorder="0" applyAlignment="0" applyProtection="0"/>
    <xf numFmtId="199" fontId="99" fillId="0" borderId="0" applyFont="0" applyFill="0" applyBorder="0" applyAlignment="0" applyProtection="0"/>
    <xf numFmtId="199" fontId="99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238" fontId="100" fillId="0" borderId="0" applyFont="0" applyFill="0" applyBorder="0" applyAlignment="0" applyProtection="0"/>
    <xf numFmtId="238" fontId="90" fillId="0" borderId="0" applyFont="0" applyFill="0" applyBorder="0" applyAlignment="0" applyProtection="0"/>
    <xf numFmtId="238" fontId="105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7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208" fontId="99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99" fillId="0" borderId="0" applyFont="0" applyFill="0" applyBorder="0" applyAlignment="0" applyProtection="0"/>
    <xf numFmtId="239" fontId="99" fillId="0" borderId="0" applyFont="0" applyFill="0" applyBorder="0" applyAlignment="0" applyProtection="0"/>
    <xf numFmtId="239" fontId="99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0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0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34" fillId="0" borderId="0"/>
    <xf numFmtId="324" fontId="105" fillId="0" borderId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4" fontId="135" fillId="0" borderId="0" applyFont="0" applyFill="0" applyBorder="0" applyAlignment="0" applyProtection="0"/>
    <xf numFmtId="166" fontId="4" fillId="0" borderId="0" applyFont="0" applyFill="0" applyBorder="0" applyAlignment="0" applyProtection="0"/>
    <xf numFmtId="324" fontId="136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232" fontId="99" fillId="0" borderId="0" applyFont="0" applyFill="0" applyBorder="0" applyAlignment="0" applyProtection="0"/>
    <xf numFmtId="232" fontId="99" fillId="0" borderId="0" applyFont="0" applyFill="0" applyBorder="0" applyAlignment="0" applyProtection="0"/>
    <xf numFmtId="232" fontId="99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42" fontId="135" fillId="0" borderId="0" applyFill="0" applyBorder="0" applyAlignment="0" applyProtection="0"/>
    <xf numFmtId="42" fontId="135" fillId="0" borderId="0" applyFill="0" applyBorder="0" applyAlignment="0" applyProtection="0"/>
    <xf numFmtId="241" fontId="99" fillId="0" borderId="0" applyFont="0" applyFill="0" applyBorder="0" applyAlignment="0" applyProtection="0"/>
    <xf numFmtId="241" fontId="99" fillId="0" borderId="0" applyFont="0" applyFill="0" applyBorder="0" applyAlignment="0" applyProtection="0"/>
    <xf numFmtId="241" fontId="99" fillId="0" borderId="0" applyFont="0" applyFill="0" applyBorder="0" applyAlignment="0" applyProtection="0"/>
    <xf numFmtId="42" fontId="135" fillId="0" borderId="0" applyFill="0" applyBorder="0" applyAlignment="0" applyProtection="0"/>
    <xf numFmtId="42" fontId="136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30" fillId="0" borderId="0" applyFill="0" applyBorder="0" applyAlignment="0" applyProtection="0"/>
    <xf numFmtId="42" fontId="36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9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9" fillId="0" borderId="0" applyFill="0" applyBorder="0" applyAlignment="0" applyProtection="0"/>
    <xf numFmtId="42" fontId="129" fillId="0" borderId="0" applyFill="0" applyBorder="0" applyAlignment="0" applyProtection="0"/>
    <xf numFmtId="42" fontId="26" fillId="0" borderId="0" applyFill="0" applyBorder="0" applyAlignment="0" applyProtection="0"/>
    <xf numFmtId="42" fontId="27" fillId="0" borderId="0" applyFill="0" applyBorder="0" applyAlignment="0" applyProtection="0"/>
    <xf numFmtId="42" fontId="28" fillId="0" borderId="0" applyFill="0" applyBorder="0" applyAlignment="0" applyProtection="0"/>
    <xf numFmtId="42" fontId="130" fillId="0" borderId="0" applyFill="0" applyBorder="0" applyAlignment="0" applyProtection="0"/>
    <xf numFmtId="42" fontId="28" fillId="0" borderId="0" applyFill="0" applyBorder="0" applyAlignment="0" applyProtection="0"/>
    <xf numFmtId="42" fontId="26" fillId="0" borderId="0" applyFill="0" applyBorder="0" applyAlignment="0" applyProtection="0"/>
    <xf numFmtId="42" fontId="137" fillId="0" borderId="0" applyFill="0" applyBorder="0" applyAlignment="0" applyProtection="0"/>
    <xf numFmtId="42" fontId="26" fillId="0" borderId="0" applyFill="0" applyBorder="0" applyAlignment="0" applyProtection="0"/>
    <xf numFmtId="42" fontId="137" fillId="0" borderId="0" applyFill="0" applyBorder="0" applyAlignment="0" applyProtection="0"/>
    <xf numFmtId="42" fontId="130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38" fillId="0" borderId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8" fontId="73" fillId="0" borderId="0" applyFont="0" applyFill="0" applyBorder="0" applyAlignment="0" applyProtection="0"/>
    <xf numFmtId="218" fontId="93" fillId="0" borderId="0" applyFont="0" applyFill="0" applyBorder="0" applyAlignment="0" applyProtection="0"/>
    <xf numFmtId="242" fontId="73" fillId="0" borderId="0" applyFont="0" applyFill="0" applyBorder="0" applyAlignment="0" applyProtection="0"/>
    <xf numFmtId="242" fontId="93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16" fontId="99" fillId="0" borderId="0" applyFont="0" applyFill="0" applyBorder="0" applyAlignment="0" applyProtection="0"/>
    <xf numFmtId="216" fontId="99" fillId="0" borderId="0" applyFont="0" applyFill="0" applyBorder="0" applyAlignment="0" applyProtection="0"/>
    <xf numFmtId="216" fontId="99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99" fillId="0" borderId="0" applyFont="0" applyFill="0" applyBorder="0" applyAlignment="0" applyProtection="0"/>
    <xf numFmtId="231" fontId="99" fillId="0" borderId="0" applyFont="0" applyFill="0" applyBorder="0" applyAlignment="0" applyProtection="0"/>
    <xf numFmtId="231" fontId="99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99" fillId="0" borderId="0" applyFont="0" applyFill="0" applyBorder="0" applyAlignment="0" applyProtection="0"/>
    <xf numFmtId="231" fontId="99" fillId="0" borderId="0" applyFont="0" applyFill="0" applyBorder="0" applyAlignment="0" applyProtection="0"/>
    <xf numFmtId="231" fontId="99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74" fontId="99" fillId="0" borderId="0" applyFont="0" applyFill="0" applyBorder="0" applyAlignment="0" applyProtection="0"/>
    <xf numFmtId="174" fontId="99" fillId="0" borderId="0" applyFont="0" applyFill="0" applyBorder="0" applyAlignment="0" applyProtection="0"/>
    <xf numFmtId="174" fontId="99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35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74" fontId="99" fillId="0" borderId="0" applyFont="0" applyFill="0" applyBorder="0" applyAlignment="0" applyProtection="0"/>
    <xf numFmtId="174" fontId="99" fillId="0" borderId="0" applyFont="0" applyFill="0" applyBorder="0" applyAlignment="0" applyProtection="0"/>
    <xf numFmtId="174" fontId="99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46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16" fontId="73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00" fillId="0" borderId="0" applyFont="0" applyFill="0" applyBorder="0" applyAlignment="0" applyProtection="0"/>
    <xf numFmtId="199" fontId="90" fillId="0" borderId="0" applyFont="0" applyFill="0" applyBorder="0" applyAlignment="0" applyProtection="0"/>
    <xf numFmtId="199" fontId="105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111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73" fontId="139" fillId="0" borderId="0" applyFill="0" applyBorder="0" applyAlignment="0">
      <alignment horizontal="center" vertical="center"/>
      <protection locked="0"/>
    </xf>
    <xf numFmtId="173" fontId="139" fillId="0" borderId="0" applyFill="0" applyBorder="0" applyAlignment="0">
      <alignment horizontal="center" vertical="center"/>
      <protection locked="0"/>
    </xf>
    <xf numFmtId="216" fontId="99" fillId="0" borderId="0" applyFont="0" applyFill="0" applyBorder="0" applyAlignment="0" applyProtection="0"/>
    <xf numFmtId="216" fontId="99" fillId="0" borderId="0" applyFont="0" applyFill="0" applyBorder="0" applyAlignment="0" applyProtection="0"/>
    <xf numFmtId="216" fontId="99" fillId="0" borderId="0" applyFont="0" applyFill="0" applyBorder="0" applyAlignment="0" applyProtection="0"/>
    <xf numFmtId="173" fontId="139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36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9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29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99" fillId="0" borderId="0" applyFont="0" applyFill="0" applyBorder="0" applyAlignment="0" applyProtection="0"/>
    <xf numFmtId="165" fontId="99" fillId="0" borderId="0" applyFont="0" applyFill="0" applyBorder="0" applyAlignment="0" applyProtection="0"/>
    <xf numFmtId="165" fontId="99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5" fontId="73" fillId="0" borderId="0" applyFont="0" applyFill="0" applyBorder="0" applyAlignment="0" applyProtection="0"/>
    <xf numFmtId="245" fontId="73" fillId="0" borderId="0" applyFont="0" applyFill="0" applyBorder="0" applyAlignment="0" applyProtection="0"/>
    <xf numFmtId="244" fontId="99" fillId="0" borderId="0" applyFont="0" applyFill="0" applyBorder="0" applyAlignment="0" applyProtection="0"/>
    <xf numFmtId="244" fontId="99" fillId="0" borderId="0" applyFont="0" applyFill="0" applyBorder="0" applyAlignment="0" applyProtection="0"/>
    <xf numFmtId="244" fontId="99" fillId="0" borderId="0" applyFont="0" applyFill="0" applyBorder="0" applyAlignment="0" applyProtection="0"/>
    <xf numFmtId="245" fontId="73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3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99" fillId="0" borderId="0" applyFont="0" applyFill="0" applyBorder="0" applyAlignment="0" applyProtection="0"/>
    <xf numFmtId="248" fontId="99" fillId="0" borderId="0" applyFont="0" applyFill="0" applyBorder="0" applyAlignment="0" applyProtection="0"/>
    <xf numFmtId="248" fontId="99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53" fontId="102" fillId="0" borderId="0" applyFont="0" applyFill="0" applyBorder="0" applyAlignment="0" applyProtection="0"/>
    <xf numFmtId="253" fontId="102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53" fontId="10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4" fillId="0" borderId="0" applyFont="0" applyFill="0" applyBorder="0" applyAlignment="0" applyProtection="0"/>
    <xf numFmtId="245" fontId="96" fillId="0" borderId="0" applyFont="0" applyFill="0" applyBorder="0" applyAlignment="0" applyProtection="0"/>
    <xf numFmtId="245" fontId="96" fillId="0" borderId="0" applyFont="0" applyFill="0" applyBorder="0" applyAlignment="0" applyProtection="0"/>
    <xf numFmtId="245" fontId="96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99" fillId="0" borderId="0" applyFont="0" applyFill="0" applyBorder="0" applyAlignment="0" applyProtection="0"/>
    <xf numFmtId="255" fontId="99" fillId="0" borderId="0" applyFont="0" applyFill="0" applyBorder="0" applyAlignment="0" applyProtection="0"/>
    <xf numFmtId="255" fontId="99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250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24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90" fillId="0" borderId="0" applyFill="0" applyBorder="0" applyAlignment="0" applyProtection="0"/>
    <xf numFmtId="324" fontId="90" fillId="0" borderId="0" applyFill="0" applyBorder="0" applyAlignment="0" applyProtection="0"/>
    <xf numFmtId="208" fontId="90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90" fillId="0" borderId="0" applyFill="0" applyBorder="0" applyAlignment="0" applyProtection="0"/>
    <xf numFmtId="324" fontId="90" fillId="0" borderId="0" applyFill="0" applyBorder="0" applyAlignment="0" applyProtection="0"/>
    <xf numFmtId="208" fontId="90" fillId="0" borderId="0" applyFill="0" applyBorder="0" applyAlignment="0" applyProtection="0"/>
    <xf numFmtId="37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208" fontId="21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97" fillId="0" borderId="0" applyFill="0" applyBorder="0" applyAlignment="0" applyProtection="0"/>
    <xf numFmtId="324" fontId="97" fillId="0" borderId="0" applyFill="0" applyBorder="0" applyAlignment="0" applyProtection="0"/>
    <xf numFmtId="324" fontId="97" fillId="0" borderId="0" applyFill="0" applyBorder="0" applyAlignment="0" applyProtection="0"/>
    <xf numFmtId="324" fontId="97" fillId="0" borderId="0" applyFill="0" applyBorder="0" applyAlignment="0" applyProtection="0"/>
    <xf numFmtId="208" fontId="97" fillId="0" borderId="0" applyFill="0" applyBorder="0" applyAlignment="0" applyProtection="0"/>
    <xf numFmtId="37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208" fontId="114" fillId="0" borderId="0" applyFill="0" applyBorder="0" applyAlignment="0" applyProtection="0"/>
    <xf numFmtId="37" fontId="113" fillId="0" borderId="0" applyFill="0" applyBorder="0" applyAlignment="0" applyProtection="0"/>
    <xf numFmtId="324" fontId="113" fillId="0" borderId="0" applyFill="0" applyBorder="0" applyAlignment="0" applyProtection="0"/>
    <xf numFmtId="208" fontId="113" fillId="0" borderId="0" applyFill="0" applyBorder="0" applyAlignment="0" applyProtection="0"/>
    <xf numFmtId="37" fontId="111" fillId="0" borderId="0" applyFill="0" applyBorder="0" applyAlignment="0" applyProtection="0"/>
    <xf numFmtId="324" fontId="111" fillId="0" borderId="0" applyFill="0" applyBorder="0" applyAlignment="0" applyProtection="0"/>
    <xf numFmtId="208" fontId="111" fillId="0" borderId="0" applyFill="0" applyBorder="0" applyAlignment="0" applyProtection="0"/>
    <xf numFmtId="37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208" fontId="114" fillId="0" borderId="0" applyFill="0" applyBorder="0" applyAlignment="0" applyProtection="0"/>
    <xf numFmtId="37" fontId="113" fillId="0" borderId="0" applyFill="0" applyBorder="0" applyAlignment="0" applyProtection="0"/>
    <xf numFmtId="324" fontId="113" fillId="0" borderId="0" applyFill="0" applyBorder="0" applyAlignment="0" applyProtection="0"/>
    <xf numFmtId="208" fontId="113" fillId="0" borderId="0" applyFill="0" applyBorder="0" applyAlignment="0" applyProtection="0"/>
    <xf numFmtId="37" fontId="112" fillId="0" borderId="0" applyFill="0" applyBorder="0" applyAlignment="0" applyProtection="0"/>
    <xf numFmtId="324" fontId="112" fillId="0" borderId="0" applyFill="0" applyBorder="0" applyAlignment="0" applyProtection="0"/>
    <xf numFmtId="324" fontId="112" fillId="0" borderId="0" applyFill="0" applyBorder="0" applyAlignment="0" applyProtection="0"/>
    <xf numFmtId="324" fontId="112" fillId="0" borderId="0" applyFill="0" applyBorder="0" applyAlignment="0" applyProtection="0"/>
    <xf numFmtId="208" fontId="112" fillId="0" borderId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6" fontId="99" fillId="0" borderId="0" applyFont="0" applyFill="0" applyBorder="0" applyAlignment="0" applyProtection="0"/>
    <xf numFmtId="256" fontId="99" fillId="0" borderId="0" applyFont="0" applyFill="0" applyBorder="0" applyAlignment="0" applyProtection="0"/>
    <xf numFmtId="256" fontId="99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35" fillId="0" borderId="0" applyFont="0" applyFill="0" applyBorder="0" applyAlignment="0" applyProtection="0"/>
    <xf numFmtId="257" fontId="121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46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1" fontId="73" fillId="0" borderId="0" applyFont="0" applyFill="0" applyBorder="0" applyAlignment="0" applyProtection="0"/>
    <xf numFmtId="241" fontId="73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59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40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7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0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0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2" fillId="0" borderId="0" applyFont="0" applyFill="0" applyBorder="0" applyAlignment="0" applyProtection="0"/>
    <xf numFmtId="39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4" fontId="100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0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0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5" fontId="128" fillId="0" borderId="0" applyFont="0" applyFill="0" applyBorder="0" applyAlignment="0" applyProtection="0"/>
    <xf numFmtId="265" fontId="128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2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134" fillId="0" borderId="0"/>
    <xf numFmtId="324" fontId="134" fillId="0" borderId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9" fontId="100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70" fontId="128" fillId="0" borderId="0" applyFont="0" applyFill="0" applyBorder="0" applyAlignment="0" applyProtection="0"/>
    <xf numFmtId="270" fontId="128" fillId="0" borderId="0" applyFont="0" applyFill="0" applyBorder="0" applyAlignment="0" applyProtection="0"/>
    <xf numFmtId="268" fontId="73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5" fillId="0" borderId="0"/>
    <xf numFmtId="324" fontId="105" fillId="0" borderId="0"/>
    <xf numFmtId="324" fontId="4" fillId="0" borderId="0" applyFon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1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0" borderId="0">
      <alignment horizontal="left" wrapText="1"/>
    </xf>
    <xf numFmtId="324" fontId="4" fillId="0" borderId="0">
      <alignment horizontal="left" wrapText="1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26" fontId="73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127" fillId="0" borderId="0" applyFont="0" applyFill="0" applyBorder="0" applyAlignment="0" applyProtection="0"/>
    <xf numFmtId="262" fontId="127" fillId="0" borderId="0" applyFont="0" applyFill="0" applyBorder="0" applyAlignment="0" applyProtection="0"/>
    <xf numFmtId="226" fontId="73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26" fontId="73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127" fillId="0" borderId="0" applyFont="0" applyFill="0" applyBorder="0" applyAlignment="0" applyProtection="0"/>
    <xf numFmtId="271" fontId="127" fillId="0" borderId="0" applyFont="0" applyFill="0" applyBorder="0" applyAlignment="0" applyProtection="0"/>
    <xf numFmtId="273" fontId="73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62" fontId="73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7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7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127" fillId="0" borderId="0" applyFont="0" applyFill="0" applyBorder="0" applyAlignment="0" applyProtection="0"/>
    <xf numFmtId="236" fontId="127" fillId="0" borderId="0" applyFont="0" applyFill="0" applyBorder="0" applyAlignment="0" applyProtection="0"/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64" fontId="73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84" fontId="100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36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0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0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0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73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0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0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12" fontId="73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8" fontId="100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73" fillId="0" borderId="0" applyFont="0" applyFill="0" applyBorder="0" applyAlignment="0" applyProtection="0"/>
    <xf numFmtId="245" fontId="73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62" fontId="73" fillId="0" borderId="0" applyFont="0" applyFill="0" applyBorder="0" applyAlignment="0" applyProtection="0"/>
    <xf numFmtId="262" fontId="73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3" fillId="0" borderId="0" applyFill="0" applyProtection="0">
      <alignment horizontal="center"/>
    </xf>
    <xf numFmtId="259" fontId="73" fillId="0" borderId="0" applyFill="0" applyProtection="0">
      <alignment horizontal="center"/>
    </xf>
    <xf numFmtId="324" fontId="4" fillId="0" borderId="0"/>
    <xf numFmtId="324" fontId="4" fillId="0" borderId="0"/>
    <xf numFmtId="324" fontId="4" fillId="0" borderId="0"/>
    <xf numFmtId="294" fontId="100" fillId="0" borderId="0" applyFont="0" applyFill="0" applyBorder="0" applyAlignment="0" applyProtection="0"/>
    <xf numFmtId="294" fontId="100" fillId="0" borderId="0" applyFont="0" applyFill="0" applyBorder="0" applyAlignment="0" applyProtection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6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3" fillId="0" borderId="0" applyFont="0" applyFill="0" applyBorder="0" applyAlignment="0" applyProtection="0"/>
    <xf numFmtId="259" fontId="73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134" fillId="0" borderId="0"/>
    <xf numFmtId="324" fontId="13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34" fillId="0" borderId="0"/>
    <xf numFmtId="324" fontId="134" fillId="0" borderId="0"/>
    <xf numFmtId="324" fontId="13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4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209" fontId="122" fillId="0" borderId="0" applyNumberFormat="0" applyFill="0" applyBorder="0" applyProtection="0">
      <alignment vertical="top"/>
    </xf>
    <xf numFmtId="209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05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209" fontId="72" fillId="0" borderId="41" applyNumberFormat="0" applyFill="0" applyAlignment="0" applyProtection="0"/>
    <xf numFmtId="209" fontId="72" fillId="0" borderId="41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209" fontId="72" fillId="0" borderId="41" applyNumberFormat="0" applyFill="0" applyAlignment="0" applyProtection="0"/>
    <xf numFmtId="209" fontId="72" fillId="0" borderId="41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209" fontId="72" fillId="0" borderId="40" applyNumberFormat="0" applyFill="0" applyAlignment="0" applyProtection="0"/>
    <xf numFmtId="209" fontId="72" fillId="0" borderId="40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4" fillId="0" borderId="0"/>
    <xf numFmtId="324" fontId="4" fillId="0" borderId="0"/>
    <xf numFmtId="324" fontId="99" fillId="0" borderId="42" applyNumberFormat="0" applyFill="0" applyProtection="0">
      <alignment horizontal="center"/>
    </xf>
    <xf numFmtId="324" fontId="4" fillId="0" borderId="0"/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4" fillId="0" borderId="0"/>
    <xf numFmtId="324" fontId="4" fillId="0" borderId="0"/>
    <xf numFmtId="324" fontId="99" fillId="0" borderId="42" applyNumberFormat="0" applyFill="0" applyProtection="0">
      <alignment horizontal="center"/>
    </xf>
    <xf numFmtId="324" fontId="4" fillId="0" borderId="0"/>
    <xf numFmtId="324" fontId="4" fillId="0" borderId="43" applyNumberFormat="0" applyFont="0" applyFill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43" applyNumberFormat="0" applyFont="0" applyFill="0" applyAlignment="0" applyProtection="0"/>
    <xf numFmtId="324" fontId="4" fillId="0" borderId="43" applyNumberFormat="0" applyFont="0" applyFill="0" applyAlignment="0" applyProtection="0"/>
    <xf numFmtId="324" fontId="4" fillId="0" borderId="0"/>
    <xf numFmtId="324" fontId="4" fillId="0" borderId="0"/>
    <xf numFmtId="324" fontId="4" fillId="0" borderId="43" applyNumberFormat="0" applyFont="0" applyFill="0" applyAlignment="0" applyProtection="0"/>
    <xf numFmtId="324" fontId="4" fillId="0" borderId="0"/>
    <xf numFmtId="324" fontId="99" fillId="0" borderId="0" applyNumberFormat="0" applyFill="0" applyBorder="0" applyProtection="0">
      <alignment horizontal="left"/>
    </xf>
    <xf numFmtId="324" fontId="99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99" fillId="0" borderId="0" applyNumberFormat="0" applyFill="0" applyBorder="0" applyProtection="0">
      <alignment horizontal="left"/>
    </xf>
    <xf numFmtId="324" fontId="4" fillId="0" borderId="0"/>
    <xf numFmtId="324" fontId="99" fillId="0" borderId="0" applyNumberFormat="0" applyFill="0" applyBorder="0" applyProtection="0">
      <alignment horizontal="left"/>
    </xf>
    <xf numFmtId="324" fontId="99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99" fillId="0" borderId="0" applyNumberFormat="0" applyFill="0" applyBorder="0" applyProtection="0">
      <alignment horizontal="left"/>
    </xf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144" fillId="0" borderId="0" applyNumberFormat="0" applyFill="0" applyBorder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99" fillId="0" borderId="0" applyNumberFormat="0" applyFill="0" applyBorder="0" applyProtection="0">
      <alignment horizontal="centerContinuous"/>
    </xf>
    <xf numFmtId="324" fontId="99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99" fillId="0" borderId="0" applyNumberFormat="0" applyFill="0" applyBorder="0" applyProtection="0">
      <alignment horizontal="centerContinuous"/>
    </xf>
    <xf numFmtId="324" fontId="4" fillId="0" borderId="0"/>
    <xf numFmtId="209" fontId="143" fillId="0" borderId="0" applyNumberFormat="0" applyFill="0" applyProtection="0">
      <alignment horizontal="centerContinuous"/>
    </xf>
    <xf numFmtId="209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209" fontId="143" fillId="0" borderId="0" applyNumberFormat="0" applyFill="0" applyProtection="0">
      <alignment horizontal="centerContinuous"/>
    </xf>
    <xf numFmtId="209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209" fontId="143" fillId="0" borderId="0" applyNumberFormat="0" applyFill="0" applyBorder="0" applyProtection="0">
      <alignment horizontal="centerContinuous"/>
    </xf>
    <xf numFmtId="209" fontId="143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298" fontId="102" fillId="0" borderId="0"/>
    <xf numFmtId="182" fontId="145" fillId="0" borderId="0">
      <alignment horizontal="center"/>
    </xf>
    <xf numFmtId="182" fontId="145" fillId="0" borderId="0">
      <alignment horizontal="center"/>
    </xf>
    <xf numFmtId="324" fontId="4" fillId="0" borderId="0"/>
    <xf numFmtId="182" fontId="146" fillId="0" borderId="0">
      <alignment horizontal="center"/>
    </xf>
    <xf numFmtId="299" fontId="102" fillId="0" borderId="0">
      <alignment horizontal="center"/>
    </xf>
    <xf numFmtId="299" fontId="102" fillId="0" borderId="0">
      <alignment horizontal="center"/>
    </xf>
    <xf numFmtId="324" fontId="4" fillId="0" borderId="0"/>
    <xf numFmtId="324" fontId="4" fillId="0" borderId="0"/>
    <xf numFmtId="300" fontId="145" fillId="0" borderId="0">
      <alignment horizontal="center"/>
    </xf>
    <xf numFmtId="300" fontId="145" fillId="0" borderId="0">
      <alignment horizontal="center"/>
    </xf>
    <xf numFmtId="324" fontId="4" fillId="0" borderId="0"/>
    <xf numFmtId="300" fontId="146" fillId="0" borderId="0">
      <alignment horizontal="center"/>
    </xf>
    <xf numFmtId="324" fontId="4" fillId="0" borderId="0"/>
    <xf numFmtId="184" fontId="147" fillId="0" borderId="0"/>
    <xf numFmtId="2" fontId="94" fillId="0" borderId="0"/>
    <xf numFmtId="2" fontId="94" fillId="0" borderId="0"/>
    <xf numFmtId="324" fontId="4" fillId="0" borderId="0"/>
    <xf numFmtId="324" fontId="4" fillId="0" borderId="0"/>
    <xf numFmtId="324" fontId="148" fillId="0" borderId="43" applyFont="0" applyFill="0" applyBorder="0" applyAlignment="0" applyProtection="0"/>
    <xf numFmtId="1" fontId="9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298" fontId="102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298" fontId="102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298" fontId="102" fillId="0" borderId="0"/>
    <xf numFmtId="1" fontId="94" fillId="0" borderId="0"/>
    <xf numFmtId="1" fontId="94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324" fontId="4" fillId="0" borderId="0"/>
    <xf numFmtId="168" fontId="145" fillId="0" borderId="0">
      <alignment horizontal="center"/>
    </xf>
    <xf numFmtId="168" fontId="145" fillId="0" borderId="0">
      <alignment horizontal="center"/>
    </xf>
    <xf numFmtId="324" fontId="4" fillId="0" borderId="0"/>
    <xf numFmtId="168" fontId="146" fillId="0" borderId="0">
      <alignment horizontal="center"/>
    </xf>
    <xf numFmtId="182" fontId="145" fillId="0" borderId="0">
      <alignment horizontal="center"/>
    </xf>
    <xf numFmtId="182" fontId="145" fillId="0" borderId="0">
      <alignment horizontal="center"/>
    </xf>
    <xf numFmtId="324" fontId="4" fillId="0" borderId="0"/>
    <xf numFmtId="182" fontId="146" fillId="0" borderId="0">
      <alignment horizontal="center"/>
    </xf>
    <xf numFmtId="324" fontId="4" fillId="0" borderId="0"/>
    <xf numFmtId="324" fontId="4" fillId="0" borderId="0"/>
    <xf numFmtId="301" fontId="103" fillId="0" borderId="0" applyFont="0" applyFill="0" applyBorder="0" applyAlignment="0" applyProtection="0"/>
    <xf numFmtId="301" fontId="154" fillId="0" borderId="0" applyFont="0" applyFill="0" applyBorder="0" applyAlignment="0" applyProtection="0"/>
    <xf numFmtId="302" fontId="118" fillId="0" borderId="0"/>
    <xf numFmtId="302" fontId="118" fillId="0" borderId="0"/>
    <xf numFmtId="324" fontId="4" fillId="0" borderId="0"/>
    <xf numFmtId="324" fontId="4" fillId="0" borderId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106" fillId="0" borderId="0" applyFont="0" applyFill="0" applyBorder="0" applyAlignment="0" applyProtection="0"/>
    <xf numFmtId="38" fontId="96" fillId="0" borderId="0" applyFont="0" applyFill="0" applyBorder="0" applyAlignment="0" applyProtection="0"/>
    <xf numFmtId="2" fontId="118" fillId="0" borderId="0"/>
    <xf numFmtId="2" fontId="118" fillId="0" borderId="0"/>
    <xf numFmtId="324" fontId="4" fillId="0" borderId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44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76" borderId="0" applyNumberFormat="0" applyBorder="0" applyAlignment="0" applyProtection="0"/>
    <xf numFmtId="324" fontId="26" fillId="9" borderId="0" applyNumberFormat="0" applyBorder="0" applyAlignment="0" applyProtection="0"/>
    <xf numFmtId="324" fontId="26" fillId="77" borderId="0" applyNumberFormat="0" applyBorder="0" applyAlignment="0" applyProtection="0"/>
    <xf numFmtId="324" fontId="26" fillId="10" borderId="0" applyNumberFormat="0" applyBorder="0" applyAlignment="0" applyProtection="0"/>
    <xf numFmtId="324" fontId="26" fillId="78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48" borderId="0" applyNumberFormat="0" applyBorder="0" applyAlignment="0" applyProtection="0"/>
    <xf numFmtId="324" fontId="26" fillId="9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76" borderId="0" applyNumberFormat="0" applyBorder="0" applyAlignment="0" applyProtection="0"/>
    <xf numFmtId="324" fontId="26" fillId="15" borderId="0" applyNumberFormat="0" applyBorder="0" applyAlignment="0" applyProtection="0"/>
    <xf numFmtId="324" fontId="26" fillId="77" borderId="0" applyNumberFormat="0" applyBorder="0" applyAlignment="0" applyProtection="0"/>
    <xf numFmtId="324" fontId="26" fillId="16" borderId="0" applyNumberFormat="0" applyBorder="0" applyAlignment="0" applyProtection="0"/>
    <xf numFmtId="324" fontId="26" fillId="8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2" borderId="0" applyNumberFormat="0" applyBorder="0" applyAlignment="0" applyProtection="0"/>
    <xf numFmtId="324" fontId="27" fillId="79" borderId="0" applyNumberFormat="0" applyBorder="0" applyAlignment="0" applyProtection="0"/>
    <xf numFmtId="324" fontId="27" fillId="17" borderId="0" applyNumberFormat="0" applyBorder="0" applyAlignment="0" applyProtection="0"/>
    <xf numFmtId="324" fontId="27" fillId="9" borderId="0" applyNumberFormat="0" applyBorder="0" applyAlignment="0" applyProtection="0"/>
    <xf numFmtId="324" fontId="27" fillId="12" borderId="0" applyNumberFormat="0" applyBorder="0" applyAlignment="0" applyProtection="0"/>
    <xf numFmtId="324" fontId="27" fillId="15" borderId="0" applyNumberFormat="0" applyBorder="0" applyAlignment="0" applyProtection="0"/>
    <xf numFmtId="324" fontId="27" fillId="18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80" borderId="0" applyNumberFormat="0" applyBorder="0" applyAlignment="0" applyProtection="0"/>
    <xf numFmtId="324" fontId="27" fillId="18" borderId="0" applyNumberFormat="0" applyBorder="0" applyAlignment="0" applyProtection="0"/>
    <xf numFmtId="324" fontId="27" fillId="76" borderId="0" applyNumberFormat="0" applyBorder="0" applyAlignment="0" applyProtection="0"/>
    <xf numFmtId="324" fontId="27" fillId="15" borderId="0" applyNumberFormat="0" applyBorder="0" applyAlignment="0" applyProtection="0"/>
    <xf numFmtId="324" fontId="27" fillId="77" borderId="0" applyNumberFormat="0" applyBorder="0" applyAlignment="0" applyProtection="0"/>
    <xf numFmtId="324" fontId="27" fillId="16" borderId="0" applyNumberFormat="0" applyBorder="0" applyAlignment="0" applyProtection="0"/>
    <xf numFmtId="324" fontId="27" fillId="8" borderId="0" applyNumberFormat="0" applyBorder="0" applyAlignment="0" applyProtection="0"/>
    <xf numFmtId="324" fontId="27" fillId="19" borderId="0" applyNumberFormat="0" applyBorder="0" applyAlignment="0" applyProtection="0"/>
    <xf numFmtId="324" fontId="27" fillId="80" borderId="0" applyNumberFormat="0" applyBorder="0" applyAlignment="0" applyProtection="0"/>
    <xf numFmtId="324" fontId="27" fillId="20" borderId="0" applyNumberFormat="0" applyBorder="0" applyAlignment="0" applyProtection="0"/>
    <xf numFmtId="324" fontId="11" fillId="73" borderId="0" applyNumberFormat="0" applyBorder="0" applyAlignment="0" applyProtection="0"/>
    <xf numFmtId="324" fontId="27" fillId="15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155" fillId="0" borderId="0">
      <alignment vertical="center"/>
    </xf>
    <xf numFmtId="324" fontId="155" fillId="0" borderId="0">
      <alignment vertical="center"/>
    </xf>
    <xf numFmtId="324" fontId="156" fillId="65" borderId="6">
      <alignment vertical="center"/>
    </xf>
    <xf numFmtId="324" fontId="4" fillId="0" borderId="0"/>
    <xf numFmtId="324" fontId="26" fillId="22" borderId="0" applyNumberFormat="0" applyBorder="0" applyAlignment="0" applyProtection="0"/>
    <xf numFmtId="324" fontId="4" fillId="0" borderId="0"/>
    <xf numFmtId="324" fontId="26" fillId="23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81" borderId="0" applyNumberFormat="0" applyBorder="0" applyAlignment="0" applyProtection="0"/>
    <xf numFmtId="324" fontId="27" fillId="81" borderId="0" applyNumberFormat="0" applyBorder="0" applyAlignment="0" applyProtection="0"/>
    <xf numFmtId="324" fontId="27" fillId="25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27" borderId="0" applyNumberFormat="0" applyBorder="0" applyAlignment="0" applyProtection="0"/>
    <xf numFmtId="324" fontId="4" fillId="0" borderId="0"/>
    <xf numFmtId="324" fontId="27" fillId="28" borderId="0" applyNumberFormat="0" applyBorder="0" applyAlignment="0" applyProtection="0"/>
    <xf numFmtId="324" fontId="27" fillId="75" borderId="0" applyNumberFormat="0" applyBorder="0" applyAlignment="0" applyProtection="0"/>
    <xf numFmtId="324" fontId="27" fillId="75" borderId="0" applyNumberFormat="0" applyBorder="0" applyAlignment="0" applyProtection="0"/>
    <xf numFmtId="324" fontId="27" fillId="29" borderId="0" applyNumberFormat="0" applyBorder="0" applyAlignment="0" applyProtection="0"/>
    <xf numFmtId="324" fontId="4" fillId="0" borderId="0"/>
    <xf numFmtId="324" fontId="26" fillId="30" borderId="0" applyNumberFormat="0" applyBorder="0" applyAlignment="0" applyProtection="0"/>
    <xf numFmtId="324" fontId="4" fillId="0" borderId="0"/>
    <xf numFmtId="324" fontId="26" fillId="31" borderId="0" applyNumberFormat="0" applyBorder="0" applyAlignment="0" applyProtection="0"/>
    <xf numFmtId="324" fontId="4" fillId="0" borderId="0"/>
    <xf numFmtId="324" fontId="27" fillId="32" borderId="0" applyNumberFormat="0" applyBorder="0" applyAlignment="0" applyProtection="0"/>
    <xf numFmtId="324" fontId="27" fillId="82" borderId="0" applyNumberFormat="0" applyBorder="0" applyAlignment="0" applyProtection="0"/>
    <xf numFmtId="324" fontId="27" fillId="82" borderId="0" applyNumberFormat="0" applyBorder="0" applyAlignment="0" applyProtection="0"/>
    <xf numFmtId="324" fontId="27" fillId="33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34" borderId="0" applyNumberFormat="0" applyBorder="0" applyAlignment="0" applyProtection="0"/>
    <xf numFmtId="324" fontId="4" fillId="0" borderId="0"/>
    <xf numFmtId="324" fontId="27" fillId="27" borderId="0" applyNumberFormat="0" applyBorder="0" applyAlignment="0" applyProtection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27" fillId="35" borderId="0" applyNumberFormat="0" applyBorder="0" applyAlignment="0" applyProtection="0"/>
    <xf numFmtId="324" fontId="4" fillId="0" borderId="0"/>
    <xf numFmtId="324" fontId="26" fillId="36" borderId="0" applyNumberFormat="0" applyBorder="0" applyAlignment="0" applyProtection="0"/>
    <xf numFmtId="324" fontId="4" fillId="0" borderId="0"/>
    <xf numFmtId="324" fontId="26" fillId="37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27" fillId="24" borderId="0" applyNumberFormat="0" applyBorder="0" applyAlignment="0" applyProtection="0"/>
    <xf numFmtId="324" fontId="4" fillId="0" borderId="0"/>
    <xf numFmtId="324" fontId="26" fillId="38" borderId="0" applyNumberFormat="0" applyBorder="0" applyAlignment="0" applyProtection="0"/>
    <xf numFmtId="324" fontId="4" fillId="0" borderId="0"/>
    <xf numFmtId="324" fontId="26" fillId="39" borderId="0" applyNumberFormat="0" applyBorder="0" applyAlignment="0" applyProtection="0"/>
    <xf numFmtId="324" fontId="4" fillId="0" borderId="0"/>
    <xf numFmtId="324" fontId="27" fillId="40" borderId="0" applyNumberFormat="0" applyBorder="0" applyAlignment="0" applyProtection="0"/>
    <xf numFmtId="324" fontId="27" fillId="79" borderId="0" applyNumberFormat="0" applyBorder="0" applyAlignment="0" applyProtection="0"/>
    <xf numFmtId="324" fontId="27" fillId="79" borderId="0" applyNumberFormat="0" applyBorder="0" applyAlignment="0" applyProtection="0"/>
    <xf numFmtId="324" fontId="27" fillId="41" borderId="0" applyNumberFormat="0" applyBorder="0" applyAlignment="0" applyProtection="0"/>
    <xf numFmtId="219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19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98" fontId="157" fillId="83" borderId="0" applyNumberFormat="0" applyFont="0" applyBorder="0" applyAlignment="0">
      <alignment horizontal="right"/>
    </xf>
    <xf numFmtId="298" fontId="157" fillId="83" borderId="0" applyNumberFormat="0" applyFont="0" applyBorder="0" applyAlignment="0">
      <alignment horizontal="right"/>
    </xf>
    <xf numFmtId="324" fontId="4" fillId="0" borderId="0"/>
    <xf numFmtId="324" fontId="4" fillId="0" borderId="0"/>
    <xf numFmtId="303" fontId="19" fillId="84" borderId="44">
      <alignment horizontal="center" vertical="center"/>
    </xf>
    <xf numFmtId="324" fontId="4" fillId="0" borderId="0"/>
    <xf numFmtId="303" fontId="19" fillId="84" borderId="44">
      <alignment horizontal="center" vertical="center"/>
    </xf>
    <xf numFmtId="304" fontId="158" fillId="83" borderId="18" applyFont="0">
      <alignment horizontal="right"/>
    </xf>
    <xf numFmtId="304" fontId="158" fillId="83" borderId="18" applyFont="0">
      <alignment horizontal="right"/>
    </xf>
    <xf numFmtId="304" fontId="158" fillId="83" borderId="18" applyFont="0">
      <alignment horizontal="right"/>
    </xf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224" fontId="4" fillId="0" borderId="0" applyFont="0" applyFill="0" applyBorder="0" applyAlignment="0" applyProtection="0"/>
    <xf numFmtId="305" fontId="159" fillId="0" borderId="0"/>
    <xf numFmtId="305" fontId="159" fillId="0" borderId="0"/>
    <xf numFmtId="324" fontId="4" fillId="0" borderId="0"/>
    <xf numFmtId="305" fontId="160" fillId="0" borderId="0"/>
    <xf numFmtId="324" fontId="4" fillId="0" borderId="0"/>
    <xf numFmtId="324" fontId="27" fillId="85" borderId="0" applyNumberFormat="0" applyBorder="0" applyAlignment="0" applyProtection="0"/>
    <xf numFmtId="324" fontId="27" fillId="79" borderId="0" applyNumberFormat="0" applyBorder="0" applyAlignment="0" applyProtection="0"/>
    <xf numFmtId="324" fontId="27" fillId="17" borderId="0" applyNumberFormat="0" applyBorder="0" applyAlignment="0" applyProtection="0"/>
    <xf numFmtId="324" fontId="27" fillId="66" borderId="0" applyNumberFormat="0" applyBorder="0" applyAlignment="0" applyProtection="0"/>
    <xf numFmtId="324" fontId="27" fillId="20" borderId="0" applyNumberFormat="0" applyBorder="0" applyAlignment="0" applyProtection="0"/>
    <xf numFmtId="324" fontId="27" fillId="75" borderId="0" applyNumberFormat="0" applyBorder="0" applyAlignment="0" applyProtection="0"/>
    <xf numFmtId="324" fontId="161" fillId="0" borderId="0">
      <alignment horizontal="center" wrapText="1"/>
      <protection locked="0"/>
    </xf>
    <xf numFmtId="324" fontId="161" fillId="0" borderId="0">
      <alignment horizontal="center" wrapText="1"/>
      <protection locked="0"/>
    </xf>
    <xf numFmtId="324" fontId="4" fillId="0" borderId="0"/>
    <xf numFmtId="324" fontId="161" fillId="0" borderId="0">
      <alignment horizontal="center" wrapText="1"/>
      <protection locked="0"/>
    </xf>
    <xf numFmtId="324" fontId="4" fillId="0" borderId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/>
    <xf numFmtId="324" fontId="4" fillId="0" borderId="0" applyNumberFormat="0" applyFill="0" applyBorder="0" applyAlignment="0" applyProtection="0"/>
    <xf numFmtId="324" fontId="4" fillId="0" borderId="0"/>
    <xf numFmtId="324" fontId="78" fillId="0" borderId="0" applyNumberFormat="0" applyFill="0" applyBorder="0" applyAlignment="0" applyProtection="0"/>
    <xf numFmtId="324" fontId="78" fillId="0" borderId="0" applyNumberFormat="0" applyFill="0" applyBorder="0" applyAlignment="0" applyProtection="0"/>
    <xf numFmtId="324" fontId="4" fillId="0" borderId="0"/>
    <xf numFmtId="324" fontId="78" fillId="0" borderId="0" applyNumberFormat="0" applyFill="0" applyBorder="0" applyAlignment="0" applyProtection="0"/>
    <xf numFmtId="324" fontId="4" fillId="0" borderId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4" fillId="0" borderId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4" fillId="0" borderId="0"/>
    <xf numFmtId="324" fontId="163" fillId="0" borderId="10" applyFont="0">
      <alignment horizontal="centerContinuous"/>
    </xf>
    <xf numFmtId="324" fontId="46" fillId="78" borderId="23" applyNumberFormat="0" applyAlignment="0" applyProtection="0"/>
    <xf numFmtId="324" fontId="28" fillId="0" borderId="0" applyNumberFormat="0" applyFill="0" applyBorder="0" applyAlignment="0" applyProtection="0"/>
    <xf numFmtId="324" fontId="28" fillId="0" borderId="0" applyNumberFormat="0" applyFill="0" applyBorder="0" applyAlignment="0" applyProtection="0"/>
    <xf numFmtId="324" fontId="4" fillId="0" borderId="0"/>
    <xf numFmtId="324" fontId="164" fillId="0" borderId="0"/>
    <xf numFmtId="9" fontId="101" fillId="0" borderId="0"/>
    <xf numFmtId="324" fontId="101" fillId="0" borderId="0"/>
    <xf numFmtId="324" fontId="101" fillId="0" borderId="0"/>
    <xf numFmtId="324" fontId="164" fillId="0" borderId="0"/>
    <xf numFmtId="324" fontId="101" fillId="0" borderId="0"/>
    <xf numFmtId="324" fontId="101" fillId="0" borderId="0"/>
    <xf numFmtId="324" fontId="4" fillId="0" borderId="0"/>
    <xf numFmtId="324" fontId="102" fillId="0" borderId="0"/>
    <xf numFmtId="324" fontId="43" fillId="9" borderId="0" applyNumberFormat="0" applyBorder="0" applyAlignment="0" applyProtection="0"/>
    <xf numFmtId="324" fontId="4" fillId="0" borderId="0"/>
    <xf numFmtId="324" fontId="43" fillId="86" borderId="0" applyNumberFormat="0" applyBorder="0" applyAlignment="0" applyProtection="0"/>
    <xf numFmtId="324" fontId="4" fillId="0" borderId="0"/>
    <xf numFmtId="324" fontId="4" fillId="0" borderId="0"/>
    <xf numFmtId="290" fontId="165" fillId="74" borderId="0" applyNumberFormat="0" applyBorder="0">
      <alignment horizontal="center" vertical="center"/>
    </xf>
    <xf numFmtId="290" fontId="165" fillId="74" borderId="0" applyNumberFormat="0" applyBorder="0">
      <alignment horizontal="center" vertical="center"/>
    </xf>
    <xf numFmtId="324" fontId="4" fillId="0" borderId="0"/>
    <xf numFmtId="324" fontId="4" fillId="0" borderId="0"/>
    <xf numFmtId="324" fontId="166" fillId="78" borderId="12" applyNumberFormat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167" fillId="0" borderId="0" applyNumberFormat="0" applyFill="0" applyBorder="0" applyAlignment="0" applyProtection="0"/>
    <xf numFmtId="324" fontId="168" fillId="0" borderId="0" applyNumberFormat="0" applyFill="0" applyBorder="0" applyAlignment="0"/>
    <xf numFmtId="324" fontId="168" fillId="0" borderId="0" applyNumberFormat="0" applyFill="0" applyBorder="0" applyAlignment="0"/>
    <xf numFmtId="324" fontId="4" fillId="0" borderId="0"/>
    <xf numFmtId="324" fontId="168" fillId="0" borderId="0" applyNumberFormat="0" applyFill="0" applyBorder="0" applyAlignment="0"/>
    <xf numFmtId="324" fontId="4" fillId="0" borderId="0"/>
    <xf numFmtId="324" fontId="169" fillId="87" borderId="5" applyFill="0" applyBorder="0" applyProtection="0">
      <alignment horizontal="left"/>
    </xf>
    <xf numFmtId="324" fontId="169" fillId="87" borderId="5" applyFill="0" applyBorder="0" applyProtection="0">
      <alignment horizontal="left"/>
    </xf>
    <xf numFmtId="324" fontId="4" fillId="0" borderId="0"/>
    <xf numFmtId="324" fontId="169" fillId="87" borderId="5" applyFill="0" applyBorder="0" applyProtection="0">
      <alignment horizontal="left"/>
    </xf>
    <xf numFmtId="324" fontId="4" fillId="0" borderId="0"/>
    <xf numFmtId="324" fontId="170" fillId="0" borderId="0" applyNumberFormat="0" applyFill="0" applyBorder="0" applyAlignment="0" applyProtection="0"/>
    <xf numFmtId="324" fontId="127" fillId="74" borderId="0" applyNumberFormat="0" applyFont="0" applyBorder="0" applyAlignment="0" applyProtection="0"/>
    <xf numFmtId="324" fontId="127" fillId="74" borderId="0" applyNumberFormat="0" applyFont="0" applyBorder="0" applyAlignment="0" applyProtection="0"/>
    <xf numFmtId="324" fontId="4" fillId="0" borderId="0"/>
    <xf numFmtId="324" fontId="127" fillId="74" borderId="0" applyNumberFormat="0" applyFont="0" applyBorder="0" applyAlignment="0" applyProtection="0"/>
    <xf numFmtId="324" fontId="4" fillId="0" borderId="0"/>
    <xf numFmtId="324" fontId="171" fillId="74" borderId="46"/>
    <xf numFmtId="324" fontId="171" fillId="74" borderId="46"/>
    <xf numFmtId="324" fontId="171" fillId="74" borderId="46"/>
    <xf numFmtId="324" fontId="171" fillId="74" borderId="46"/>
    <xf numFmtId="324" fontId="171" fillId="74" borderId="46"/>
    <xf numFmtId="324" fontId="171" fillId="74" borderId="46"/>
    <xf numFmtId="324" fontId="171" fillId="74" borderId="46"/>
    <xf numFmtId="324" fontId="4" fillId="0" borderId="0"/>
    <xf numFmtId="324" fontId="171" fillId="74" borderId="46"/>
    <xf numFmtId="324" fontId="171" fillId="74" borderId="46"/>
    <xf numFmtId="324" fontId="171" fillId="74" borderId="46"/>
    <xf numFmtId="324" fontId="4" fillId="0" borderId="0"/>
    <xf numFmtId="324" fontId="131" fillId="74" borderId="47">
      <alignment horizontal="center" vertical="center"/>
    </xf>
    <xf numFmtId="324" fontId="131" fillId="74" borderId="47">
      <alignment horizontal="center" vertical="center"/>
    </xf>
    <xf numFmtId="324" fontId="131" fillId="74" borderId="47">
      <alignment horizontal="center" vertical="center"/>
    </xf>
    <xf numFmtId="324" fontId="131" fillId="74" borderId="47">
      <alignment horizontal="center" vertical="center"/>
    </xf>
    <xf numFmtId="324" fontId="4" fillId="0" borderId="0"/>
    <xf numFmtId="324" fontId="131" fillId="74" borderId="47">
      <alignment horizontal="center" vertical="center"/>
    </xf>
    <xf numFmtId="324" fontId="4" fillId="0" borderId="0"/>
    <xf numFmtId="324" fontId="131" fillId="74" borderId="48">
      <alignment horizontal="center"/>
    </xf>
    <xf numFmtId="324" fontId="4" fillId="0" borderId="0"/>
    <xf numFmtId="324" fontId="4" fillId="0" borderId="0"/>
    <xf numFmtId="324" fontId="131" fillId="74" borderId="48">
      <alignment horizontal="center"/>
    </xf>
    <xf numFmtId="324" fontId="4" fillId="0" borderId="0"/>
    <xf numFmtId="324" fontId="131" fillId="74" borderId="48">
      <alignment horizontal="center"/>
    </xf>
    <xf numFmtId="324" fontId="4" fillId="0" borderId="0"/>
    <xf numFmtId="324" fontId="131" fillId="74" borderId="49" applyBorder="0" applyProtection="0">
      <alignment horizontal="center" vertical="center"/>
    </xf>
    <xf numFmtId="324" fontId="131" fillId="74" borderId="49" applyBorder="0" applyProtection="0">
      <alignment horizontal="center" vertical="center"/>
    </xf>
    <xf numFmtId="324" fontId="4" fillId="0" borderId="0"/>
    <xf numFmtId="324" fontId="131" fillId="74" borderId="49" applyBorder="0" applyProtection="0">
      <alignment horizontal="center" vertical="center"/>
    </xf>
    <xf numFmtId="324" fontId="4" fillId="0" borderId="0"/>
    <xf numFmtId="324" fontId="102" fillId="0" borderId="0"/>
    <xf numFmtId="324" fontId="52" fillId="0" borderId="0"/>
    <xf numFmtId="324" fontId="163" fillId="0" borderId="10" applyNumberFormat="0" applyFill="0" applyAlignment="0" applyProtection="0"/>
    <xf numFmtId="275" fontId="73" fillId="0" borderId="46" applyNumberFormat="0" applyFont="0" applyFill="0" applyAlignment="0">
      <alignment vertical="center"/>
    </xf>
    <xf numFmtId="324" fontId="4" fillId="0" borderId="0"/>
    <xf numFmtId="324" fontId="4" fillId="0" borderId="0"/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324" fontId="4" fillId="0" borderId="0"/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324" fontId="4" fillId="0" borderId="0"/>
    <xf numFmtId="324" fontId="161" fillId="0" borderId="50" applyNumberFormat="0" applyFont="0" applyFill="0" applyAlignment="0" applyProtection="0"/>
    <xf numFmtId="324" fontId="4" fillId="0" borderId="0"/>
    <xf numFmtId="324" fontId="4" fillId="0" borderId="0"/>
    <xf numFmtId="324" fontId="161" fillId="0" borderId="50" applyNumberFormat="0" applyFont="0" applyFill="0" applyAlignment="0" applyProtection="0"/>
    <xf numFmtId="324" fontId="161" fillId="0" borderId="50" applyNumberFormat="0" applyFont="0" applyFill="0" applyAlignment="0" applyProtection="0"/>
    <xf numFmtId="324" fontId="161" fillId="0" borderId="50" applyNumberFormat="0" applyFont="0" applyFill="0" applyAlignment="0" applyProtection="0"/>
    <xf numFmtId="324" fontId="4" fillId="0" borderId="0"/>
    <xf numFmtId="324" fontId="161" fillId="0" borderId="50" applyNumberFormat="0" applyFont="0" applyFill="0" applyAlignment="0" applyProtection="0"/>
    <xf numFmtId="324" fontId="4" fillId="0" borderId="0"/>
    <xf numFmtId="283" fontId="4" fillId="0" borderId="51" applyNumberFormat="0" applyFill="0" applyAlignment="0" applyProtection="0"/>
    <xf numFmtId="283" fontId="4" fillId="0" borderId="51" applyNumberFormat="0" applyFill="0" applyAlignment="0" applyProtection="0"/>
    <xf numFmtId="283" fontId="4" fillId="0" borderId="51" applyNumberFormat="0" applyFill="0" applyAlignment="0" applyProtection="0"/>
    <xf numFmtId="324" fontId="4" fillId="0" borderId="0"/>
    <xf numFmtId="324" fontId="4" fillId="0" borderId="0"/>
    <xf numFmtId="324" fontId="167" fillId="0" borderId="10" applyNumberFormat="0" applyFont="0" applyFill="0" applyAlignment="0" applyProtection="0"/>
    <xf numFmtId="324" fontId="164" fillId="0" borderId="4"/>
    <xf numFmtId="231" fontId="4" fillId="0" borderId="0" applyFont="0" applyFill="0" applyBorder="0" applyAlignment="0" applyProtection="0"/>
    <xf numFmtId="324" fontId="4" fillId="0" borderId="0"/>
    <xf numFmtId="324" fontId="4" fillId="0" borderId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324" fontId="4" fillId="0" borderId="0"/>
    <xf numFmtId="213" fontId="4" fillId="0" borderId="0" applyFont="0" applyFill="0" applyBorder="0" applyAlignment="0" applyProtection="0"/>
    <xf numFmtId="324" fontId="4" fillId="0" borderId="0"/>
    <xf numFmtId="324" fontId="102" fillId="0" borderId="10">
      <alignment horizontal="centerContinuous"/>
    </xf>
    <xf numFmtId="324" fontId="4" fillId="0" borderId="50" applyBorder="0">
      <alignment horizontal="centerContinuous"/>
    </xf>
    <xf numFmtId="324" fontId="38" fillId="10" borderId="0" applyNumberFormat="0" applyBorder="0" applyAlignment="0" applyProtection="0"/>
    <xf numFmtId="324" fontId="102" fillId="0" borderId="0" applyFont="0" applyFill="0" applyBorder="0" applyAlignment="0" applyProtection="0"/>
    <xf numFmtId="324" fontId="158" fillId="0" borderId="0"/>
    <xf numFmtId="324" fontId="101" fillId="0" borderId="0"/>
    <xf numFmtId="324" fontId="164" fillId="0" borderId="0">
      <alignment horizontal="right"/>
    </xf>
    <xf numFmtId="324" fontId="164" fillId="0" borderId="0">
      <alignment horizontal="right"/>
    </xf>
    <xf numFmtId="324" fontId="164" fillId="0" borderId="0">
      <alignment horizontal="right"/>
    </xf>
    <xf numFmtId="324" fontId="164" fillId="0" borderId="0">
      <alignment horizontal="right"/>
    </xf>
    <xf numFmtId="324" fontId="164" fillId="0" borderId="0">
      <alignment horizontal="right"/>
    </xf>
    <xf numFmtId="324" fontId="164" fillId="0" borderId="0">
      <alignment horizontal="right"/>
    </xf>
    <xf numFmtId="324" fontId="158" fillId="0" borderId="0"/>
    <xf numFmtId="324" fontId="102" fillId="0" borderId="0">
      <alignment horizontal="center"/>
    </xf>
    <xf numFmtId="324" fontId="172" fillId="0" borderId="0" applyNumberFormat="0" applyFill="0" applyBorder="0" applyAlignment="0" applyProtection="0"/>
    <xf numFmtId="324" fontId="172" fillId="0" borderId="0" applyNumberFormat="0" applyFill="0" applyBorder="0" applyAlignment="0" applyProtection="0"/>
    <xf numFmtId="324" fontId="4" fillId="0" borderId="0"/>
    <xf numFmtId="324" fontId="172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20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4" fillId="0" borderId="0"/>
    <xf numFmtId="324" fontId="163" fillId="0" borderId="0"/>
    <xf numFmtId="206" fontId="173" fillId="0" borderId="0"/>
    <xf numFmtId="206" fontId="173" fillId="0" borderId="0"/>
    <xf numFmtId="2" fontId="22" fillId="88" borderId="0" applyNumberFormat="0" applyFont="0" applyBorder="0" applyAlignment="0" applyProtection="0"/>
    <xf numFmtId="324" fontId="4" fillId="0" borderId="0"/>
    <xf numFmtId="324" fontId="4" fillId="0" borderId="0"/>
    <xf numFmtId="2" fontId="22" fillId="88" borderId="0" applyNumberFormat="0" applyFont="0" applyBorder="0" applyAlignment="0" applyProtection="0"/>
    <xf numFmtId="324" fontId="4" fillId="0" borderId="0"/>
    <xf numFmtId="324" fontId="4" fillId="0" borderId="0"/>
    <xf numFmtId="176" fontId="12" fillId="0" borderId="0" applyFill="0" applyBorder="0" applyAlignment="0"/>
    <xf numFmtId="324" fontId="4" fillId="0" borderId="0"/>
    <xf numFmtId="306" fontId="103" fillId="0" borderId="0" applyFill="0" applyBorder="0" applyAlignment="0"/>
    <xf numFmtId="324" fontId="4" fillId="0" borderId="0"/>
    <xf numFmtId="324" fontId="30" fillId="42" borderId="12" applyNumberFormat="0" applyAlignment="0" applyProtection="0"/>
    <xf numFmtId="324" fontId="4" fillId="0" borderId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4" fillId="0" borderId="0"/>
    <xf numFmtId="324" fontId="30" fillId="78" borderId="12" applyNumberFormat="0" applyAlignment="0" applyProtection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0" fillId="42" borderId="12" applyNumberFormat="0" applyAlignment="0" applyProtection="0"/>
    <xf numFmtId="191" fontId="154" fillId="0" borderId="0" applyFont="0" applyFill="0" applyBorder="0" applyAlignment="0" applyProtection="0"/>
    <xf numFmtId="192" fontId="154" fillId="0" borderId="0" applyFont="0" applyFill="0" applyBorder="0" applyAlignment="0" applyProtection="0"/>
    <xf numFmtId="243" fontId="4" fillId="0" borderId="52"/>
    <xf numFmtId="324" fontId="4" fillId="0" borderId="0"/>
    <xf numFmtId="324" fontId="4" fillId="0" borderId="0"/>
    <xf numFmtId="243" fontId="4" fillId="0" borderId="52"/>
    <xf numFmtId="243" fontId="4" fillId="0" borderId="52"/>
    <xf numFmtId="243" fontId="4" fillId="0" borderId="52"/>
    <xf numFmtId="243" fontId="4" fillId="0" borderId="52"/>
    <xf numFmtId="243" fontId="4" fillId="0" borderId="52"/>
    <xf numFmtId="243" fontId="4" fillId="0" borderId="52"/>
    <xf numFmtId="324" fontId="4" fillId="0" borderId="0"/>
    <xf numFmtId="243" fontId="4" fillId="0" borderId="52"/>
    <xf numFmtId="243" fontId="4" fillId="0" borderId="52"/>
    <xf numFmtId="243" fontId="4" fillId="0" borderId="52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32" fillId="0" borderId="14" applyNumberFormat="0" applyFill="0" applyAlignment="0" applyProtection="0"/>
    <xf numFmtId="324" fontId="33" fillId="70" borderId="15" applyNumberFormat="0" applyAlignment="0" applyProtection="0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19" fillId="0" borderId="0" applyFill="0" applyBorder="0" applyProtection="0">
      <alignment horizontal="center"/>
      <protection locked="0"/>
    </xf>
    <xf numFmtId="324" fontId="121" fillId="0" borderId="0" applyFill="0" applyBorder="0" applyProtection="0">
      <alignment horizontal="center"/>
    </xf>
    <xf numFmtId="307" fontId="153" fillId="0" borderId="0" applyFill="0" applyBorder="0" applyProtection="0">
      <alignment horizontal="right"/>
    </xf>
    <xf numFmtId="307" fontId="153" fillId="0" borderId="0" applyFill="0" applyBorder="0" applyProtection="0">
      <alignment horizontal="right"/>
    </xf>
    <xf numFmtId="324" fontId="4" fillId="0" borderId="0"/>
    <xf numFmtId="307" fontId="119" fillId="0" borderId="0" applyFill="0" applyBorder="0" applyProtection="0">
      <alignment horizontal="right"/>
    </xf>
    <xf numFmtId="324" fontId="4" fillId="0" borderId="0"/>
    <xf numFmtId="324" fontId="12" fillId="0" borderId="0" applyAlignment="0"/>
    <xf numFmtId="324" fontId="4" fillId="0" borderId="0"/>
    <xf numFmtId="324" fontId="33" fillId="70" borderId="15" applyNumberFormat="0" applyAlignment="0" applyProtection="0"/>
    <xf numFmtId="324" fontId="174" fillId="0" borderId="0" applyAlignment="0"/>
    <xf numFmtId="324" fontId="174" fillId="0" borderId="0" applyAlignment="0"/>
    <xf numFmtId="324" fontId="174" fillId="0" borderId="0" applyAlignment="0"/>
    <xf numFmtId="324" fontId="174" fillId="0" borderId="0" applyAlignment="0"/>
    <xf numFmtId="255" fontId="4" fillId="0" borderId="0"/>
    <xf numFmtId="324" fontId="4" fillId="0" borderId="0"/>
    <xf numFmtId="324" fontId="4" fillId="0" borderId="0"/>
    <xf numFmtId="255" fontId="4" fillId="0" borderId="0"/>
    <xf numFmtId="255" fontId="4" fillId="0" borderId="0"/>
    <xf numFmtId="324" fontId="4" fillId="0" borderId="0"/>
    <xf numFmtId="324" fontId="4" fillId="0" borderId="0"/>
    <xf numFmtId="324" fontId="102" fillId="0" borderId="0"/>
    <xf numFmtId="324" fontId="96" fillId="0" borderId="0">
      <alignment horizontal="center" wrapText="1"/>
      <protection hidden="1"/>
    </xf>
    <xf numFmtId="324" fontId="96" fillId="0" borderId="0">
      <alignment horizontal="center" wrapText="1"/>
      <protection hidden="1"/>
    </xf>
    <xf numFmtId="324" fontId="4" fillId="0" borderId="0"/>
    <xf numFmtId="324" fontId="96" fillId="0" borderId="0">
      <alignment horizontal="center" wrapText="1"/>
      <protection hidden="1"/>
    </xf>
    <xf numFmtId="324" fontId="4" fillId="0" borderId="0"/>
    <xf numFmtId="324" fontId="27" fillId="81" borderId="0" applyNumberFormat="0" applyBorder="0" applyAlignment="0" applyProtection="0"/>
    <xf numFmtId="324" fontId="4" fillId="0" borderId="0"/>
    <xf numFmtId="324" fontId="27" fillId="81" borderId="0" applyNumberFormat="0" applyBorder="0" applyAlignment="0" applyProtection="0"/>
    <xf numFmtId="324" fontId="27" fillId="75" borderId="0" applyNumberFormat="0" applyBorder="0" applyAlignment="0" applyProtection="0"/>
    <xf numFmtId="324" fontId="4" fillId="0" borderId="0"/>
    <xf numFmtId="324" fontId="27" fillId="75" borderId="0" applyNumberFormat="0" applyBorder="0" applyAlignment="0" applyProtection="0"/>
    <xf numFmtId="324" fontId="27" fillId="82" borderId="0" applyNumberFormat="0" applyBorder="0" applyAlignment="0" applyProtection="0"/>
    <xf numFmtId="324" fontId="4" fillId="0" borderId="0"/>
    <xf numFmtId="324" fontId="27" fillId="82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79" borderId="0" applyNumberFormat="0" applyBorder="0" applyAlignment="0" applyProtection="0"/>
    <xf numFmtId="324" fontId="4" fillId="0" borderId="0"/>
    <xf numFmtId="324" fontId="27" fillId="79" borderId="0" applyNumberFormat="0" applyBorder="0" applyAlignment="0" applyProtection="0"/>
    <xf numFmtId="324" fontId="169" fillId="89" borderId="11" applyNumberFormat="0" applyBorder="0" applyProtection="0">
      <alignment horizontal="center" vertical="center" wrapText="1"/>
    </xf>
    <xf numFmtId="324" fontId="169" fillId="89" borderId="11" applyNumberFormat="0" applyBorder="0" applyProtection="0">
      <alignment horizontal="center" vertical="center" wrapText="1"/>
    </xf>
    <xf numFmtId="324" fontId="4" fillId="0" borderId="0"/>
    <xf numFmtId="324" fontId="169" fillId="89" borderId="11" applyNumberFormat="0" applyBorder="0" applyProtection="0">
      <alignment horizontal="center" vertical="center" wrapText="1"/>
    </xf>
    <xf numFmtId="324" fontId="4" fillId="0" borderId="0"/>
    <xf numFmtId="324" fontId="21" fillId="0" borderId="8">
      <alignment horizontal="center"/>
    </xf>
    <xf numFmtId="324" fontId="175" fillId="90" borderId="0" applyAlignment="0"/>
    <xf numFmtId="38" fontId="176" fillId="0" borderId="0">
      <alignment horizontal="center"/>
      <protection locked="0"/>
    </xf>
    <xf numFmtId="324" fontId="4" fillId="0" borderId="0"/>
    <xf numFmtId="324" fontId="4" fillId="0" borderId="0"/>
    <xf numFmtId="38" fontId="176" fillId="0" borderId="0">
      <alignment horizontal="center"/>
      <protection locked="0"/>
    </xf>
    <xf numFmtId="324" fontId="176" fillId="0" borderId="0">
      <alignment horizontal="center"/>
      <protection locked="0"/>
    </xf>
    <xf numFmtId="324" fontId="4" fillId="0" borderId="0"/>
    <xf numFmtId="324" fontId="177" fillId="0" borderId="0" applyFont="0" applyFill="0" applyBorder="0" applyAlignment="0" applyProtection="0"/>
    <xf numFmtId="324" fontId="4" fillId="0" borderId="0"/>
    <xf numFmtId="324" fontId="177" fillId="0" borderId="0" applyFont="0" applyFill="0" applyBorder="0" applyAlignment="0" applyProtection="0"/>
    <xf numFmtId="324" fontId="178" fillId="0" borderId="0" applyFont="0" applyFill="0" applyBorder="0" applyAlignment="0" applyProtection="0">
      <alignment horizontal="right"/>
    </xf>
    <xf numFmtId="324" fontId="178" fillId="0" borderId="0" applyFont="0" applyFill="0" applyBorder="0" applyAlignment="0" applyProtection="0">
      <alignment horizontal="right"/>
    </xf>
    <xf numFmtId="324" fontId="4" fillId="0" borderId="0"/>
    <xf numFmtId="324" fontId="178" fillId="0" borderId="0" applyFont="0" applyFill="0" applyBorder="0" applyAlignment="0" applyProtection="0">
      <alignment horizontal="right"/>
    </xf>
    <xf numFmtId="324" fontId="178" fillId="0" borderId="0" applyFont="0" applyFill="0" applyBorder="0" applyAlignment="0" applyProtection="0"/>
    <xf numFmtId="324" fontId="178" fillId="0" borderId="0" applyFont="0" applyFill="0" applyBorder="0" applyAlignment="0" applyProtection="0"/>
    <xf numFmtId="324" fontId="4" fillId="0" borderId="0"/>
    <xf numFmtId="324" fontId="178" fillId="0" borderId="0" applyFont="0" applyFill="0" applyBorder="0" applyAlignment="0" applyProtection="0"/>
    <xf numFmtId="324" fontId="4" fillId="0" borderId="0"/>
    <xf numFmtId="308" fontId="179" fillId="0" borderId="0" applyFont="0" applyFill="0" applyBorder="0" applyAlignment="0" applyProtection="0"/>
    <xf numFmtId="39" fontId="180" fillId="0" borderId="0" applyFont="0" applyFill="0" applyBorder="0" applyAlignment="0" applyProtection="0"/>
    <xf numFmtId="309" fontId="181" fillId="0" borderId="0" applyFont="0" applyFill="0" applyBorder="0" applyAlignment="0" applyProtection="0"/>
    <xf numFmtId="255" fontId="102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324" fontId="178" fillId="0" borderId="0" applyFont="0" applyFill="0" applyBorder="0" applyAlignment="0" applyProtection="0">
      <alignment horizontal="right"/>
    </xf>
    <xf numFmtId="167" fontId="2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2" fillId="0" borderId="0" applyFont="0" applyFill="0" applyBorder="0" applyAlignment="0" applyProtection="0"/>
    <xf numFmtId="172" fontId="2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2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6" fontId="102" fillId="0" borderId="0"/>
    <xf numFmtId="246" fontId="102" fillId="0" borderId="0"/>
    <xf numFmtId="324" fontId="4" fillId="0" borderId="0"/>
    <xf numFmtId="324" fontId="4" fillId="0" borderId="0"/>
    <xf numFmtId="37" fontId="159" fillId="0" borderId="0" applyFont="0" applyFill="0" applyBorder="0" applyAlignment="0" applyProtection="0"/>
    <xf numFmtId="324" fontId="4" fillId="0" borderId="0"/>
    <xf numFmtId="324" fontId="4" fillId="0" borderId="0"/>
    <xf numFmtId="37" fontId="159" fillId="0" borderId="0" applyFont="0" applyFill="0" applyBorder="0" applyAlignment="0" applyProtection="0"/>
    <xf numFmtId="324" fontId="159" fillId="0" borderId="0" applyFont="0" applyFill="0" applyBorder="0" applyAlignment="0" applyProtection="0"/>
    <xf numFmtId="324" fontId="4" fillId="0" borderId="0"/>
    <xf numFmtId="324" fontId="160" fillId="0" borderId="0" applyFont="0" applyFill="0" applyBorder="0" applyAlignment="0" applyProtection="0"/>
    <xf numFmtId="324" fontId="4" fillId="0" borderId="0"/>
    <xf numFmtId="1" fontId="4" fillId="0" borderId="0" applyFont="0" applyFill="0" applyBorder="0" applyAlignment="0" applyProtection="0"/>
    <xf numFmtId="324" fontId="182" fillId="0" borderId="0"/>
    <xf numFmtId="324" fontId="182" fillId="0" borderId="0"/>
    <xf numFmtId="324" fontId="4" fillId="0" borderId="0"/>
    <xf numFmtId="324" fontId="182" fillId="0" borderId="0"/>
    <xf numFmtId="324" fontId="4" fillId="0" borderId="0"/>
    <xf numFmtId="324" fontId="118" fillId="0" borderId="0"/>
    <xf numFmtId="324" fontId="118" fillId="0" borderId="0"/>
    <xf numFmtId="324" fontId="4" fillId="0" borderId="0"/>
    <xf numFmtId="324" fontId="118" fillId="0" borderId="0"/>
    <xf numFmtId="324" fontId="4" fillId="0" borderId="0"/>
    <xf numFmtId="1" fontId="4" fillId="0" borderId="0" applyFont="0" applyFill="0" applyBorder="0" applyAlignment="0" applyProtection="0"/>
    <xf numFmtId="1" fontId="4" fillId="0" borderId="0" applyFont="0" applyFill="0" applyBorder="0" applyAlignment="0" applyProtection="0"/>
    <xf numFmtId="324" fontId="182" fillId="0" borderId="0"/>
    <xf numFmtId="324" fontId="182" fillId="0" borderId="0"/>
    <xf numFmtId="324" fontId="4" fillId="0" borderId="0"/>
    <xf numFmtId="324" fontId="182" fillId="0" borderId="0"/>
    <xf numFmtId="324" fontId="4" fillId="0" borderId="0"/>
    <xf numFmtId="324" fontId="118" fillId="0" borderId="0"/>
    <xf numFmtId="324" fontId="118" fillId="0" borderId="0"/>
    <xf numFmtId="324" fontId="4" fillId="0" borderId="0"/>
    <xf numFmtId="324" fontId="118" fillId="0" borderId="0"/>
    <xf numFmtId="324" fontId="4" fillId="0" borderId="0"/>
    <xf numFmtId="324" fontId="26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0" borderId="0"/>
    <xf numFmtId="324" fontId="183" fillId="91" borderId="0">
      <alignment horizontal="center" vertical="center" wrapText="1"/>
    </xf>
    <xf numFmtId="324" fontId="183" fillId="91" borderId="0">
      <alignment horizontal="center" vertical="center" wrapText="1"/>
    </xf>
    <xf numFmtId="324" fontId="4" fillId="0" borderId="0"/>
    <xf numFmtId="324" fontId="183" fillId="91" borderId="0">
      <alignment horizontal="center" vertical="center" wrapText="1"/>
    </xf>
    <xf numFmtId="324" fontId="184" fillId="0" borderId="0" applyNumberFormat="0" applyFill="0" applyBorder="0">
      <alignment horizontal="right"/>
    </xf>
    <xf numFmtId="324" fontId="184" fillId="0" borderId="0" applyNumberFormat="0" applyFill="0" applyBorder="0">
      <alignment horizontal="right"/>
    </xf>
    <xf numFmtId="324" fontId="4" fillId="0" borderId="0"/>
    <xf numFmtId="324" fontId="184" fillId="0" borderId="0" applyNumberFormat="0" applyFill="0" applyBorder="0">
      <alignment horizontal="right"/>
    </xf>
    <xf numFmtId="324" fontId="4" fillId="0" borderId="0"/>
    <xf numFmtId="324" fontId="183" fillId="91" borderId="0">
      <alignment horizontal="center" vertical="center" wrapText="1"/>
    </xf>
    <xf numFmtId="324" fontId="185" fillId="0" borderId="0" applyNumberFormat="0" applyAlignment="0">
      <alignment horizontal="left"/>
    </xf>
    <xf numFmtId="324" fontId="185" fillId="0" borderId="0" applyNumberFormat="0" applyAlignment="0">
      <alignment horizontal="left"/>
    </xf>
    <xf numFmtId="324" fontId="4" fillId="0" borderId="0"/>
    <xf numFmtId="324" fontId="185" fillId="0" borderId="0" applyNumberFormat="0" applyAlignment="0">
      <alignment horizontal="left"/>
    </xf>
    <xf numFmtId="324" fontId="4" fillId="0" borderId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254" fontId="4" fillId="0" borderId="8" applyFont="0" applyFill="0" applyBorder="0" applyAlignment="0" applyProtection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310" fontId="96" fillId="0" borderId="0" applyFill="0" applyBorder="0">
      <alignment horizontal="right"/>
      <protection locked="0"/>
    </xf>
    <xf numFmtId="310" fontId="96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186" fillId="0" borderId="0" applyFont="0" applyFill="0" applyBorder="0" applyAlignment="0" applyProtection="0"/>
    <xf numFmtId="8" fontId="187" fillId="0" borderId="53">
      <protection locked="0"/>
    </xf>
    <xf numFmtId="8" fontId="187" fillId="0" borderId="53">
      <protection locked="0"/>
    </xf>
    <xf numFmtId="324" fontId="4" fillId="0" borderId="0"/>
    <xf numFmtId="324" fontId="186" fillId="0" borderId="0" applyFont="0" applyFill="0" applyBorder="0" applyAlignment="0" applyProtection="0"/>
    <xf numFmtId="324" fontId="4" fillId="0" borderId="0"/>
    <xf numFmtId="324" fontId="178" fillId="0" borderId="0" applyFont="0" applyFill="0" applyBorder="0" applyAlignment="0" applyProtection="0">
      <alignment horizontal="right"/>
    </xf>
    <xf numFmtId="324" fontId="178" fillId="0" borderId="0" applyFont="0" applyFill="0" applyBorder="0" applyAlignment="0" applyProtection="0">
      <alignment horizontal="right"/>
    </xf>
    <xf numFmtId="324" fontId="4" fillId="0" borderId="0"/>
    <xf numFmtId="324" fontId="178" fillId="0" borderId="0" applyFont="0" applyFill="0" applyBorder="0" applyAlignment="0" applyProtection="0">
      <alignment horizontal="right"/>
    </xf>
    <xf numFmtId="311" fontId="181" fillId="0" borderId="0" applyFont="0" applyFill="0" applyBorder="0" applyAlignment="0" applyProtection="0"/>
    <xf numFmtId="312" fontId="180" fillId="0" borderId="0" applyFont="0" applyFill="0" applyBorder="0" applyAlignment="0" applyProtection="0"/>
    <xf numFmtId="324" fontId="4" fillId="0" borderId="0"/>
    <xf numFmtId="324" fontId="4" fillId="0" borderId="0"/>
    <xf numFmtId="324" fontId="178" fillId="0" borderId="0" applyFont="0" applyFill="0" applyBorder="0" applyAlignment="0" applyProtection="0">
      <alignment horizontal="right"/>
    </xf>
    <xf numFmtId="44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2" fillId="0" borderId="0" applyFill="0" applyBorder="0" applyProtection="0">
      <alignment vertical="center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2" fillId="0" borderId="0" applyFill="0" applyBorder="0" applyProtection="0">
      <alignment vertical="center"/>
    </xf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2" fillId="0" borderId="0" applyFill="0" applyBorder="0" applyProtection="0">
      <alignment vertical="center"/>
    </xf>
    <xf numFmtId="324" fontId="4" fillId="0" borderId="0"/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313" fontId="4" fillId="0" borderId="0" applyFont="0" applyFill="0" applyBorder="0" applyAlignment="0" applyProtection="0"/>
    <xf numFmtId="313" fontId="4" fillId="0" borderId="0" applyFont="0" applyFill="0" applyBorder="0" applyAlignment="0" applyProtection="0"/>
    <xf numFmtId="324" fontId="102" fillId="0" borderId="0" applyFill="0" applyBorder="0" applyProtection="0">
      <alignment vertical="center"/>
    </xf>
    <xf numFmtId="324" fontId="4" fillId="0" borderId="0"/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314" fontId="188" fillId="0" borderId="0"/>
    <xf numFmtId="314" fontId="188" fillId="0" borderId="0"/>
    <xf numFmtId="324" fontId="4" fillId="0" borderId="0"/>
    <xf numFmtId="314" fontId="189" fillId="0" borderId="0"/>
    <xf numFmtId="324" fontId="4" fillId="0" borderId="0"/>
    <xf numFmtId="314" fontId="189" fillId="0" borderId="0"/>
    <xf numFmtId="324" fontId="102" fillId="0" borderId="0" applyFont="0" applyFill="0" applyBorder="0" applyAlignment="0" applyProtection="0"/>
    <xf numFmtId="6" fontId="190" fillId="0" borderId="0">
      <protection locked="0"/>
    </xf>
    <xf numFmtId="264" fontId="191" fillId="0" borderId="43"/>
    <xf numFmtId="264" fontId="191" fillId="0" borderId="43"/>
    <xf numFmtId="324" fontId="4" fillId="0" borderId="0"/>
    <xf numFmtId="324" fontId="4" fillId="0" borderId="0"/>
    <xf numFmtId="283" fontId="161" fillId="0" borderId="0" applyFont="0" applyFill="0" applyBorder="0" applyProtection="0">
      <alignment horizontal="right"/>
    </xf>
    <xf numFmtId="324" fontId="4" fillId="0" borderId="0"/>
    <xf numFmtId="324" fontId="4" fillId="0" borderId="0"/>
    <xf numFmtId="324" fontId="192" fillId="0" borderId="0" applyFont="0" applyFill="0" applyBorder="0" applyAlignment="0" applyProtection="0"/>
    <xf numFmtId="324" fontId="192" fillId="0" borderId="0" applyFont="0" applyFill="0" applyBorder="0" applyAlignment="0" applyProtection="0"/>
    <xf numFmtId="324" fontId="192" fillId="0" borderId="0" applyFont="0" applyFill="0" applyBorder="0" applyAlignment="0" applyProtection="0"/>
    <xf numFmtId="324" fontId="178" fillId="0" borderId="0" applyFont="0" applyFill="0" applyBorder="0" applyAlignment="0" applyProtection="0"/>
    <xf numFmtId="324" fontId="178" fillId="0" borderId="0" applyFont="0" applyFill="0" applyBorder="0" applyAlignment="0" applyProtection="0"/>
    <xf numFmtId="324" fontId="4" fillId="0" borderId="0"/>
    <xf numFmtId="324" fontId="178" fillId="0" borderId="0" applyFont="0" applyFill="0" applyBorder="0" applyAlignment="0" applyProtection="0"/>
    <xf numFmtId="324" fontId="4" fillId="0" borderId="0"/>
    <xf numFmtId="22" fontId="17" fillId="0" borderId="0" applyFill="0" applyBorder="0" applyProtection="0">
      <alignment horizontal="right"/>
    </xf>
    <xf numFmtId="324" fontId="4" fillId="0" borderId="0"/>
    <xf numFmtId="324" fontId="4" fillId="0" borderId="0"/>
    <xf numFmtId="22" fontId="17" fillId="0" borderId="0" applyFill="0" applyBorder="0" applyProtection="0">
      <alignment horizontal="right"/>
    </xf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280" fontId="4" fillId="0" borderId="0" applyFont="0" applyFill="0" applyBorder="0" applyAlignment="0" applyProtection="0"/>
    <xf numFmtId="17" fontId="18" fillId="92" borderId="54">
      <alignment horizontal="center"/>
    </xf>
    <xf numFmtId="324" fontId="4" fillId="0" borderId="0"/>
    <xf numFmtId="324" fontId="4" fillId="0" borderId="0"/>
    <xf numFmtId="17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324" fontId="4" fillId="0" borderId="0"/>
    <xf numFmtId="19" fontId="18" fillId="92" borderId="54">
      <alignment horizontal="center"/>
    </xf>
    <xf numFmtId="21" fontId="18" fillId="92" borderId="54">
      <alignment horizontal="center"/>
    </xf>
    <xf numFmtId="324" fontId="4" fillId="0" borderId="0"/>
    <xf numFmtId="14" fontId="193" fillId="0" borderId="0" applyFont="0" applyFill="0" applyBorder="0" applyAlignment="0" applyProtection="0">
      <alignment horizontal="center"/>
    </xf>
    <xf numFmtId="324" fontId="4" fillId="0" borderId="0"/>
    <xf numFmtId="324" fontId="4" fillId="0" borderId="0"/>
    <xf numFmtId="14" fontId="193" fillId="0" borderId="0" applyFont="0" applyFill="0" applyBorder="0" applyAlignment="0" applyProtection="0">
      <alignment horizontal="center"/>
    </xf>
    <xf numFmtId="16" fontId="193" fillId="0" borderId="0" applyFont="0" applyFill="0" applyBorder="0" applyAlignment="0" applyProtection="0">
      <alignment horizontal="center"/>
    </xf>
    <xf numFmtId="18" fontId="193" fillId="0" borderId="0" applyFont="0" applyFill="0" applyBorder="0" applyAlignment="0" applyProtection="0">
      <alignment horizontal="center"/>
    </xf>
    <xf numFmtId="324" fontId="4" fillId="0" borderId="0"/>
    <xf numFmtId="16" fontId="193" fillId="0" borderId="0" applyFont="0" applyFill="0" applyBorder="0" applyAlignment="0" applyProtection="0">
      <alignment horizontal="center"/>
    </xf>
    <xf numFmtId="18" fontId="193" fillId="0" borderId="0" applyFont="0" applyFill="0" applyBorder="0" applyAlignment="0" applyProtection="0">
      <alignment horizontal="center"/>
    </xf>
    <xf numFmtId="324" fontId="4" fillId="0" borderId="0"/>
    <xf numFmtId="14" fontId="96" fillId="0" borderId="0"/>
    <xf numFmtId="324" fontId="4" fillId="0" borderId="0"/>
    <xf numFmtId="324" fontId="4" fillId="0" borderId="0"/>
    <xf numFmtId="14" fontId="96" fillId="0" borderId="0"/>
    <xf numFmtId="16" fontId="96" fillId="0" borderId="0"/>
    <xf numFmtId="18" fontId="96" fillId="0" borderId="0"/>
    <xf numFmtId="324" fontId="4" fillId="0" borderId="0"/>
    <xf numFmtId="16" fontId="96" fillId="0" borderId="0"/>
    <xf numFmtId="18" fontId="96" fillId="0" borderId="0"/>
    <xf numFmtId="324" fontId="4" fillId="0" borderId="0"/>
    <xf numFmtId="324" fontId="73" fillId="0" borderId="0"/>
    <xf numFmtId="324" fontId="73" fillId="0" borderId="0"/>
    <xf numFmtId="324" fontId="4" fillId="0" borderId="0"/>
    <xf numFmtId="324" fontId="73" fillId="0" borderId="0"/>
    <xf numFmtId="324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53" fillId="0" borderId="0" applyFont="0" applyFill="0" applyBorder="0" applyAlignment="0" applyProtection="0">
      <alignment horizontal="right"/>
    </xf>
    <xf numFmtId="324" fontId="153" fillId="0" borderId="0" applyFont="0" applyFill="0" applyBorder="0" applyAlignment="0" applyProtection="0">
      <alignment horizontal="right"/>
    </xf>
    <xf numFmtId="324" fontId="4" fillId="0" borderId="0"/>
    <xf numFmtId="324" fontId="119" fillId="0" borderId="0" applyFont="0" applyFill="0" applyBorder="0" applyAlignment="0" applyProtection="0">
      <alignment horizontal="right"/>
    </xf>
    <xf numFmtId="324" fontId="4" fillId="0" borderId="0"/>
    <xf numFmtId="324" fontId="153" fillId="0" borderId="0" applyFont="0" applyFill="0" applyBorder="0" applyAlignment="0" applyProtection="0">
      <alignment horizontal="right"/>
    </xf>
    <xf numFmtId="324" fontId="153" fillId="0" borderId="0" applyFont="0" applyFill="0" applyBorder="0" applyAlignment="0" applyProtection="0">
      <alignment horizontal="right"/>
    </xf>
    <xf numFmtId="324" fontId="4" fillId="0" borderId="0"/>
    <xf numFmtId="324" fontId="119" fillId="0" borderId="0" applyFont="0" applyFill="0" applyBorder="0" applyAlignment="0" applyProtection="0">
      <alignment horizontal="right"/>
    </xf>
    <xf numFmtId="324" fontId="4" fillId="0" borderId="0"/>
    <xf numFmtId="315" fontId="4" fillId="0" borderId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15" fontId="4" fillId="0" borderId="0"/>
    <xf numFmtId="315" fontId="4" fillId="0" borderId="0"/>
    <xf numFmtId="324" fontId="4" fillId="0" borderId="0"/>
    <xf numFmtId="324" fontId="4" fillId="0" borderId="0"/>
    <xf numFmtId="315" fontId="4" fillId="0" borderId="0"/>
    <xf numFmtId="205" fontId="115" fillId="0" borderId="0" applyFont="0" applyFill="0" applyBorder="0" applyAlignment="0" applyProtection="0">
      <alignment horizontal="right"/>
    </xf>
    <xf numFmtId="324" fontId="178" fillId="0" borderId="55" applyNumberFormat="0" applyFont="0" applyFill="0" applyAlignment="0" applyProtection="0"/>
    <xf numFmtId="324" fontId="178" fillId="0" borderId="55" applyNumberFormat="0" applyFont="0" applyFill="0" applyAlignment="0" applyProtection="0"/>
    <xf numFmtId="324" fontId="4" fillId="0" borderId="0"/>
    <xf numFmtId="324" fontId="178" fillId="0" borderId="55" applyNumberFormat="0" applyFont="0" applyFill="0" applyAlignment="0" applyProtection="0"/>
    <xf numFmtId="324" fontId="4" fillId="0" borderId="0"/>
    <xf numFmtId="42" fontId="135" fillId="0" borderId="0" applyFill="0" applyBorder="0" applyAlignment="0" applyProtection="0"/>
    <xf numFmtId="42" fontId="135" fillId="0" borderId="0" applyFill="0" applyBorder="0" applyAlignment="0" applyProtection="0"/>
    <xf numFmtId="324" fontId="4" fillId="0" borderId="0"/>
    <xf numFmtId="324" fontId="4" fillId="0" borderId="0"/>
    <xf numFmtId="250" fontId="4" fillId="0" borderId="0"/>
    <xf numFmtId="324" fontId="4" fillId="0" borderId="0"/>
    <xf numFmtId="324" fontId="4" fillId="0" borderId="0"/>
    <xf numFmtId="250" fontId="4" fillId="0" borderId="0"/>
    <xf numFmtId="250" fontId="4" fillId="0" borderId="0"/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17" fontId="195" fillId="0" borderId="0" applyFont="0" applyFill="0" applyBorder="0" applyAlignment="0" applyProtection="0"/>
    <xf numFmtId="318" fontId="195" fillId="0" borderId="0" applyFont="0" applyFill="0" applyBorder="0" applyAlignment="0" applyProtection="0"/>
    <xf numFmtId="319" fontId="195" fillId="0" borderId="0" applyFont="0" applyFill="0" applyBorder="0" applyAlignment="0" applyProtection="0"/>
    <xf numFmtId="320" fontId="4" fillId="0" borderId="0" applyFont="0" applyFill="0" applyBorder="0" applyAlignment="0" applyProtection="0"/>
    <xf numFmtId="320" fontId="9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320" fontId="103" fillId="0" borderId="0" applyFont="0" applyFill="0" applyBorder="0" applyAlignment="0" applyProtection="0"/>
    <xf numFmtId="319" fontId="154" fillId="0" borderId="0" applyFont="0" applyFill="0" applyBorder="0" applyAlignment="0" applyProtection="0"/>
    <xf numFmtId="321" fontId="195" fillId="0" borderId="0" applyFont="0" applyFill="0" applyBorder="0" applyAlignment="0" applyProtection="0"/>
    <xf numFmtId="322" fontId="4" fillId="0" borderId="0" applyFont="0" applyFill="0" applyBorder="0" applyAlignment="0" applyProtection="0"/>
    <xf numFmtId="322" fontId="9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2" fontId="103" fillId="0" borderId="0" applyFont="0" applyFill="0" applyBorder="0" applyAlignment="0" applyProtection="0"/>
    <xf numFmtId="321" fontId="154" fillId="0" borderId="0" applyFont="0" applyFill="0" applyBorder="0" applyAlignment="0" applyProtection="0"/>
    <xf numFmtId="323" fontId="136" fillId="50" borderId="0">
      <alignment horizontal="right"/>
    </xf>
    <xf numFmtId="323" fontId="136" fillId="50" borderId="0">
      <alignment horizontal="right"/>
    </xf>
    <xf numFmtId="324" fontId="4" fillId="0" borderId="0"/>
    <xf numFmtId="324" fontId="4" fillId="0" borderId="0"/>
    <xf numFmtId="324" fontId="4" fillId="0" borderId="0"/>
    <xf numFmtId="324" fontId="34" fillId="45" borderId="0" applyNumberFormat="0" applyBorder="0" applyAlignment="0" applyProtection="0"/>
    <xf numFmtId="324" fontId="4" fillId="0" borderId="0"/>
    <xf numFmtId="324" fontId="34" fillId="46" borderId="0" applyNumberFormat="0" applyBorder="0" applyAlignment="0" applyProtection="0"/>
    <xf numFmtId="324" fontId="4" fillId="0" borderId="0"/>
    <xf numFmtId="324" fontId="34" fillId="47" borderId="0" applyNumberFormat="0" applyBorder="0" applyAlignment="0" applyProtection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7" fillId="0" borderId="0" applyNumberFormat="0" applyAlignment="0">
      <alignment horizontal="left"/>
    </xf>
    <xf numFmtId="324" fontId="197" fillId="0" borderId="0" applyNumberFormat="0" applyAlignment="0">
      <alignment horizontal="left"/>
    </xf>
    <xf numFmtId="324" fontId="4" fillId="0" borderId="0"/>
    <xf numFmtId="324" fontId="197" fillId="0" borderId="0" applyNumberFormat="0" applyAlignment="0">
      <alignment horizontal="left"/>
    </xf>
    <xf numFmtId="324" fontId="4" fillId="0" borderId="0"/>
    <xf numFmtId="324" fontId="35" fillId="13" borderId="12" applyNumberFormat="0" applyAlignment="0" applyProtection="0"/>
    <xf numFmtId="324" fontId="35" fillId="13" borderId="12" applyNumberFormat="0" applyAlignment="0" applyProtection="0"/>
    <xf numFmtId="324" fontId="4" fillId="0" borderId="0"/>
    <xf numFmtId="324" fontId="34" fillId="0" borderId="56" applyNumberFormat="0" applyFill="0" applyAlignment="0" applyProtection="0"/>
    <xf numFmtId="324" fontId="36" fillId="0" borderId="0" applyNumberFormat="0" applyFill="0" applyBorder="0" applyAlignment="0" applyProtection="0"/>
    <xf numFmtId="2" fontId="139" fillId="0" borderId="0"/>
    <xf numFmtId="2" fontId="139" fillId="0" borderId="0"/>
    <xf numFmtId="324" fontId="4" fillId="0" borderId="0"/>
    <xf numFmtId="324" fontId="4" fillId="0" borderId="0"/>
    <xf numFmtId="324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324" fontId="4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213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13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324" fontId="4" fillId="0" borderId="0"/>
    <xf numFmtId="197" fontId="4" fillId="93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197" fontId="4" fillId="93" borderId="4" applyNumberFormat="0" applyFont="0" applyBorder="0" applyAlignment="0" applyProtection="0">
      <alignment horizontal="right"/>
    </xf>
    <xf numFmtId="197" fontId="4" fillId="93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168" fontId="73" fillId="0" borderId="0" applyFill="0" applyBorder="0" applyAlignment="0" applyProtection="0"/>
    <xf numFmtId="168" fontId="73" fillId="0" borderId="0" applyFill="0" applyBorder="0" applyAlignment="0" applyProtection="0"/>
    <xf numFmtId="324" fontId="4" fillId="0" borderId="0"/>
    <xf numFmtId="324" fontId="4" fillId="0" borderId="0"/>
    <xf numFmtId="3" fontId="198" fillId="0" borderId="0" applyNumberFormat="0" applyFont="0" applyFill="0" applyBorder="0" applyAlignment="0" applyProtection="0">
      <alignment horizontal="left"/>
    </xf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5" fontId="4" fillId="0" borderId="0">
      <protection locked="0"/>
    </xf>
    <xf numFmtId="324" fontId="22" fillId="0" borderId="11" applyFont="0" applyFill="0" applyBorder="0" applyAlignment="0" applyProtection="0"/>
    <xf numFmtId="324" fontId="4" fillId="0" borderId="0"/>
    <xf numFmtId="2" fontId="192" fillId="0" borderId="0" applyFont="0" applyFill="0" applyBorder="0" applyAlignment="0" applyProtection="0"/>
    <xf numFmtId="325" fontId="4" fillId="0" borderId="0">
      <protection locked="0"/>
    </xf>
    <xf numFmtId="324" fontId="4" fillId="0" borderId="0"/>
    <xf numFmtId="324" fontId="199" fillId="0" borderId="0" applyFill="0" applyBorder="0" applyProtection="0">
      <alignment horizontal="left"/>
    </xf>
    <xf numFmtId="324" fontId="199" fillId="0" borderId="0" applyFill="0" applyBorder="0" applyProtection="0">
      <alignment horizontal="left"/>
    </xf>
    <xf numFmtId="324" fontId="4" fillId="0" borderId="0"/>
    <xf numFmtId="324" fontId="199" fillId="0" borderId="0" applyFill="0" applyBorder="0" applyProtection="0">
      <alignment horizontal="left"/>
    </xf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283" fontId="4" fillId="49" borderId="57">
      <protection locked="0"/>
    </xf>
    <xf numFmtId="324" fontId="4" fillId="0" borderId="0"/>
    <xf numFmtId="283" fontId="4" fillId="49" borderId="57">
      <protection locked="0"/>
    </xf>
    <xf numFmtId="247" fontId="4" fillId="0" borderId="0"/>
    <xf numFmtId="324" fontId="4" fillId="0" borderId="0"/>
    <xf numFmtId="324" fontId="4" fillId="0" borderId="0"/>
    <xf numFmtId="247" fontId="4" fillId="0" borderId="0"/>
    <xf numFmtId="247" fontId="4" fillId="0" borderId="0"/>
    <xf numFmtId="324" fontId="4" fillId="0" borderId="0"/>
    <xf numFmtId="324" fontId="4" fillId="0" borderId="0"/>
    <xf numFmtId="326" fontId="153" fillId="0" borderId="0" applyFill="0" applyBorder="0">
      <alignment horizontal="right"/>
    </xf>
    <xf numFmtId="326" fontId="153" fillId="0" borderId="0" applyFill="0" applyBorder="0">
      <alignment horizontal="right"/>
    </xf>
    <xf numFmtId="324" fontId="4" fillId="0" borderId="0"/>
    <xf numFmtId="326" fontId="119" fillId="0" borderId="0" applyFill="0" applyBorder="0">
      <alignment horizontal="right"/>
    </xf>
    <xf numFmtId="324" fontId="4" fillId="0" borderId="0"/>
    <xf numFmtId="327" fontId="4" fillId="0" borderId="0">
      <alignment vertical="center"/>
    </xf>
    <xf numFmtId="290" fontId="21" fillId="65" borderId="0" applyNumberFormat="0" applyBorder="0">
      <alignment horizontal="center" vertical="center"/>
    </xf>
    <xf numFmtId="290" fontId="21" fillId="65" borderId="0" applyNumberFormat="0" applyBorder="0">
      <alignment horizontal="center" vertical="center"/>
    </xf>
    <xf numFmtId="324" fontId="4" fillId="0" borderId="0"/>
    <xf numFmtId="324" fontId="4" fillId="0" borderId="0"/>
    <xf numFmtId="324" fontId="200" fillId="72" borderId="58"/>
    <xf numFmtId="328" fontId="4" fillId="0" borderId="0" applyAlignment="0">
      <alignment horizontal="right"/>
    </xf>
    <xf numFmtId="328" fontId="4" fillId="0" borderId="0" applyAlignment="0">
      <alignment horizontal="right"/>
    </xf>
    <xf numFmtId="328" fontId="4" fillId="0" borderId="0" applyAlignment="0">
      <alignment horizontal="right"/>
    </xf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22" fillId="65" borderId="0" applyNumberFormat="0" applyBorder="0" applyAlignment="0" applyProtection="0"/>
    <xf numFmtId="324" fontId="4" fillId="0" borderId="0"/>
    <xf numFmtId="324" fontId="22" fillId="65" borderId="0" applyNumberFormat="0" applyBorder="0" applyAlignment="0" applyProtection="0"/>
    <xf numFmtId="324" fontId="127" fillId="64" borderId="0" applyNumberFormat="0" applyFont="0" applyBorder="0" applyAlignment="0" applyProtection="0"/>
    <xf numFmtId="324" fontId="127" fillId="64" borderId="0" applyNumberFormat="0" applyFont="0" applyBorder="0" applyAlignment="0" applyProtection="0"/>
    <xf numFmtId="324" fontId="4" fillId="0" borderId="0"/>
    <xf numFmtId="324" fontId="127" fillId="64" borderId="0" applyNumberFormat="0" applyFont="0" applyBorder="0" applyAlignment="0" applyProtection="0"/>
    <xf numFmtId="324" fontId="4" fillId="0" borderId="0"/>
    <xf numFmtId="38" fontId="201" fillId="65" borderId="0" applyNumberFormat="0" applyBorder="0" applyAlignment="0" applyProtection="0"/>
    <xf numFmtId="324" fontId="52" fillId="0" borderId="3" applyFill="0" applyBorder="0" applyProtection="0">
      <alignment horizontal="left"/>
    </xf>
    <xf numFmtId="324" fontId="4" fillId="0" borderId="0"/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202" fillId="71" borderId="58"/>
    <xf numFmtId="324" fontId="203" fillId="74" borderId="0"/>
    <xf numFmtId="324" fontId="203" fillId="74" borderId="0"/>
    <xf numFmtId="324" fontId="4" fillId="0" borderId="0"/>
    <xf numFmtId="324" fontId="203" fillId="74" borderId="0"/>
    <xf numFmtId="324" fontId="4" fillId="0" borderId="0"/>
    <xf numFmtId="324" fontId="38" fillId="12" borderId="0" applyNumberFormat="0" applyBorder="0" applyAlignment="0" applyProtection="0"/>
    <xf numFmtId="324" fontId="204" fillId="0" borderId="0" applyNumberFormat="0" applyFill="0" applyProtection="0">
      <alignment horizontal="left"/>
    </xf>
    <xf numFmtId="49" fontId="87" fillId="0" borderId="0">
      <alignment horizontal="right"/>
    </xf>
    <xf numFmtId="324" fontId="87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87" fillId="0" borderId="0">
      <alignment horizontal="right"/>
    </xf>
    <xf numFmtId="324" fontId="87" fillId="0" borderId="0">
      <alignment horizontal="right"/>
    </xf>
    <xf numFmtId="324" fontId="4" fillId="0" borderId="0"/>
    <xf numFmtId="324" fontId="4" fillId="0" borderId="0"/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49" fontId="87" fillId="0" borderId="0">
      <alignment horizontal="right"/>
    </xf>
    <xf numFmtId="324" fontId="87" fillId="0" borderId="0">
      <alignment horizontal="right"/>
    </xf>
    <xf numFmtId="324" fontId="4" fillId="0" borderId="0"/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49" fontId="205" fillId="0" borderId="0">
      <alignment horizontal="right"/>
    </xf>
    <xf numFmtId="324" fontId="205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205" fillId="0" borderId="0">
      <alignment horizontal="right"/>
    </xf>
    <xf numFmtId="324" fontId="205" fillId="0" borderId="0">
      <alignment horizontal="right"/>
    </xf>
    <xf numFmtId="324" fontId="4" fillId="0" borderId="0"/>
    <xf numFmtId="324" fontId="4" fillId="0" borderId="0"/>
    <xf numFmtId="324" fontId="205" fillId="0" borderId="0">
      <alignment horizontal="right"/>
    </xf>
    <xf numFmtId="324" fontId="205" fillId="0" borderId="0">
      <alignment horizontal="right"/>
    </xf>
    <xf numFmtId="324" fontId="205" fillId="0" borderId="0">
      <alignment horizontal="right"/>
    </xf>
    <xf numFmtId="324" fontId="205" fillId="0" borderId="0">
      <alignment horizontal="right"/>
    </xf>
    <xf numFmtId="324" fontId="205" fillId="0" borderId="0">
      <alignment horizontal="right"/>
    </xf>
    <xf numFmtId="324" fontId="4" fillId="0" borderId="0"/>
    <xf numFmtId="327" fontId="4" fillId="0" borderId="0">
      <alignment vertical="center"/>
    </xf>
    <xf numFmtId="324" fontId="178" fillId="0" borderId="0" applyFont="0" applyFill="0" applyBorder="0" applyAlignment="0" applyProtection="0">
      <alignment horizontal="right"/>
    </xf>
    <xf numFmtId="324" fontId="178" fillId="0" borderId="0" applyFont="0" applyFill="0" applyBorder="0" applyAlignment="0" applyProtection="0">
      <alignment horizontal="right"/>
    </xf>
    <xf numFmtId="324" fontId="4" fillId="0" borderId="0"/>
    <xf numFmtId="324" fontId="178" fillId="0" borderId="0" applyFont="0" applyFill="0" applyBorder="0" applyAlignment="0" applyProtection="0">
      <alignment horizontal="right"/>
    </xf>
    <xf numFmtId="324" fontId="4" fillId="0" borderId="0"/>
    <xf numFmtId="324" fontId="206" fillId="0" borderId="0" applyNumberFormat="0" applyFill="0" applyBorder="0" applyAlignment="0" applyProtection="0"/>
    <xf numFmtId="324" fontId="207" fillId="94" borderId="59" applyNumberFormat="0" applyBorder="0" applyAlignment="0">
      <alignment horizontal="centerContinuous"/>
    </xf>
    <xf numFmtId="324" fontId="207" fillId="94" borderId="59" applyNumberFormat="0" applyBorder="0" applyAlignment="0">
      <alignment horizontal="centerContinuous"/>
    </xf>
    <xf numFmtId="324" fontId="207" fillId="94" borderId="59" applyNumberFormat="0" applyBorder="0" applyAlignment="0">
      <alignment horizontal="centerContinuous"/>
    </xf>
    <xf numFmtId="324" fontId="4" fillId="0" borderId="0"/>
    <xf numFmtId="324" fontId="207" fillId="94" borderId="59" applyNumberFormat="0" applyBorder="0" applyAlignment="0">
      <alignment horizontal="centerContinuous"/>
    </xf>
    <xf numFmtId="324" fontId="206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4" fillId="0" borderId="0"/>
    <xf numFmtId="324" fontId="208" fillId="0" borderId="17" applyNumberFormat="0" applyAlignment="0" applyProtection="0">
      <alignment horizontal="left" vertical="center"/>
    </xf>
    <xf numFmtId="324" fontId="4" fillId="0" borderId="0"/>
    <xf numFmtId="324" fontId="4" fillId="0" borderId="0"/>
    <xf numFmtId="324" fontId="4" fillId="0" borderId="0"/>
    <xf numFmtId="324" fontId="20" fillId="0" borderId="18">
      <alignment horizontal="left" vertical="center"/>
    </xf>
    <xf numFmtId="324" fontId="4" fillId="0" borderId="0"/>
    <xf numFmtId="324" fontId="208" fillId="0" borderId="18">
      <alignment horizontal="left" vertical="center"/>
    </xf>
    <xf numFmtId="324" fontId="4" fillId="0" borderId="0"/>
    <xf numFmtId="264" fontId="191" fillId="0" borderId="0"/>
    <xf numFmtId="264" fontId="191" fillId="0" borderId="0"/>
    <xf numFmtId="324" fontId="4" fillId="0" borderId="0"/>
    <xf numFmtId="324" fontId="4" fillId="0" borderId="0"/>
    <xf numFmtId="324" fontId="209" fillId="95" borderId="60" applyProtection="0">
      <alignment horizontal="center"/>
    </xf>
    <xf numFmtId="324" fontId="4" fillId="0" borderId="0"/>
    <xf numFmtId="324" fontId="39" fillId="0" borderId="19" applyNumberFormat="0" applyFill="0" applyAlignment="0" applyProtection="0"/>
    <xf numFmtId="324" fontId="4" fillId="0" borderId="0"/>
    <xf numFmtId="324" fontId="40" fillId="0" borderId="20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41" fillId="0" borderId="61" applyNumberFormat="0" applyFill="0" applyAlignment="0" applyProtection="0"/>
    <xf numFmtId="324" fontId="41" fillId="0" borderId="61" applyNumberFormat="0" applyFill="0" applyAlignment="0" applyProtection="0"/>
    <xf numFmtId="324" fontId="4" fillId="0" borderId="0"/>
    <xf numFmtId="324" fontId="41" fillId="0" borderId="61" applyNumberFormat="0" applyFill="0" applyAlignment="0" applyProtection="0"/>
    <xf numFmtId="324" fontId="41" fillId="0" borderId="61" applyNumberFormat="0" applyFill="0" applyAlignment="0" applyProtection="0"/>
    <xf numFmtId="324" fontId="41" fillId="0" borderId="61" applyNumberFormat="0" applyFill="0" applyAlignment="0" applyProtection="0"/>
    <xf numFmtId="324" fontId="4" fillId="0" borderId="0"/>
    <xf numFmtId="324" fontId="92" fillId="0" borderId="37" applyNumberFormat="0" applyFill="0" applyAlignment="0" applyProtection="0"/>
    <xf numFmtId="324" fontId="4" fillId="0" borderId="0"/>
    <xf numFmtId="324" fontId="58" fillId="0" borderId="0" applyNumberFormat="0" applyFill="0" applyBorder="0" applyAlignment="0" applyProtection="0"/>
    <xf numFmtId="324" fontId="209" fillId="95" borderId="60" applyProtection="0">
      <alignment horizontal="center"/>
    </xf>
    <xf numFmtId="324" fontId="4" fillId="0" borderId="0"/>
    <xf numFmtId="324" fontId="209" fillId="95" borderId="60" applyProtection="0">
      <alignment horizontal="center"/>
    </xf>
    <xf numFmtId="306" fontId="4" fillId="0" borderId="0">
      <protection locked="0"/>
    </xf>
    <xf numFmtId="324" fontId="4" fillId="0" borderId="0"/>
    <xf numFmtId="324" fontId="4" fillId="0" borderId="0"/>
    <xf numFmtId="329" fontId="20" fillId="0" borderId="0"/>
    <xf numFmtId="324" fontId="4" fillId="0" borderId="0"/>
    <xf numFmtId="306" fontId="4" fillId="0" borderId="0">
      <protection locked="0"/>
    </xf>
    <xf numFmtId="324" fontId="4" fillId="0" borderId="0"/>
    <xf numFmtId="306" fontId="4" fillId="0" borderId="0">
      <protection locked="0"/>
    </xf>
    <xf numFmtId="324" fontId="19" fillId="0" borderId="0"/>
    <xf numFmtId="324" fontId="4" fillId="0" borderId="0"/>
    <xf numFmtId="324" fontId="19" fillId="0" borderId="0"/>
    <xf numFmtId="306" fontId="4" fillId="0" borderId="0">
      <protection locked="0"/>
    </xf>
    <xf numFmtId="324" fontId="4" fillId="0" borderId="0"/>
    <xf numFmtId="324" fontId="210" fillId="0" borderId="0"/>
    <xf numFmtId="324" fontId="210" fillId="0" borderId="0"/>
    <xf numFmtId="324" fontId="4" fillId="0" borderId="0"/>
    <xf numFmtId="324" fontId="211" fillId="0" borderId="0"/>
    <xf numFmtId="324" fontId="4" fillId="0" borderId="0"/>
    <xf numFmtId="324" fontId="212" fillId="0" borderId="0"/>
    <xf numFmtId="324" fontId="212" fillId="0" borderId="0"/>
    <xf numFmtId="324" fontId="4" fillId="0" borderId="0"/>
    <xf numFmtId="324" fontId="213" fillId="0" borderId="0"/>
    <xf numFmtId="324" fontId="4" fillId="0" borderId="0"/>
    <xf numFmtId="324" fontId="214" fillId="0" borderId="0"/>
    <xf numFmtId="324" fontId="214" fillId="0" borderId="0"/>
    <xf numFmtId="324" fontId="4" fillId="0" borderId="0"/>
    <xf numFmtId="324" fontId="214" fillId="0" borderId="0"/>
    <xf numFmtId="324" fontId="4" fillId="0" borderId="0"/>
    <xf numFmtId="324" fontId="215" fillId="0" borderId="50">
      <alignment horizontal="center"/>
    </xf>
    <xf numFmtId="324" fontId="215" fillId="0" borderId="50">
      <alignment horizontal="center"/>
    </xf>
    <xf numFmtId="324" fontId="215" fillId="0" borderId="50">
      <alignment horizontal="center"/>
    </xf>
    <xf numFmtId="324" fontId="215" fillId="0" borderId="50">
      <alignment horizontal="center"/>
    </xf>
    <xf numFmtId="324" fontId="4" fillId="0" borderId="0"/>
    <xf numFmtId="324" fontId="215" fillId="0" borderId="50">
      <alignment horizontal="center"/>
    </xf>
    <xf numFmtId="324" fontId="4" fillId="0" borderId="0"/>
    <xf numFmtId="324" fontId="215" fillId="0" borderId="0">
      <alignment horizontal="center"/>
    </xf>
    <xf numFmtId="324" fontId="215" fillId="0" borderId="0">
      <alignment horizontal="center"/>
    </xf>
    <xf numFmtId="324" fontId="4" fillId="0" borderId="0"/>
    <xf numFmtId="324" fontId="215" fillId="0" borderId="0">
      <alignment horizontal="center"/>
    </xf>
    <xf numFmtId="324" fontId="4" fillId="0" borderId="0"/>
    <xf numFmtId="324" fontId="216" fillId="96" borderId="58"/>
    <xf numFmtId="324" fontId="217" fillId="0" borderId="62" applyNumberFormat="0" applyFill="0" applyAlignment="0" applyProtection="0"/>
    <xf numFmtId="324" fontId="162" fillId="0" borderId="0" applyNumberFormat="0" applyFill="0" applyBorder="0" applyAlignment="0" applyProtection="0"/>
    <xf numFmtId="324" fontId="4" fillId="0" borderId="0"/>
    <xf numFmtId="324" fontId="162" fillId="0" borderId="0" applyNumberFormat="0" applyFill="0" applyBorder="0" applyAlignment="0" applyProtection="0"/>
    <xf numFmtId="324" fontId="217" fillId="0" borderId="62" applyNumberFormat="0" applyFill="0" applyAlignment="0" applyProtection="0"/>
    <xf numFmtId="324" fontId="4" fillId="0" borderId="0"/>
    <xf numFmtId="324" fontId="218" fillId="0" borderId="0" applyNumberFormat="0" applyFill="0" applyBorder="0" applyAlignment="0" applyProtection="0">
      <alignment vertical="top"/>
      <protection locked="0"/>
    </xf>
    <xf numFmtId="324" fontId="219" fillId="0" borderId="0" applyNumberFormat="0" applyFill="0" applyBorder="0" applyAlignment="0" applyProtection="0"/>
    <xf numFmtId="324" fontId="218" fillId="0" borderId="0" applyNumberFormat="0" applyFill="0" applyBorder="0" applyAlignment="0" applyProtection="0">
      <alignment vertical="top"/>
      <protection locked="0"/>
    </xf>
    <xf numFmtId="324" fontId="219" fillId="0" borderId="0" applyNumberFormat="0" applyFill="0" applyBorder="0" applyAlignment="0" applyProtection="0"/>
    <xf numFmtId="324" fontId="219" fillId="0" borderId="0" applyNumberFormat="0" applyFill="0" applyBorder="0" applyAlignment="0" applyProtection="0"/>
    <xf numFmtId="324" fontId="219" fillId="0" borderId="0" applyNumberFormat="0" applyFill="0" applyBorder="0" applyAlignment="0" applyProtection="0"/>
    <xf numFmtId="324" fontId="220" fillId="0" borderId="0"/>
    <xf numFmtId="324" fontId="220" fillId="0" borderId="0"/>
    <xf numFmtId="324" fontId="4" fillId="0" borderId="0"/>
    <xf numFmtId="324" fontId="221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73" fontId="4" fillId="0" borderId="0"/>
    <xf numFmtId="324" fontId="4" fillId="0" borderId="0"/>
    <xf numFmtId="324" fontId="4" fillId="0" borderId="0"/>
    <xf numFmtId="173" fontId="4" fillId="0" borderId="0"/>
    <xf numFmtId="173" fontId="4" fillId="0" borderId="0"/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9" fontId="139" fillId="0" borderId="0" applyAlignment="0">
      <alignment horizontal="center"/>
    </xf>
    <xf numFmtId="9" fontId="139" fillId="0" borderId="0" applyAlignment="0">
      <alignment horizontal="center"/>
    </xf>
    <xf numFmtId="324" fontId="4" fillId="0" borderId="0"/>
    <xf numFmtId="324" fontId="4" fillId="0" borderId="0"/>
    <xf numFmtId="10" fontId="22" fillId="67" borderId="11" applyNumberFormat="0" applyBorder="0" applyAlignment="0" applyProtection="0"/>
    <xf numFmtId="10" fontId="22" fillId="67" borderId="11" applyNumberFormat="0" applyBorder="0" applyAlignment="0" applyProtection="0"/>
    <xf numFmtId="324" fontId="4" fillId="0" borderId="0"/>
    <xf numFmtId="324" fontId="4" fillId="0" borderId="0"/>
    <xf numFmtId="324" fontId="35" fillId="15" borderId="12" applyNumberFormat="0" applyAlignment="0" applyProtection="0"/>
    <xf numFmtId="324" fontId="102" fillId="14" borderId="0" applyNumberFormat="0" applyFont="0" applyBorder="0" applyAlignment="0">
      <protection locked="0"/>
    </xf>
    <xf numFmtId="324" fontId="4" fillId="97" borderId="11" applyNumberFormat="0" applyFont="0" applyAlignment="0">
      <alignment horizontal="center"/>
      <protection locked="0"/>
    </xf>
    <xf numFmtId="324" fontId="42" fillId="39" borderId="13" applyNumberFormat="0" applyAlignment="0" applyProtection="0"/>
    <xf numFmtId="324" fontId="96" fillId="98" borderId="0" applyNumberFormat="0" applyFont="0" applyBorder="0" applyAlignment="0" applyProtection="0"/>
    <xf numFmtId="324" fontId="96" fillId="98" borderId="0" applyNumberFormat="0" applyFont="0" applyBorder="0" applyAlignment="0" applyProtection="0"/>
    <xf numFmtId="324" fontId="4" fillId="0" borderId="0"/>
    <xf numFmtId="324" fontId="96" fillId="98" borderId="0" applyNumberFormat="0" applyFont="0" applyBorder="0" applyAlignment="0" applyProtection="0"/>
    <xf numFmtId="324" fontId="4" fillId="0" borderId="0"/>
    <xf numFmtId="330" fontId="222" fillId="0" borderId="0" applyNumberFormat="0" applyBorder="0" applyProtection="0"/>
    <xf numFmtId="330" fontId="222" fillId="0" borderId="0" applyNumberFormat="0" applyBorder="0" applyProtection="0"/>
    <xf numFmtId="324" fontId="4" fillId="0" borderId="0"/>
    <xf numFmtId="324" fontId="4" fillId="0" borderId="0"/>
    <xf numFmtId="330" fontId="223" fillId="0" borderId="0"/>
    <xf numFmtId="330" fontId="223" fillId="0" borderId="0"/>
    <xf numFmtId="324" fontId="4" fillId="0" borderId="0"/>
    <xf numFmtId="324" fontId="4" fillId="0" borderId="0"/>
    <xf numFmtId="324" fontId="223" fillId="99" borderId="0" applyNumberFormat="0" applyBorder="0" applyProtection="0">
      <alignment horizontal="center" vertical="center"/>
    </xf>
    <xf numFmtId="324" fontId="223" fillId="99" borderId="0" applyNumberFormat="0" applyBorder="0" applyProtection="0">
      <alignment horizontal="center" vertical="center"/>
    </xf>
    <xf numFmtId="324" fontId="4" fillId="0" borderId="0"/>
    <xf numFmtId="324" fontId="223" fillId="99" borderId="0" applyNumberFormat="0" applyBorder="0" applyProtection="0">
      <alignment horizontal="center" vertical="center"/>
    </xf>
    <xf numFmtId="324" fontId="4" fillId="0" borderId="0"/>
    <xf numFmtId="10" fontId="224" fillId="0" borderId="0"/>
    <xf numFmtId="10" fontId="224" fillId="0" borderId="0"/>
    <xf numFmtId="324" fontId="4" fillId="0" borderId="0"/>
    <xf numFmtId="324" fontId="4" fillId="0" borderId="0"/>
    <xf numFmtId="324" fontId="217" fillId="0" borderId="0" applyNumberFormat="0" applyFill="0" applyBorder="0" applyAlignment="0">
      <protection locked="0"/>
    </xf>
    <xf numFmtId="324" fontId="217" fillId="0" borderId="0" applyNumberFormat="0" applyFill="0" applyBorder="0" applyAlignment="0">
      <protection locked="0"/>
    </xf>
    <xf numFmtId="324" fontId="4" fillId="0" borderId="0"/>
    <xf numFmtId="324" fontId="101" fillId="0" borderId="0" applyNumberFormat="0" applyFill="0" applyBorder="0" applyAlignment="0">
      <protection locked="0"/>
    </xf>
    <xf numFmtId="324" fontId="4" fillId="0" borderId="0"/>
    <xf numFmtId="324" fontId="217" fillId="0" borderId="0" applyNumberFormat="0" applyFill="0" applyBorder="0" applyAlignment="0"/>
    <xf numFmtId="324" fontId="43" fillId="9" borderId="0" applyNumberFormat="0" applyBorder="0" applyAlignment="0" applyProtection="0"/>
    <xf numFmtId="324" fontId="4" fillId="0" borderId="0"/>
    <xf numFmtId="324" fontId="96" fillId="0" borderId="0" applyFill="0" applyBorder="0">
      <alignment horizontal="right"/>
      <protection locked="0"/>
    </xf>
    <xf numFmtId="324" fontId="96" fillId="0" borderId="0" applyFill="0" applyBorder="0">
      <alignment horizontal="right"/>
      <protection locked="0"/>
    </xf>
    <xf numFmtId="324" fontId="4" fillId="0" borderId="0"/>
    <xf numFmtId="324" fontId="96" fillId="0" borderId="0" applyFill="0" applyBorder="0">
      <alignment horizontal="right"/>
      <protection locked="0"/>
    </xf>
    <xf numFmtId="324" fontId="4" fillId="0" borderId="0"/>
    <xf numFmtId="324" fontId="225" fillId="0" borderId="0" applyAlignment="0"/>
    <xf numFmtId="331" fontId="96" fillId="0" borderId="0" applyFill="0" applyBorder="0">
      <alignment horizontal="right"/>
      <protection locked="0"/>
    </xf>
    <xf numFmtId="331" fontId="96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226" fillId="100" borderId="63">
      <alignment horizontal="left" vertical="center" wrapText="1"/>
    </xf>
    <xf numFmtId="324" fontId="226" fillId="100" borderId="63">
      <alignment horizontal="left" vertical="center" wrapText="1"/>
    </xf>
    <xf numFmtId="324" fontId="4" fillId="0" borderId="0"/>
    <xf numFmtId="324" fontId="226" fillId="100" borderId="63">
      <alignment horizontal="left" vertical="center" wrapText="1"/>
    </xf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227" fillId="0" borderId="0" applyNumberFormat="0" applyFill="0" applyBorder="0" applyAlignment="0"/>
    <xf numFmtId="324" fontId="227" fillId="0" borderId="0" applyNumberFormat="0" applyFill="0" applyBorder="0" applyAlignment="0"/>
    <xf numFmtId="324" fontId="4" fillId="0" borderId="0"/>
    <xf numFmtId="324" fontId="227" fillId="0" borderId="0" applyNumberFormat="0" applyFill="0" applyBorder="0" applyAlignment="0"/>
    <xf numFmtId="324" fontId="4" fillId="0" borderId="0"/>
    <xf numFmtId="332" fontId="147" fillId="0" borderId="0"/>
    <xf numFmtId="332" fontId="147" fillId="0" borderId="0"/>
    <xf numFmtId="324" fontId="4" fillId="0" borderId="0"/>
    <xf numFmtId="324" fontId="4" fillId="0" borderId="0"/>
    <xf numFmtId="324" fontId="153" fillId="0" borderId="0"/>
    <xf numFmtId="324" fontId="153" fillId="0" borderId="0"/>
    <xf numFmtId="324" fontId="4" fillId="0" borderId="0"/>
    <xf numFmtId="324" fontId="119" fillId="0" borderId="0"/>
    <xf numFmtId="324" fontId="4" fillId="0" borderId="0"/>
    <xf numFmtId="324" fontId="220" fillId="0" borderId="0"/>
    <xf numFmtId="324" fontId="220" fillId="0" borderId="0"/>
    <xf numFmtId="324" fontId="4" fillId="0" borderId="0"/>
    <xf numFmtId="324" fontId="221" fillId="0" borderId="0"/>
    <xf numFmtId="324" fontId="4" fillId="0" borderId="0"/>
    <xf numFmtId="333" fontId="4" fillId="0" borderId="0">
      <alignment horizontal="right"/>
    </xf>
    <xf numFmtId="333" fontId="4" fillId="0" borderId="0">
      <alignment horizontal="right"/>
    </xf>
    <xf numFmtId="333" fontId="4" fillId="0" borderId="0">
      <alignment horizontal="right"/>
    </xf>
    <xf numFmtId="324" fontId="4" fillId="0" borderId="0"/>
    <xf numFmtId="324" fontId="4" fillId="0" borderId="0"/>
    <xf numFmtId="324" fontId="220" fillId="0" borderId="0"/>
    <xf numFmtId="324" fontId="220" fillId="0" borderId="0"/>
    <xf numFmtId="324" fontId="4" fillId="0" borderId="0"/>
    <xf numFmtId="324" fontId="221" fillId="0" borderId="0"/>
    <xf numFmtId="324" fontId="4" fillId="0" borderId="0"/>
    <xf numFmtId="305" fontId="102" fillId="0" borderId="0" applyFont="0" applyFill="0" applyBorder="0" applyAlignment="0" applyProtection="0"/>
    <xf numFmtId="43" fontId="4" fillId="0" borderId="0" applyFont="0" applyFill="0" applyBorder="0" applyAlignment="0" applyProtection="0"/>
    <xf numFmtId="253" fontId="102" fillId="0" borderId="0" applyFont="0" applyFill="0" applyBorder="0" applyAlignment="0" applyProtection="0"/>
    <xf numFmtId="324" fontId="228" fillId="0" borderId="0"/>
    <xf numFmtId="324" fontId="229" fillId="0" borderId="0"/>
    <xf numFmtId="324" fontId="230" fillId="0" borderId="0"/>
    <xf numFmtId="324" fontId="231" fillId="0" borderId="0"/>
    <xf numFmtId="324" fontId="179" fillId="0" borderId="0"/>
    <xf numFmtId="324" fontId="179" fillId="0" borderId="0"/>
    <xf numFmtId="239" fontId="153" fillId="0" borderId="0" applyFont="0" applyFill="0" applyBorder="0" applyAlignment="0" applyProtection="0">
      <alignment horizontal="right"/>
    </xf>
    <xf numFmtId="239" fontId="153" fillId="0" borderId="0" applyFont="0" applyFill="0" applyBorder="0" applyAlignment="0" applyProtection="0">
      <alignment horizontal="right"/>
    </xf>
    <xf numFmtId="324" fontId="4" fillId="0" borderId="0"/>
    <xf numFmtId="239" fontId="119" fillId="0" borderId="0" applyFont="0" applyFill="0" applyBorder="0" applyAlignment="0" applyProtection="0">
      <alignment horizontal="right"/>
    </xf>
    <xf numFmtId="324" fontId="4" fillId="0" borderId="0"/>
    <xf numFmtId="324" fontId="119" fillId="65" borderId="9"/>
    <xf numFmtId="324" fontId="119" fillId="65" borderId="9"/>
    <xf numFmtId="324" fontId="232" fillId="0" borderId="0" applyNumberFormat="0" applyFill="0" applyBorder="0" applyAlignment="0" applyProtection="0">
      <alignment vertical="top"/>
      <protection locked="0"/>
    </xf>
    <xf numFmtId="264" fontId="233" fillId="0" borderId="64"/>
    <xf numFmtId="264" fontId="233" fillId="0" borderId="64"/>
    <xf numFmtId="324" fontId="4" fillId="0" borderId="0"/>
    <xf numFmtId="324" fontId="4" fillId="0" borderId="0"/>
    <xf numFmtId="37" fontId="234" fillId="0" borderId="0" applyNumberFormat="0" applyFill="0" applyBorder="0" applyAlignment="0" applyProtection="0">
      <alignment horizontal="right"/>
    </xf>
    <xf numFmtId="324" fontId="4" fillId="0" borderId="0"/>
    <xf numFmtId="324" fontId="4" fillId="0" borderId="0"/>
    <xf numFmtId="37" fontId="234" fillId="0" borderId="0" applyNumberFormat="0" applyFill="0" applyBorder="0" applyAlignment="0" applyProtection="0">
      <alignment horizontal="right"/>
    </xf>
    <xf numFmtId="324" fontId="234" fillId="0" borderId="0" applyNumberFormat="0" applyFill="0" applyBorder="0" applyAlignment="0" applyProtection="0">
      <alignment horizontal="right"/>
    </xf>
    <xf numFmtId="324" fontId="4" fillId="0" borderId="0"/>
    <xf numFmtId="324" fontId="234" fillId="0" borderId="0" applyNumberFormat="0" applyFill="0" applyBorder="0" applyAlignment="0" applyProtection="0">
      <alignment horizontal="right"/>
    </xf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1" fontId="235" fillId="101" borderId="0"/>
    <xf numFmtId="1" fontId="235" fillId="101" borderId="0"/>
    <xf numFmtId="324" fontId="4" fillId="0" borderId="0"/>
    <xf numFmtId="324" fontId="4" fillId="0" borderId="0"/>
    <xf numFmtId="223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23" fontId="73" fillId="0" borderId="0" applyFont="0" applyFill="0" applyBorder="0" applyAlignment="0">
      <alignment vertical="center"/>
    </xf>
    <xf numFmtId="324" fontId="4" fillId="0" borderId="0"/>
    <xf numFmtId="334" fontId="103" fillId="0" borderId="0" applyFont="0" applyFill="0" applyBorder="0" applyAlignment="0" applyProtection="0"/>
    <xf numFmtId="324" fontId="4" fillId="0" borderId="0"/>
    <xf numFmtId="324" fontId="236" fillId="0" borderId="0" applyNumberFormat="0" applyFill="0" applyBorder="0" applyProtection="0">
      <alignment horizontal="left" vertical="center"/>
    </xf>
    <xf numFmtId="324" fontId="236" fillId="0" borderId="0" applyNumberFormat="0" applyFill="0" applyBorder="0" applyProtection="0">
      <alignment horizontal="left" vertical="center"/>
    </xf>
    <xf numFmtId="324" fontId="4" fillId="0" borderId="0"/>
    <xf numFmtId="324" fontId="236" fillId="0" borderId="0" applyNumberFormat="0" applyFill="0" applyBorder="0" applyProtection="0">
      <alignment horizontal="left" vertical="center"/>
    </xf>
    <xf numFmtId="324" fontId="4" fillId="0" borderId="0"/>
    <xf numFmtId="324" fontId="237" fillId="0" borderId="0"/>
    <xf numFmtId="324" fontId="237" fillId="0" borderId="0"/>
    <xf numFmtId="324" fontId="4" fillId="0" borderId="0"/>
    <xf numFmtId="324" fontId="237" fillId="0" borderId="0"/>
    <xf numFmtId="324" fontId="4" fillId="0" borderId="0"/>
    <xf numFmtId="335" fontId="4" fillId="0" borderId="0" applyAlignment="0">
      <alignment horizontal="right"/>
    </xf>
    <xf numFmtId="335" fontId="4" fillId="0" borderId="0" applyAlignment="0">
      <alignment horizontal="right"/>
    </xf>
    <xf numFmtId="335" fontId="4" fillId="0" borderId="0" applyAlignment="0">
      <alignment horizontal="right"/>
    </xf>
    <xf numFmtId="324" fontId="4" fillId="0" borderId="0"/>
    <xf numFmtId="324" fontId="4" fillId="0" borderId="0"/>
    <xf numFmtId="334" fontId="154" fillId="0" borderId="0" applyFont="0" applyFill="0" applyBorder="0" applyAlignment="0" applyProtection="0"/>
    <xf numFmtId="336" fontId="102" fillId="0" borderId="0">
      <alignment horizontal="center"/>
    </xf>
    <xf numFmtId="336" fontId="102" fillId="0" borderId="0">
      <alignment horizontal="center"/>
    </xf>
    <xf numFmtId="324" fontId="4" fillId="0" borderId="0"/>
    <xf numFmtId="324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" fontId="238" fillId="0" borderId="65" applyFont="0" applyFill="0" applyBorder="0" applyAlignment="0"/>
    <xf numFmtId="2" fontId="238" fillId="0" borderId="65" applyFont="0" applyFill="0" applyBorder="0" applyAlignment="0"/>
    <xf numFmtId="2" fontId="238" fillId="0" borderId="65" applyFont="0" applyFill="0" applyBorder="0" applyAlignment="0"/>
    <xf numFmtId="2" fontId="238" fillId="0" borderId="65" applyFont="0" applyFill="0" applyBorder="0" applyAlignment="0"/>
    <xf numFmtId="324" fontId="4" fillId="0" borderId="0"/>
    <xf numFmtId="2" fontId="238" fillId="0" borderId="65" applyFont="0" applyFill="0" applyBorder="0" applyAlignment="0"/>
    <xf numFmtId="324" fontId="4" fillId="0" borderId="0"/>
    <xf numFmtId="1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37" fontId="4" fillId="0" borderId="0" applyFont="0" applyFill="0" applyBorder="0" applyAlignment="0" applyProtection="0"/>
    <xf numFmtId="272" fontId="73" fillId="0" borderId="0" applyFill="0" applyBorder="0" applyAlignment="0" applyProtection="0"/>
    <xf numFmtId="272" fontId="73" fillId="0" borderId="0" applyFill="0" applyBorder="0" applyAlignment="0" applyProtection="0"/>
    <xf numFmtId="324" fontId="4" fillId="0" borderId="0"/>
    <xf numFmtId="324" fontId="4" fillId="0" borderId="0"/>
    <xf numFmtId="330" fontId="73" fillId="0" borderId="0" applyFill="0" applyBorder="0" applyAlignment="0" applyProtection="0"/>
    <xf numFmtId="330" fontId="73" fillId="0" borderId="0" applyFill="0" applyBorder="0" applyAlignment="0" applyProtection="0"/>
    <xf numFmtId="324" fontId="4" fillId="0" borderId="0"/>
    <xf numFmtId="324" fontId="4" fillId="0" borderId="0"/>
    <xf numFmtId="207" fontId="153" fillId="0" borderId="0" applyFill="0" applyBorder="0" applyProtection="0">
      <alignment horizontal="center"/>
    </xf>
    <xf numFmtId="207" fontId="153" fillId="0" borderId="0" applyFill="0" applyBorder="0" applyProtection="0">
      <alignment horizontal="center"/>
    </xf>
    <xf numFmtId="324" fontId="4" fillId="0" borderId="0"/>
    <xf numFmtId="207" fontId="119" fillId="0" borderId="0" applyFill="0" applyBorder="0" applyProtection="0">
      <alignment horizontal="center"/>
    </xf>
    <xf numFmtId="324" fontId="4" fillId="0" borderId="0"/>
    <xf numFmtId="338" fontId="178" fillId="0" borderId="0" applyFont="0" applyFill="0" applyBorder="0" applyProtection="0">
      <alignment horizontal="right"/>
    </xf>
    <xf numFmtId="338" fontId="178" fillId="0" borderId="0" applyFont="0" applyFill="0" applyBorder="0" applyProtection="0">
      <alignment horizontal="right"/>
    </xf>
    <xf numFmtId="324" fontId="4" fillId="0" borderId="0"/>
    <xf numFmtId="339" fontId="4" fillId="0" borderId="0" applyFont="0" applyFill="0" applyBorder="0" applyAlignment="0" applyProtection="0"/>
    <xf numFmtId="324" fontId="4" fillId="0" borderId="0"/>
    <xf numFmtId="278" fontId="4" fillId="0" borderId="0"/>
    <xf numFmtId="324" fontId="4" fillId="0" borderId="0"/>
    <xf numFmtId="324" fontId="4" fillId="0" borderId="0"/>
    <xf numFmtId="278" fontId="4" fillId="0" borderId="0"/>
    <xf numFmtId="278" fontId="4" fillId="0" borderId="0"/>
    <xf numFmtId="324" fontId="4" fillId="0" borderId="0"/>
    <xf numFmtId="324" fontId="4" fillId="0" borderId="0"/>
    <xf numFmtId="316" fontId="159" fillId="0" borderId="0"/>
    <xf numFmtId="316" fontId="159" fillId="0" borderId="0"/>
    <xf numFmtId="324" fontId="4" fillId="0" borderId="0"/>
    <xf numFmtId="316" fontId="160" fillId="0" borderId="0"/>
    <xf numFmtId="324" fontId="4" fillId="0" borderId="0"/>
    <xf numFmtId="324" fontId="239" fillId="0" borderId="0" applyNumberFormat="0" applyFill="0" applyBorder="0" applyProtection="0">
      <alignment horizontal="left"/>
    </xf>
    <xf numFmtId="324" fontId="239" fillId="0" borderId="0" applyNumberFormat="0" applyFill="0" applyBorder="0" applyProtection="0">
      <alignment horizontal="left"/>
    </xf>
    <xf numFmtId="324" fontId="4" fillId="0" borderId="0"/>
    <xf numFmtId="324" fontId="239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131" fillId="74" borderId="47">
      <alignment horizontal="center" wrapText="1"/>
    </xf>
    <xf numFmtId="324" fontId="131" fillId="74" borderId="47">
      <alignment horizontal="center" wrapText="1"/>
    </xf>
    <xf numFmtId="324" fontId="131" fillId="74" borderId="47">
      <alignment horizontal="center" wrapText="1"/>
    </xf>
    <xf numFmtId="324" fontId="131" fillId="74" borderId="47">
      <alignment horizontal="center" wrapText="1"/>
    </xf>
    <xf numFmtId="324" fontId="4" fillId="0" borderId="0"/>
    <xf numFmtId="324" fontId="131" fillId="74" borderId="47">
      <alignment horizontal="center" wrapText="1"/>
    </xf>
    <xf numFmtId="324" fontId="4" fillId="0" borderId="0"/>
    <xf numFmtId="324" fontId="240" fillId="102" borderId="0" applyAlignment="0"/>
    <xf numFmtId="324" fontId="131" fillId="103" borderId="0" applyAlignment="0"/>
    <xf numFmtId="324" fontId="241" fillId="0" borderId="0" applyAlignment="0"/>
    <xf numFmtId="324" fontId="164" fillId="0" borderId="0">
      <alignment horizontal="left"/>
    </xf>
    <xf numFmtId="37" fontId="242" fillId="0" borderId="0"/>
    <xf numFmtId="324" fontId="4" fillId="0" borderId="0"/>
    <xf numFmtId="324" fontId="4" fillId="0" borderId="0"/>
    <xf numFmtId="37" fontId="242" fillId="0" borderId="0"/>
    <xf numFmtId="324" fontId="242" fillId="0" borderId="0"/>
    <xf numFmtId="324" fontId="4" fillId="0" borderId="0"/>
    <xf numFmtId="324" fontId="242" fillId="0" borderId="0"/>
    <xf numFmtId="324" fontId="4" fillId="0" borderId="0"/>
    <xf numFmtId="324" fontId="164" fillId="0" borderId="0">
      <alignment horizontal="left"/>
    </xf>
    <xf numFmtId="279" fontId="4" fillId="0" borderId="0"/>
    <xf numFmtId="324" fontId="4" fillId="0" borderId="0"/>
    <xf numFmtId="324" fontId="4" fillId="0" borderId="0"/>
    <xf numFmtId="279" fontId="4" fillId="0" borderId="0"/>
    <xf numFmtId="279" fontId="4" fillId="0" borderId="0"/>
    <xf numFmtId="324" fontId="4" fillId="0" borderId="0"/>
    <xf numFmtId="324" fontId="4" fillId="0" borderId="0"/>
    <xf numFmtId="340" fontId="4" fillId="0" borderId="0"/>
    <xf numFmtId="324" fontId="4" fillId="0" borderId="0"/>
    <xf numFmtId="324" fontId="4" fillId="0" borderId="0"/>
    <xf numFmtId="340" fontId="4" fillId="0" borderId="0"/>
    <xf numFmtId="340" fontId="4" fillId="0" borderId="0"/>
    <xf numFmtId="324" fontId="4" fillId="0" borderId="0"/>
    <xf numFmtId="324" fontId="4" fillId="0" borderId="0"/>
    <xf numFmtId="324" fontId="4" fillId="0" borderId="0"/>
    <xf numFmtId="269" fontId="243" fillId="0" borderId="0"/>
    <xf numFmtId="341" fontId="4" fillId="0" borderId="0"/>
    <xf numFmtId="341" fontId="4" fillId="0" borderId="0"/>
    <xf numFmtId="324" fontId="4" fillId="0" borderId="0"/>
    <xf numFmtId="342" fontId="103" fillId="0" borderId="0"/>
    <xf numFmtId="324" fontId="4" fillId="0" borderId="0"/>
    <xf numFmtId="324" fontId="5" fillId="0" borderId="0"/>
    <xf numFmtId="324" fontId="4" fillId="0" borderId="0"/>
    <xf numFmtId="324" fontId="4" fillId="0" borderId="0"/>
    <xf numFmtId="324" fontId="4" fillId="0" borderId="0"/>
    <xf numFmtId="324" fontId="12" fillId="0" borderId="0"/>
    <xf numFmtId="324" fontId="4" fillId="0" borderId="0"/>
    <xf numFmtId="324" fontId="4" fillId="0" borderId="0"/>
    <xf numFmtId="324" fontId="12" fillId="0" borderId="0"/>
    <xf numFmtId="324" fontId="22" fillId="0" borderId="0"/>
    <xf numFmtId="324" fontId="12" fillId="0" borderId="0"/>
    <xf numFmtId="2" fontId="96" fillId="0" borderId="0" applyBorder="0" applyProtection="0"/>
    <xf numFmtId="2" fontId="96" fillId="0" borderId="0" applyBorder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46" fillId="0" borderId="0"/>
    <xf numFmtId="324" fontId="146" fillId="0" borderId="0"/>
    <xf numFmtId="324" fontId="4" fillId="0" borderId="0"/>
    <xf numFmtId="324" fontId="146" fillId="0" borderId="0"/>
    <xf numFmtId="324" fontId="4" fillId="0" borderId="0"/>
    <xf numFmtId="324" fontId="244" fillId="0" borderId="0" applyNumberFormat="0" applyFill="0" applyBorder="0" applyAlignment="0" applyProtection="0"/>
    <xf numFmtId="324" fontId="244" fillId="0" borderId="0" applyNumberFormat="0" applyFill="0" applyBorder="0" applyAlignment="0" applyProtection="0"/>
    <xf numFmtId="324" fontId="4" fillId="0" borderId="0"/>
    <xf numFmtId="324" fontId="244" fillId="0" borderId="0" applyNumberFormat="0" applyFill="0" applyBorder="0" applyAlignment="0" applyProtection="0"/>
    <xf numFmtId="324" fontId="4" fillId="0" borderId="0"/>
    <xf numFmtId="324" fontId="245" fillId="0" borderId="0" applyNumberFormat="0" applyFill="0" applyBorder="0" applyAlignment="0" applyProtection="0"/>
    <xf numFmtId="324" fontId="245" fillId="0" borderId="0" applyNumberFormat="0" applyFill="0" applyBorder="0" applyAlignment="0" applyProtection="0"/>
    <xf numFmtId="324" fontId="4" fillId="0" borderId="0"/>
    <xf numFmtId="324" fontId="245" fillId="0" borderId="0" applyNumberFormat="0" applyFill="0" applyBorder="0" applyAlignment="0" applyProtection="0"/>
    <xf numFmtId="324" fontId="4" fillId="0" borderId="0"/>
    <xf numFmtId="324" fontId="246" fillId="0" borderId="0" applyNumberFormat="0" applyFill="0" applyBorder="0" applyAlignment="0" applyProtection="0"/>
    <xf numFmtId="324" fontId="246" fillId="0" borderId="0" applyNumberFormat="0" applyFill="0" applyBorder="0" applyAlignment="0" applyProtection="0"/>
    <xf numFmtId="324" fontId="4" fillId="0" borderId="0"/>
    <xf numFmtId="324" fontId="246" fillId="0" borderId="0" applyNumberFormat="0" applyFill="0" applyBorder="0" applyAlignment="0" applyProtection="0"/>
    <xf numFmtId="324" fontId="4" fillId="0" borderId="0"/>
    <xf numFmtId="324" fontId="134" fillId="0" borderId="0"/>
    <xf numFmtId="324" fontId="247" fillId="0" borderId="0"/>
    <xf numFmtId="37" fontId="248" fillId="0" borderId="0" applyNumberFormat="0" applyFont="0" applyFill="0" applyBorder="0" applyAlignment="0" applyProtection="0"/>
    <xf numFmtId="324" fontId="4" fillId="0" borderId="0"/>
    <xf numFmtId="324" fontId="4" fillId="0" borderId="0"/>
    <xf numFmtId="37" fontId="248" fillId="0" borderId="0" applyNumberFormat="0" applyFont="0" applyFill="0" applyBorder="0" applyAlignment="0" applyProtection="0"/>
    <xf numFmtId="324" fontId="248" fillId="0" borderId="0" applyNumberFormat="0" applyFont="0" applyFill="0" applyBorder="0" applyAlignment="0" applyProtection="0"/>
    <xf numFmtId="324" fontId="4" fillId="0" borderId="0"/>
    <xf numFmtId="324" fontId="248" fillId="0" borderId="0" applyNumberFormat="0" applyFont="0" applyFill="0" applyBorder="0" applyAlignment="0" applyProtection="0"/>
    <xf numFmtId="324" fontId="4" fillId="0" borderId="0"/>
    <xf numFmtId="324" fontId="4" fillId="44" borderId="16" applyNumberFormat="0" applyFont="0" applyAlignment="0" applyProtection="0"/>
    <xf numFmtId="324" fontId="4" fillId="0" borderId="0"/>
    <xf numFmtId="324" fontId="4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44" borderId="16" applyNumberFormat="0" applyFont="0" applyAlignment="0" applyProtection="0"/>
    <xf numFmtId="324" fontId="4" fillId="0" borderId="0"/>
    <xf numFmtId="324" fontId="4" fillId="15" borderId="16" applyNumberFormat="0" applyFont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43" fontId="102" fillId="0" borderId="0" applyFill="0" applyBorder="0" applyProtection="0">
      <alignment vertical="center"/>
    </xf>
    <xf numFmtId="324" fontId="4" fillId="0" borderId="0"/>
    <xf numFmtId="324" fontId="4" fillId="0" borderId="0"/>
    <xf numFmtId="343" fontId="102" fillId="0" borderId="0" applyFill="0" applyBorder="0" applyProtection="0">
      <alignment vertical="center"/>
    </xf>
    <xf numFmtId="324" fontId="4" fillId="0" borderId="0"/>
    <xf numFmtId="324" fontId="4" fillId="0" borderId="0"/>
    <xf numFmtId="37" fontId="224" fillId="0" borderId="0"/>
    <xf numFmtId="324" fontId="4" fillId="0" borderId="0"/>
    <xf numFmtId="324" fontId="4" fillId="0" borderId="0"/>
    <xf numFmtId="37" fontId="224" fillId="0" borderId="0"/>
    <xf numFmtId="324" fontId="224" fillId="0" borderId="0"/>
    <xf numFmtId="324" fontId="4" fillId="0" borderId="0"/>
    <xf numFmtId="324" fontId="224" fillId="0" borderId="0"/>
    <xf numFmtId="324" fontId="4" fillId="0" borderId="0"/>
    <xf numFmtId="37" fontId="118" fillId="0" borderId="0"/>
    <xf numFmtId="324" fontId="4" fillId="0" borderId="0"/>
    <xf numFmtId="324" fontId="4" fillId="0" borderId="0"/>
    <xf numFmtId="37" fontId="118" fillId="0" borderId="0"/>
    <xf numFmtId="324" fontId="118" fillId="0" borderId="0"/>
    <xf numFmtId="324" fontId="4" fillId="0" borderId="0"/>
    <xf numFmtId="324" fontId="118" fillId="0" borderId="0"/>
    <xf numFmtId="324" fontId="4" fillId="0" borderId="0"/>
    <xf numFmtId="344" fontId="4" fillId="0" borderId="0" applyFont="0" applyFill="0" applyBorder="0" applyAlignment="0" applyProtection="0"/>
    <xf numFmtId="324" fontId="4" fillId="0" borderId="0"/>
    <xf numFmtId="324" fontId="249" fillId="0" borderId="0" applyNumberFormat="0" applyFill="0" applyBorder="0" applyAlignment="0" applyProtection="0">
      <alignment vertical="top"/>
      <protection locked="0"/>
    </xf>
    <xf numFmtId="324" fontId="250" fillId="0" borderId="0" applyNumberFormat="0" applyFill="0" applyBorder="0" applyAlignment="0" applyProtection="0"/>
    <xf numFmtId="324" fontId="249" fillId="0" borderId="0" applyNumberFormat="0" applyFill="0" applyBorder="0" applyAlignment="0" applyProtection="0">
      <alignment vertical="top"/>
      <protection locked="0"/>
    </xf>
    <xf numFmtId="324" fontId="250" fillId="0" borderId="0" applyNumberFormat="0" applyFill="0" applyBorder="0" applyAlignment="0" applyProtection="0"/>
    <xf numFmtId="17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176" fillId="0" borderId="0"/>
    <xf numFmtId="184" fontId="176" fillId="0" borderId="0"/>
    <xf numFmtId="324" fontId="4" fillId="0" borderId="0"/>
    <xf numFmtId="324" fontId="4" fillId="0" borderId="0"/>
    <xf numFmtId="324" fontId="4" fillId="0" borderId="0"/>
    <xf numFmtId="3" fontId="19" fillId="104" borderId="11" applyNumberFormat="0" applyAlignment="0">
      <alignment horizontal="center"/>
      <protection locked="0"/>
    </xf>
    <xf numFmtId="324" fontId="4" fillId="0" borderId="0"/>
    <xf numFmtId="324" fontId="4" fillId="0" borderId="0"/>
    <xf numFmtId="3" fontId="19" fillId="104" borderId="11" applyNumberFormat="0" applyAlignment="0">
      <alignment horizontal="center"/>
      <protection locked="0"/>
    </xf>
    <xf numFmtId="324" fontId="4" fillId="0" borderId="0"/>
    <xf numFmtId="324" fontId="4" fillId="0" borderId="0"/>
    <xf numFmtId="227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27" fontId="73" fillId="0" borderId="0" applyFont="0" applyFill="0" applyBorder="0" applyAlignment="0">
      <alignment vertical="center"/>
    </xf>
    <xf numFmtId="324" fontId="4" fillId="0" borderId="0"/>
    <xf numFmtId="10" fontId="102" fillId="0" borderId="6"/>
    <xf numFmtId="227" fontId="73" fillId="0" borderId="0" applyFont="0" applyFill="0" applyBorder="0" applyAlignment="0">
      <alignment vertical="center"/>
    </xf>
    <xf numFmtId="10" fontId="102" fillId="0" borderId="6"/>
    <xf numFmtId="324" fontId="4" fillId="0" borderId="0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227" fontId="73" fillId="0" borderId="0" applyFont="0" applyFill="0" applyBorder="0" applyAlignment="0">
      <alignment vertical="center"/>
    </xf>
    <xf numFmtId="227" fontId="73" fillId="0" borderId="0" applyFont="0" applyFill="0" applyBorder="0" applyAlignment="0">
      <alignment vertical="center"/>
    </xf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324" fontId="107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4" fillId="0" borderId="0"/>
    <xf numFmtId="324" fontId="107" fillId="0" borderId="0" applyNumberFormat="0" applyFill="0" applyBorder="0">
      <alignment horizontal="left"/>
    </xf>
    <xf numFmtId="324" fontId="4" fillId="0" borderId="0"/>
    <xf numFmtId="324" fontId="251" fillId="0" borderId="0" applyFill="0" applyBorder="0" applyProtection="0">
      <alignment horizontal="left"/>
    </xf>
    <xf numFmtId="324" fontId="251" fillId="0" borderId="0" applyFill="0" applyBorder="0" applyProtection="0">
      <alignment horizontal="left"/>
    </xf>
    <xf numFmtId="324" fontId="4" fillId="0" borderId="0"/>
    <xf numFmtId="324" fontId="251" fillId="0" borderId="0" applyFill="0" applyBorder="0" applyProtection="0">
      <alignment horizontal="left"/>
    </xf>
    <xf numFmtId="324" fontId="4" fillId="0" borderId="0"/>
    <xf numFmtId="324" fontId="236" fillId="0" borderId="0" applyFill="0" applyBorder="0" applyProtection="0">
      <alignment horizontal="left"/>
    </xf>
    <xf numFmtId="324" fontId="4" fillId="0" borderId="0"/>
    <xf numFmtId="324" fontId="4" fillId="0" borderId="0"/>
    <xf numFmtId="324" fontId="236" fillId="0" borderId="0" applyFill="0" applyBorder="0" applyProtection="0">
      <alignment horizontal="left"/>
    </xf>
    <xf numFmtId="324" fontId="4" fillId="0" borderId="0"/>
    <xf numFmtId="324" fontId="236" fillId="0" borderId="0" applyFill="0" applyBorder="0" applyProtection="0">
      <alignment horizontal="left"/>
    </xf>
    <xf numFmtId="324" fontId="4" fillId="0" borderId="0"/>
    <xf numFmtId="1" fontId="252" fillId="0" borderId="0" applyProtection="0">
      <alignment horizontal="right" vertical="center"/>
    </xf>
    <xf numFmtId="1" fontId="252" fillId="0" borderId="0" applyProtection="0">
      <alignment horizontal="right" vertical="center"/>
    </xf>
    <xf numFmtId="324" fontId="4" fillId="0" borderId="0"/>
    <xf numFmtId="324" fontId="4" fillId="0" borderId="0"/>
    <xf numFmtId="187" fontId="145" fillId="0" borderId="0">
      <alignment horizontal="center"/>
    </xf>
    <xf numFmtId="187" fontId="145" fillId="0" borderId="0">
      <alignment horizontal="center"/>
    </xf>
    <xf numFmtId="324" fontId="4" fillId="0" borderId="0"/>
    <xf numFmtId="187" fontId="146" fillId="0" borderId="0">
      <alignment horizontal="center"/>
    </xf>
    <xf numFmtId="324" fontId="4" fillId="0" borderId="0"/>
    <xf numFmtId="324" fontId="253" fillId="0" borderId="10" applyFill="0" applyProtection="0">
      <alignment vertical="center"/>
    </xf>
    <xf numFmtId="210" fontId="22" fillId="0" borderId="0" applyFill="0" applyBorder="0"/>
    <xf numFmtId="324" fontId="4" fillId="0" borderId="0"/>
    <xf numFmtId="324" fontId="4" fillId="0" borderId="0"/>
    <xf numFmtId="210" fontId="22" fillId="0" borderId="0" applyFill="0" applyBorder="0"/>
    <xf numFmtId="324" fontId="4" fillId="0" borderId="0"/>
    <xf numFmtId="324" fontId="4" fillId="0" borderId="0"/>
    <xf numFmtId="324" fontId="164" fillId="0" borderId="0"/>
    <xf numFmtId="253" fontId="159" fillId="0" borderId="0" applyFont="0" applyFill="0" applyBorder="0" applyAlignment="0" applyProtection="0"/>
    <xf numFmtId="253" fontId="159" fillId="0" borderId="0" applyFont="0" applyFill="0" applyBorder="0" applyAlignment="0" applyProtection="0"/>
    <xf numFmtId="324" fontId="4" fillId="0" borderId="0"/>
    <xf numFmtId="253" fontId="160" fillId="0" borderId="0" applyFont="0" applyFill="0" applyBorder="0" applyAlignment="0" applyProtection="0"/>
    <xf numFmtId="324" fontId="4" fillId="0" borderId="0"/>
    <xf numFmtId="324" fontId="254" fillId="0" borderId="0"/>
    <xf numFmtId="14" fontId="161" fillId="0" borderId="0">
      <alignment horizontal="center" wrapText="1"/>
      <protection locked="0"/>
    </xf>
    <xf numFmtId="324" fontId="4" fillId="0" borderId="0"/>
    <xf numFmtId="324" fontId="4" fillId="0" borderId="0"/>
    <xf numFmtId="14" fontId="161" fillId="0" borderId="0">
      <alignment horizontal="center" wrapText="1"/>
      <protection locked="0"/>
    </xf>
    <xf numFmtId="16" fontId="161" fillId="0" borderId="0">
      <alignment horizontal="center" wrapText="1"/>
      <protection locked="0"/>
    </xf>
    <xf numFmtId="324" fontId="4" fillId="0" borderId="0"/>
    <xf numFmtId="16" fontId="161" fillId="0" borderId="0">
      <alignment horizontal="center" wrapText="1"/>
      <protection locked="0"/>
    </xf>
    <xf numFmtId="324" fontId="4" fillId="0" borderId="0"/>
    <xf numFmtId="324" fontId="254" fillId="0" borderId="0"/>
    <xf numFmtId="9" fontId="167" fillId="0" borderId="0" applyFont="0" applyFill="0" applyBorder="0" applyAlignment="0" applyProtection="0"/>
    <xf numFmtId="324" fontId="255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9" fontId="5" fillId="0" borderId="0" applyFont="0" applyFill="0" applyBorder="0" applyAlignment="0" applyProtection="0"/>
    <xf numFmtId="9" fontId="256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324" fontId="4" fillId="0" borderId="0"/>
    <xf numFmtId="9" fontId="2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45" fontId="161" fillId="0" borderId="0" applyFont="0" applyFill="0" applyBorder="0" applyProtection="0">
      <alignment horizontal="right"/>
    </xf>
    <xf numFmtId="345" fontId="161" fillId="0" borderId="0" applyFont="0" applyFill="0" applyBorder="0" applyProtection="0">
      <alignment horizontal="right"/>
    </xf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346" fontId="96" fillId="0" borderId="0" applyFill="0" applyBorder="0">
      <alignment horizontal="right"/>
      <protection locked="0"/>
    </xf>
    <xf numFmtId="346" fontId="96" fillId="0" borderId="0" applyFill="0" applyBorder="0">
      <alignment horizontal="right"/>
      <protection locked="0"/>
    </xf>
    <xf numFmtId="324" fontId="4" fillId="0" borderId="0"/>
    <xf numFmtId="324" fontId="4" fillId="0" borderId="0"/>
    <xf numFmtId="347" fontId="73" fillId="0" borderId="0">
      <protection locked="0"/>
    </xf>
    <xf numFmtId="347" fontId="73" fillId="0" borderId="0">
      <protection locked="0"/>
    </xf>
    <xf numFmtId="324" fontId="4" fillId="0" borderId="0"/>
    <xf numFmtId="228" fontId="4" fillId="0" borderId="0">
      <protection locked="0"/>
    </xf>
    <xf numFmtId="324" fontId="4" fillId="0" borderId="0"/>
    <xf numFmtId="173" fontId="52" fillId="0" borderId="0" applyFont="0" applyFill="0" applyBorder="0" applyAlignment="0" applyProtection="0"/>
    <xf numFmtId="243" fontId="4" fillId="0" borderId="0"/>
    <xf numFmtId="324" fontId="4" fillId="0" borderId="0"/>
    <xf numFmtId="324" fontId="4" fillId="0" borderId="0"/>
    <xf numFmtId="243" fontId="4" fillId="0" borderId="0"/>
    <xf numFmtId="243" fontId="4" fillId="0" borderId="0"/>
    <xf numFmtId="324" fontId="4" fillId="0" borderId="0"/>
    <xf numFmtId="324" fontId="4" fillId="0" borderId="0"/>
    <xf numFmtId="324" fontId="4" fillId="0" borderId="0" applyNumberFormat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10" fontId="4" fillId="0" borderId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9" fontId="153" fillId="0" borderId="0" applyFont="0" applyFill="0" applyBorder="0" applyAlignment="0" applyProtection="0"/>
    <xf numFmtId="268" fontId="73" fillId="0" borderId="0"/>
    <xf numFmtId="324" fontId="257" fillId="0" borderId="0" applyFont="0" applyFill="0" applyBorder="0" applyAlignment="0" applyProtection="0">
      <alignment horizontal="center"/>
    </xf>
    <xf numFmtId="324" fontId="257" fillId="0" borderId="0" applyFont="0" applyFill="0" applyBorder="0" applyAlignment="0" applyProtection="0">
      <alignment horizontal="center"/>
    </xf>
    <xf numFmtId="268" fontId="73" fillId="0" borderId="0"/>
    <xf numFmtId="324" fontId="4" fillId="0" borderId="0"/>
    <xf numFmtId="324" fontId="4" fillId="0" borderId="0"/>
    <xf numFmtId="324" fontId="257" fillId="0" borderId="0" applyFont="0" applyFill="0" applyBorder="0" applyAlignment="0" applyProtection="0">
      <alignment horizontal="center"/>
    </xf>
    <xf numFmtId="268" fontId="73" fillId="0" borderId="0"/>
    <xf numFmtId="324" fontId="173" fillId="0" borderId="0"/>
    <xf numFmtId="324" fontId="173" fillId="0" borderId="0"/>
    <xf numFmtId="324" fontId="4" fillId="0" borderId="0"/>
    <xf numFmtId="324" fontId="258" fillId="0" borderId="0"/>
    <xf numFmtId="324" fontId="4" fillId="0" borderId="0"/>
    <xf numFmtId="348" fontId="227" fillId="0" borderId="0"/>
    <xf numFmtId="348" fontId="227" fillId="0" borderId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324" fontId="22" fillId="105" borderId="0" applyNumberFormat="0" applyFont="0" applyBorder="0" applyAlignment="0">
      <protection locked="0"/>
    </xf>
    <xf numFmtId="324" fontId="96" fillId="0" borderId="0" applyNumberFormat="0" applyFont="0" applyFill="0" applyBorder="0" applyAlignment="0" applyProtection="0">
      <alignment horizontal="left"/>
    </xf>
    <xf numFmtId="324" fontId="96" fillId="0" borderId="0" applyNumberFormat="0" applyFont="0" applyFill="0" applyBorder="0" applyAlignment="0" applyProtection="0">
      <alignment horizontal="left"/>
    </xf>
    <xf numFmtId="324" fontId="4" fillId="0" borderId="0"/>
    <xf numFmtId="324" fontId="96" fillId="0" borderId="0" applyNumberFormat="0" applyFont="0" applyFill="0" applyBorder="0" applyAlignment="0" applyProtection="0">
      <alignment horizontal="left"/>
    </xf>
    <xf numFmtId="324" fontId="4" fillId="0" borderId="0"/>
    <xf numFmtId="324" fontId="226" fillId="0" borderId="50">
      <alignment horizontal="center"/>
    </xf>
    <xf numFmtId="324" fontId="226" fillId="0" borderId="50">
      <alignment horizontal="center"/>
    </xf>
    <xf numFmtId="324" fontId="226" fillId="0" borderId="50">
      <alignment horizontal="center"/>
    </xf>
    <xf numFmtId="324" fontId="226" fillId="0" borderId="50">
      <alignment horizontal="center"/>
    </xf>
    <xf numFmtId="324" fontId="4" fillId="0" borderId="0"/>
    <xf numFmtId="324" fontId="226" fillId="0" borderId="50">
      <alignment horizontal="center"/>
    </xf>
    <xf numFmtId="324" fontId="4" fillId="0" borderId="0"/>
    <xf numFmtId="324" fontId="259" fillId="0" borderId="10"/>
    <xf numFmtId="39" fontId="4" fillId="0" borderId="0" applyFill="0" applyBorder="0" applyAlignment="0" applyProtection="0"/>
    <xf numFmtId="324" fontId="4" fillId="0" borderId="0"/>
    <xf numFmtId="324" fontId="4" fillId="0" borderId="0"/>
    <xf numFmtId="39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37" fontId="4" fillId="0" borderId="0" applyFill="0" applyBorder="0" applyAlignment="0" applyProtection="0"/>
    <xf numFmtId="324" fontId="4" fillId="0" borderId="0"/>
    <xf numFmtId="324" fontId="4" fillId="0" borderId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10" fontId="164" fillId="0" borderId="11"/>
    <xf numFmtId="10" fontId="4" fillId="0" borderId="0"/>
    <xf numFmtId="2" fontId="102" fillId="0" borderId="0">
      <alignment horizontal="right"/>
    </xf>
    <xf numFmtId="324" fontId="1" fillId="0" borderId="0"/>
  </cellStyleXfs>
  <cellXfs count="672">
    <xf numFmtId="324" fontId="0" fillId="0" borderId="0" xfId="0"/>
    <xf numFmtId="324" fontId="0" fillId="0" borderId="0" xfId="0" applyFont="1" applyAlignment="1" applyProtection="1">
      <alignment vertical="center"/>
    </xf>
    <xf numFmtId="324" fontId="0" fillId="0" borderId="0" xfId="0" applyFont="1" applyAlignment="1" applyProtection="1">
      <alignment vertical="center" wrapText="1"/>
    </xf>
    <xf numFmtId="324" fontId="15" fillId="0" borderId="0" xfId="0" applyFont="1" applyAlignment="1" applyProtection="1">
      <alignment vertical="center"/>
    </xf>
    <xf numFmtId="324" fontId="7" fillId="0" borderId="0" xfId="0" applyFont="1" applyAlignment="1" applyProtection="1">
      <alignment vertical="center"/>
    </xf>
    <xf numFmtId="324" fontId="6" fillId="2" borderId="0" xfId="0" applyFont="1" applyFill="1" applyAlignment="1" applyProtection="1">
      <alignment vertical="center"/>
    </xf>
    <xf numFmtId="324" fontId="6" fillId="2" borderId="0" xfId="0" applyFont="1" applyFill="1" applyAlignment="1" applyProtection="1">
      <alignment vertical="center" wrapText="1"/>
    </xf>
    <xf numFmtId="324" fontId="14" fillId="0" borderId="0" xfId="0" applyFont="1" applyAlignment="1" applyProtection="1">
      <alignment vertical="center"/>
    </xf>
    <xf numFmtId="324" fontId="16" fillId="0" borderId="7" xfId="0" applyFont="1" applyBorder="1" applyAlignment="1" applyProtection="1">
      <alignment vertical="center"/>
    </xf>
    <xf numFmtId="9" fontId="16" fillId="0" borderId="7" xfId="0" applyNumberFormat="1" applyFont="1" applyBorder="1" applyAlignment="1" applyProtection="1">
      <alignment vertical="center"/>
    </xf>
    <xf numFmtId="9" fontId="0" fillId="4" borderId="7" xfId="0" applyNumberFormat="1" applyFont="1" applyFill="1" applyBorder="1" applyAlignment="1" applyProtection="1">
      <alignment vertical="center"/>
    </xf>
    <xf numFmtId="324" fontId="0" fillId="4" borderId="7" xfId="0" applyFont="1" applyFill="1" applyBorder="1" applyAlignment="1" applyProtection="1">
      <alignment vertical="center"/>
    </xf>
    <xf numFmtId="3" fontId="0" fillId="0" borderId="0" xfId="0" applyNumberFormat="1" applyFont="1" applyAlignment="1" applyProtection="1">
      <alignment vertical="center"/>
    </xf>
    <xf numFmtId="324" fontId="0" fillId="0" borderId="0" xfId="0" applyNumberFormat="1" applyFont="1" applyBorder="1" applyAlignment="1" applyProtection="1">
      <alignment horizontal="center" vertical="center" wrapText="1"/>
      <protection locked="0"/>
    </xf>
    <xf numFmtId="3" fontId="7" fillId="0" borderId="0" xfId="0" applyNumberFormat="1" applyFont="1" applyAlignment="1" applyProtection="1">
      <alignment vertical="center"/>
    </xf>
    <xf numFmtId="3" fontId="0" fillId="4" borderId="7" xfId="0" applyNumberFormat="1" applyFont="1" applyFill="1" applyBorder="1" applyAlignment="1" applyProtection="1">
      <alignment vertical="center"/>
    </xf>
    <xf numFmtId="3" fontId="16" fillId="0" borderId="7" xfId="0" applyNumberFormat="1" applyFont="1" applyBorder="1" applyAlignment="1" applyProtection="1">
      <alignment vertical="center"/>
    </xf>
    <xf numFmtId="3" fontId="0" fillId="4" borderId="0" xfId="0" applyNumberFormat="1" applyFont="1" applyFill="1" applyBorder="1" applyAlignment="1" applyProtection="1">
      <alignment vertical="center"/>
    </xf>
    <xf numFmtId="3" fontId="6" fillId="2" borderId="0" xfId="0" applyNumberFormat="1" applyFont="1" applyFill="1" applyAlignment="1" applyProtection="1">
      <alignment vertical="center"/>
    </xf>
    <xf numFmtId="9" fontId="0" fillId="4" borderId="7" xfId="1" applyFont="1" applyFill="1" applyBorder="1" applyAlignment="1" applyProtection="1">
      <alignment vertical="center"/>
    </xf>
    <xf numFmtId="9" fontId="0" fillId="4" borderId="0" xfId="1" applyFont="1" applyFill="1" applyBorder="1" applyAlignment="1" applyProtection="1">
      <alignment vertical="center"/>
    </xf>
    <xf numFmtId="9" fontId="0" fillId="4" borderId="1" xfId="1" applyFont="1" applyFill="1" applyBorder="1" applyAlignment="1" applyProtection="1">
      <alignment vertical="center"/>
    </xf>
    <xf numFmtId="9" fontId="0" fillId="4" borderId="7" xfId="0" applyNumberFormat="1" applyFont="1" applyFill="1" applyBorder="1" applyAlignment="1" applyProtection="1">
      <alignment vertical="center"/>
      <protection locked="0"/>
    </xf>
    <xf numFmtId="9" fontId="0" fillId="4" borderId="0" xfId="0" applyNumberFormat="1" applyFont="1" applyFill="1" applyBorder="1" applyAlignment="1" applyProtection="1">
      <alignment vertical="center"/>
      <protection locked="0"/>
    </xf>
    <xf numFmtId="173" fontId="0" fillId="0" borderId="0" xfId="1" applyNumberFormat="1" applyFont="1" applyAlignment="1" applyProtection="1">
      <alignment vertical="center"/>
    </xf>
    <xf numFmtId="324" fontId="0" fillId="4" borderId="2" xfId="0" applyFont="1" applyFill="1" applyBorder="1" applyAlignment="1" applyProtection="1">
      <alignment horizontal="left" vertical="center"/>
    </xf>
    <xf numFmtId="324" fontId="0" fillId="4" borderId="0" xfId="0" applyFont="1" applyFill="1" applyBorder="1" applyAlignment="1" applyProtection="1">
      <alignment horizontal="left" vertical="center"/>
    </xf>
    <xf numFmtId="14" fontId="0" fillId="4" borderId="2" xfId="0" quotePrefix="1" applyNumberFormat="1" applyFont="1" applyFill="1" applyBorder="1" applyAlignment="1" applyProtection="1">
      <alignment vertical="center"/>
    </xf>
    <xf numFmtId="324" fontId="0" fillId="0" borderId="0" xfId="0" applyFont="1" applyBorder="1" applyAlignment="1" applyProtection="1">
      <alignment vertical="center"/>
    </xf>
    <xf numFmtId="1" fontId="0" fillId="0" borderId="0" xfId="0" applyNumberFormat="1" applyFont="1" applyAlignment="1" applyProtection="1">
      <alignment vertical="center"/>
    </xf>
    <xf numFmtId="1" fontId="6" fillId="2" borderId="0" xfId="0" applyNumberFormat="1" applyFont="1" applyFill="1" applyAlignment="1" applyProtection="1">
      <alignment vertical="center"/>
    </xf>
    <xf numFmtId="1" fontId="16" fillId="0" borderId="7" xfId="0" applyNumberFormat="1" applyFont="1" applyBorder="1" applyAlignment="1" applyProtection="1">
      <alignment vertical="center"/>
    </xf>
    <xf numFmtId="324" fontId="0" fillId="0" borderId="0" xfId="4" applyFont="1" applyAlignment="1" applyProtection="1">
      <alignment vertical="center"/>
    </xf>
    <xf numFmtId="324" fontId="0" fillId="4" borderId="0" xfId="0" applyFont="1" applyFill="1" applyBorder="1" applyAlignment="1" applyProtection="1">
      <alignment vertical="center"/>
    </xf>
    <xf numFmtId="9" fontId="0" fillId="0" borderId="0" xfId="0" applyNumberFormat="1" applyFont="1" applyBorder="1" applyAlignment="1" applyProtection="1">
      <alignment vertical="center"/>
    </xf>
    <xf numFmtId="9" fontId="0" fillId="0" borderId="0" xfId="0" applyNumberFormat="1" applyFont="1" applyAlignment="1" applyProtection="1">
      <alignment vertical="center"/>
    </xf>
    <xf numFmtId="324" fontId="62" fillId="0" borderId="0" xfId="0" applyFont="1" applyBorder="1" applyAlignment="1" applyProtection="1">
      <alignment vertical="center" wrapText="1"/>
    </xf>
    <xf numFmtId="324" fontId="62" fillId="0" borderId="0" xfId="0" applyFont="1" applyBorder="1" applyAlignment="1" applyProtection="1">
      <alignment horizontal="left" vertical="center" wrapText="1"/>
    </xf>
    <xf numFmtId="324" fontId="70" fillId="0" borderId="0" xfId="0" applyFont="1" applyBorder="1" applyAlignment="1" applyProtection="1">
      <alignment horizontal="left" vertical="center" wrapText="1"/>
    </xf>
    <xf numFmtId="324" fontId="68" fillId="0" borderId="0" xfId="0" applyFont="1" applyBorder="1" applyAlignment="1" applyProtection="1">
      <alignment vertical="center" wrapText="1"/>
    </xf>
    <xf numFmtId="3" fontId="0" fillId="7" borderId="7" xfId="0" applyNumberFormat="1" applyFont="1" applyFill="1" applyBorder="1" applyAlignment="1" applyProtection="1">
      <alignment vertical="center"/>
    </xf>
    <xf numFmtId="1" fontId="0" fillId="5" borderId="0" xfId="0" applyNumberFormat="1" applyFont="1" applyFill="1" applyBorder="1" applyAlignment="1" applyProtection="1">
      <alignment vertical="center"/>
    </xf>
    <xf numFmtId="9" fontId="0" fillId="5" borderId="0" xfId="0" applyNumberFormat="1" applyFont="1" applyFill="1" applyBorder="1" applyAlignment="1" applyProtection="1">
      <alignment vertical="center"/>
      <protection locked="0"/>
    </xf>
    <xf numFmtId="9" fontId="0" fillId="5" borderId="1" xfId="1" applyFont="1" applyFill="1" applyBorder="1" applyAlignment="1" applyProtection="1">
      <alignment vertical="center"/>
    </xf>
    <xf numFmtId="3" fontId="0" fillId="7" borderId="0" xfId="0" applyNumberFormat="1" applyFont="1" applyFill="1" applyBorder="1" applyAlignment="1" applyProtection="1">
      <alignment vertical="center"/>
    </xf>
    <xf numFmtId="324" fontId="67" fillId="0" borderId="0" xfId="0" applyFont="1" applyAlignment="1" applyProtection="1">
      <alignment vertical="center" wrapText="1"/>
    </xf>
    <xf numFmtId="324" fontId="62" fillId="0" borderId="0" xfId="0" applyFont="1" applyAlignment="1" applyProtection="1">
      <alignment vertical="center" wrapText="1"/>
    </xf>
    <xf numFmtId="324" fontId="67" fillId="0" borderId="0" xfId="0" applyFont="1" applyBorder="1" applyAlignment="1" applyProtection="1">
      <alignment vertical="center" wrapText="1"/>
    </xf>
    <xf numFmtId="14" fontId="0" fillId="4" borderId="2" xfId="0" applyNumberFormat="1" applyFont="1" applyFill="1" applyBorder="1" applyAlignment="1" applyProtection="1">
      <alignment horizontal="left" vertical="center"/>
    </xf>
    <xf numFmtId="171" fontId="64" fillId="5" borderId="34" xfId="2" applyNumberFormat="1" applyFont="1" applyFill="1" applyBorder="1" applyAlignment="1" applyProtection="1">
      <alignment horizontal="left" wrapText="1"/>
    </xf>
    <xf numFmtId="324" fontId="67" fillId="0" borderId="35" xfId="0" applyFont="1" applyBorder="1" applyAlignment="1" applyProtection="1">
      <alignment vertical="center" wrapText="1"/>
    </xf>
    <xf numFmtId="324" fontId="71" fillId="0" borderId="35" xfId="0" applyFont="1" applyBorder="1" applyAlignment="1" applyProtection="1">
      <alignment horizontal="left" vertical="center" wrapText="1"/>
    </xf>
    <xf numFmtId="324" fontId="62" fillId="0" borderId="0" xfId="0" applyFont="1" applyFill="1" applyBorder="1" applyAlignment="1" applyProtection="1">
      <alignment vertical="center" wrapText="1"/>
    </xf>
    <xf numFmtId="324" fontId="62" fillId="0" borderId="0" xfId="0" applyFont="1" applyFill="1" applyBorder="1" applyAlignment="1" applyProtection="1">
      <alignment horizontal="left" vertical="center" wrapText="1"/>
    </xf>
    <xf numFmtId="324" fontId="70" fillId="0" borderId="0" xfId="0" applyFont="1" applyFill="1" applyBorder="1" applyAlignment="1" applyProtection="1">
      <alignment horizontal="left" vertical="center" wrapText="1"/>
    </xf>
    <xf numFmtId="3" fontId="0" fillId="7" borderId="2" xfId="0" applyNumberFormat="1" applyFont="1" applyFill="1" applyBorder="1" applyAlignment="1" applyProtection="1">
      <alignment vertical="center"/>
    </xf>
    <xf numFmtId="10" fontId="0" fillId="0" borderId="0" xfId="1" applyNumberFormat="1" applyFont="1" applyBorder="1" applyAlignment="1" applyProtection="1">
      <alignment horizontal="center"/>
    </xf>
    <xf numFmtId="324" fontId="62" fillId="0" borderId="0" xfId="0" applyFont="1" applyBorder="1" applyAlignment="1" applyProtection="1">
      <alignment vertical="center"/>
      <protection locked="0"/>
    </xf>
    <xf numFmtId="10" fontId="62" fillId="0" borderId="0" xfId="1" applyNumberFormat="1" applyFont="1" applyBorder="1" applyAlignment="1" applyProtection="1">
      <alignment horizontal="center"/>
      <protection locked="0"/>
    </xf>
    <xf numFmtId="324" fontId="67" fillId="0" borderId="0" xfId="0" applyFont="1" applyBorder="1" applyAlignment="1" applyProtection="1">
      <alignment vertical="center"/>
      <protection locked="0"/>
    </xf>
    <xf numFmtId="324" fontId="62" fillId="0" borderId="0" xfId="0" applyFont="1" applyFill="1" applyBorder="1" applyAlignment="1" applyProtection="1">
      <alignment vertical="center"/>
      <protection locked="0"/>
    </xf>
    <xf numFmtId="9" fontId="0" fillId="0" borderId="0" xfId="1" applyFont="1" applyAlignment="1" applyProtection="1">
      <alignment vertical="center"/>
    </xf>
    <xf numFmtId="10" fontId="7" fillId="0" borderId="0" xfId="1" applyNumberFormat="1" applyFont="1" applyBorder="1" applyAlignment="1" applyProtection="1">
      <alignment horizontal="center"/>
    </xf>
    <xf numFmtId="324" fontId="68" fillId="0" borderId="0" xfId="0" applyFont="1" applyFill="1" applyBorder="1" applyAlignment="1" applyProtection="1">
      <alignment vertical="center" wrapText="1"/>
    </xf>
    <xf numFmtId="324" fontId="80" fillId="0" borderId="0" xfId="0" applyFont="1" applyBorder="1" applyAlignment="1" applyProtection="1">
      <alignment vertical="center" wrapText="1"/>
    </xf>
    <xf numFmtId="171" fontId="68" fillId="0" borderId="0" xfId="0" applyNumberFormat="1" applyFont="1" applyBorder="1" applyAlignment="1" applyProtection="1">
      <alignment wrapText="1"/>
    </xf>
    <xf numFmtId="171" fontId="62" fillId="0" borderId="0" xfId="0" applyNumberFormat="1" applyFont="1" applyBorder="1" applyAlignment="1" applyProtection="1">
      <protection locked="0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0" fontId="5" fillId="0" borderId="0" xfId="1" applyNumberFormat="1" applyFont="1" applyBorder="1" applyAlignment="1" applyProtection="1">
      <alignment horizontal="center"/>
    </xf>
    <xf numFmtId="3" fontId="0" fillId="7" borderId="1" xfId="0" applyNumberFormat="1" applyFont="1" applyFill="1" applyBorder="1" applyAlignment="1" applyProtection="1">
      <alignment vertical="center"/>
    </xf>
    <xf numFmtId="324" fontId="0" fillId="4" borderId="1" xfId="0" applyFont="1" applyFill="1" applyBorder="1" applyAlignment="1" applyProtection="1">
      <alignment vertical="center"/>
    </xf>
    <xf numFmtId="324" fontId="25" fillId="0" borderId="0" xfId="0" applyFont="1" applyAlignment="1" applyProtection="1">
      <alignment horizontal="center" vertical="center" wrapText="1"/>
    </xf>
    <xf numFmtId="169" fontId="76" fillId="5" borderId="0" xfId="2" applyNumberFormat="1" applyFont="1" applyFill="1" applyBorder="1" applyAlignment="1" applyProtection="1">
      <alignment horizontal="left" vertical="center" wrapText="1"/>
    </xf>
    <xf numFmtId="324" fontId="67" fillId="5" borderId="0" xfId="0" applyFont="1" applyFill="1" applyBorder="1" applyAlignment="1" applyProtection="1">
      <alignment vertical="center" wrapText="1"/>
    </xf>
    <xf numFmtId="324" fontId="62" fillId="0" borderId="0" xfId="0" applyFont="1" applyBorder="1" applyAlignment="1" applyProtection="1">
      <alignment vertical="center" wrapText="1"/>
      <protection locked="0"/>
    </xf>
    <xf numFmtId="171" fontId="68" fillId="0" borderId="0" xfId="0" applyNumberFormat="1" applyFont="1" applyBorder="1" applyAlignment="1" applyProtection="1">
      <alignment vertical="center" wrapText="1"/>
    </xf>
    <xf numFmtId="171" fontId="62" fillId="0" borderId="0" xfId="0" applyNumberFormat="1" applyFont="1" applyBorder="1" applyAlignment="1" applyProtection="1">
      <alignment vertical="center" wrapText="1"/>
      <protection locked="0"/>
    </xf>
    <xf numFmtId="10" fontId="0" fillId="0" borderId="0" xfId="1" applyNumberFormat="1" applyFont="1" applyBorder="1" applyAlignment="1" applyProtection="1">
      <alignment horizontal="center" wrapText="1"/>
    </xf>
    <xf numFmtId="10" fontId="62" fillId="0" borderId="0" xfId="1" applyNumberFormat="1" applyFont="1" applyBorder="1" applyAlignment="1" applyProtection="1">
      <alignment horizontal="center" wrapText="1"/>
      <protection locked="0"/>
    </xf>
    <xf numFmtId="171" fontId="68" fillId="0" borderId="0" xfId="0" applyNumberFormat="1" applyFont="1" applyAlignment="1" applyProtection="1">
      <alignment vertical="center" wrapText="1"/>
    </xf>
    <xf numFmtId="183" fontId="63" fillId="5" borderId="2" xfId="2" applyNumberFormat="1" applyFont="1" applyFill="1" applyBorder="1" applyAlignment="1" applyProtection="1">
      <alignment horizontal="left" vertical="center" wrapText="1"/>
    </xf>
    <xf numFmtId="183" fontId="65" fillId="5" borderId="2" xfId="2" applyNumberFormat="1" applyFont="1" applyFill="1" applyBorder="1" applyAlignment="1" applyProtection="1">
      <alignment horizontal="left" vertical="center" wrapText="1"/>
    </xf>
    <xf numFmtId="183" fontId="64" fillId="5" borderId="2" xfId="2" applyNumberFormat="1" applyFont="1" applyFill="1" applyBorder="1" applyAlignment="1" applyProtection="1">
      <alignment horizontal="left" vertical="center" wrapText="1"/>
    </xf>
    <xf numFmtId="183" fontId="63" fillId="5" borderId="7" xfId="2" applyNumberFormat="1" applyFont="1" applyFill="1" applyBorder="1" applyAlignment="1" applyProtection="1">
      <alignment horizontal="left" vertical="center" wrapText="1"/>
    </xf>
    <xf numFmtId="183" fontId="63" fillId="5" borderId="32" xfId="2" applyNumberFormat="1" applyFont="1" applyFill="1" applyBorder="1" applyAlignment="1" applyProtection="1">
      <alignment horizontal="left" vertical="center" wrapText="1"/>
    </xf>
    <xf numFmtId="183" fontId="65" fillId="5" borderId="32" xfId="2" applyNumberFormat="1" applyFont="1" applyFill="1" applyBorder="1" applyAlignment="1" applyProtection="1">
      <alignment horizontal="left" vertical="center" wrapText="1"/>
    </xf>
    <xf numFmtId="324" fontId="67" fillId="0" borderId="0" xfId="0" applyFont="1" applyBorder="1" applyAlignment="1" applyProtection="1">
      <alignment vertical="center" wrapText="1"/>
      <protection locked="0"/>
    </xf>
    <xf numFmtId="169" fontId="76" fillId="5" borderId="0" xfId="2" applyNumberFormat="1" applyFont="1" applyFill="1" applyBorder="1" applyAlignment="1" applyProtection="1">
      <alignment vertical="top" wrapText="1"/>
    </xf>
    <xf numFmtId="3" fontId="86" fillId="0" borderId="0" xfId="0" applyNumberFormat="1" applyFont="1" applyFill="1" applyBorder="1" applyAlignment="1" applyProtection="1">
      <alignment wrapText="1"/>
      <protection locked="0"/>
    </xf>
    <xf numFmtId="324" fontId="62" fillId="0" borderId="0" xfId="0" applyFont="1" applyFill="1" applyBorder="1" applyAlignment="1" applyProtection="1">
      <alignment vertical="center" wrapText="1"/>
      <protection locked="0"/>
    </xf>
    <xf numFmtId="324" fontId="67" fillId="5" borderId="0" xfId="0" applyFont="1" applyFill="1" applyBorder="1" applyAlignment="1" applyProtection="1">
      <alignment horizontal="left" vertical="center" wrapText="1"/>
    </xf>
    <xf numFmtId="324" fontId="67" fillId="0" borderId="0" xfId="0" applyFont="1" applyFill="1" applyBorder="1" applyAlignment="1" applyProtection="1">
      <alignment vertical="center" wrapText="1"/>
      <protection locked="0"/>
    </xf>
    <xf numFmtId="324" fontId="76" fillId="0" borderId="0" xfId="0" applyFont="1" applyBorder="1" applyAlignment="1" applyProtection="1">
      <alignment vertical="center" wrapText="1"/>
    </xf>
    <xf numFmtId="3" fontId="79" fillId="0" borderId="0" xfId="0" applyNumberFormat="1" applyFont="1" applyFill="1" applyBorder="1" applyAlignment="1" applyProtection="1">
      <alignment horizontal="center" wrapText="1"/>
      <protection locked="0"/>
    </xf>
    <xf numFmtId="3" fontId="79" fillId="0" borderId="0" xfId="0" applyNumberFormat="1" applyFont="1" applyFill="1" applyBorder="1" applyAlignment="1" applyProtection="1">
      <alignment wrapText="1"/>
      <protection locked="0"/>
    </xf>
    <xf numFmtId="324" fontId="87" fillId="0" borderId="0" xfId="0" applyFont="1" applyAlignment="1" applyProtection="1">
      <alignment horizontal="left" vertical="center" wrapText="1"/>
    </xf>
    <xf numFmtId="324" fontId="76" fillId="0" borderId="0" xfId="0" applyFont="1" applyAlignment="1" applyProtection="1">
      <alignment horizontal="left" vertical="center" wrapText="1"/>
    </xf>
    <xf numFmtId="10" fontId="76" fillId="0" borderId="0" xfId="1" applyNumberFormat="1" applyFont="1" applyBorder="1" applyAlignment="1" applyProtection="1">
      <alignment horizontal="left" wrapText="1"/>
      <protection locked="0"/>
    </xf>
    <xf numFmtId="324" fontId="76" fillId="0" borderId="0" xfId="0" applyFont="1" applyBorder="1" applyAlignment="1" applyProtection="1">
      <alignment horizontal="left" vertical="center" wrapText="1"/>
      <protection locked="0"/>
    </xf>
    <xf numFmtId="324" fontId="62" fillId="0" borderId="0" xfId="0" applyFont="1" applyAlignment="1" applyProtection="1">
      <alignment horizontal="left" vertical="center" wrapText="1"/>
    </xf>
    <xf numFmtId="324" fontId="70" fillId="0" borderId="0" xfId="0" applyFont="1" applyAlignment="1" applyProtection="1">
      <alignment horizontal="left" vertical="center" wrapText="1"/>
    </xf>
    <xf numFmtId="324" fontId="68" fillId="0" borderId="0" xfId="0" applyFont="1" applyAlignment="1" applyProtection="1">
      <alignment vertical="center" wrapText="1"/>
    </xf>
    <xf numFmtId="324" fontId="77" fillId="0" borderId="0" xfId="0" applyFont="1" applyBorder="1" applyAlignment="1" applyProtection="1">
      <alignment vertical="top" wrapText="1"/>
    </xf>
    <xf numFmtId="324" fontId="77" fillId="0" borderId="0" xfId="0" applyFont="1" applyBorder="1" applyAlignment="1" applyProtection="1">
      <alignment vertical="center" wrapText="1"/>
    </xf>
    <xf numFmtId="324" fontId="62" fillId="0" borderId="0" xfId="0" applyFont="1" applyAlignment="1" applyProtection="1">
      <alignment horizontal="center" vertical="center" wrapText="1"/>
    </xf>
    <xf numFmtId="324" fontId="67" fillId="0" borderId="0" xfId="0" applyFont="1" applyAlignment="1" applyProtection="1">
      <alignment horizontal="left" vertical="center" wrapText="1"/>
    </xf>
    <xf numFmtId="324" fontId="82" fillId="0" borderId="0" xfId="0" applyFont="1" applyBorder="1" applyAlignment="1" applyProtection="1">
      <alignment vertical="center" wrapText="1"/>
    </xf>
    <xf numFmtId="324" fontId="67" fillId="0" borderId="0" xfId="0" applyFont="1" applyBorder="1" applyAlignment="1" applyProtection="1">
      <alignment horizontal="left" vertical="center" wrapText="1"/>
    </xf>
    <xf numFmtId="324" fontId="71" fillId="0" borderId="0" xfId="0" applyFont="1" applyBorder="1" applyAlignment="1" applyProtection="1">
      <alignment horizontal="left" vertical="center" wrapText="1"/>
    </xf>
    <xf numFmtId="324" fontId="76" fillId="0" borderId="0" xfId="0" applyFont="1" applyBorder="1" applyAlignment="1" applyProtection="1">
      <alignment horizontal="left" vertical="center" wrapText="1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324" fontId="67" fillId="5" borderId="0" xfId="0" applyFont="1" applyFill="1" applyAlignment="1" applyProtection="1">
      <alignment vertical="center" wrapText="1"/>
    </xf>
    <xf numFmtId="324" fontId="67" fillId="5" borderId="0" xfId="0" applyFont="1" applyFill="1" applyAlignment="1" applyProtection="1">
      <alignment horizontal="left" vertical="center" wrapText="1"/>
    </xf>
    <xf numFmtId="324" fontId="83" fillId="0" borderId="0" xfId="0" applyFont="1" applyAlignment="1" applyProtection="1">
      <alignment vertical="center" wrapText="1"/>
    </xf>
    <xf numFmtId="324" fontId="83" fillId="0" borderId="0" xfId="0" applyFont="1" applyAlignment="1" applyProtection="1">
      <alignment horizontal="left" vertical="center" wrapText="1"/>
    </xf>
    <xf numFmtId="324" fontId="84" fillId="5" borderId="0" xfId="0" applyFont="1" applyFill="1" applyAlignment="1" applyProtection="1">
      <alignment vertical="center" wrapText="1"/>
    </xf>
    <xf numFmtId="324" fontId="84" fillId="5" borderId="0" xfId="0" applyFont="1" applyFill="1" applyAlignment="1" applyProtection="1">
      <alignment horizontal="left" vertical="center" wrapText="1"/>
    </xf>
    <xf numFmtId="324" fontId="84" fillId="0" borderId="0" xfId="0" applyFont="1" applyAlignment="1" applyProtection="1">
      <alignment vertical="center" wrapText="1"/>
    </xf>
    <xf numFmtId="324" fontId="76" fillId="0" borderId="0" xfId="0" applyFont="1" applyAlignment="1" applyProtection="1">
      <alignment vertical="center" wrapText="1"/>
    </xf>
    <xf numFmtId="324" fontId="82" fillId="0" borderId="0" xfId="0" applyFont="1" applyAlignment="1" applyProtection="1">
      <alignment horizontal="left" vertical="center" wrapText="1"/>
    </xf>
    <xf numFmtId="183" fontId="64" fillId="5" borderId="2" xfId="2" applyNumberFormat="1" applyFont="1" applyFill="1" applyBorder="1" applyAlignment="1" applyProtection="1">
      <alignment horizontal="left" vertical="center" wrapText="1" indent="1"/>
    </xf>
    <xf numFmtId="9" fontId="0" fillId="4" borderId="1" xfId="0" applyNumberFormat="1" applyFont="1" applyFill="1" applyBorder="1" applyAlignment="1" applyProtection="1">
      <alignment vertical="center"/>
      <protection locked="0"/>
    </xf>
    <xf numFmtId="3" fontId="0" fillId="4" borderId="7" xfId="0" applyNumberFormat="1" applyFont="1" applyFill="1" applyBorder="1" applyAlignment="1" applyProtection="1">
      <alignment vertical="center"/>
      <protection locked="0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324" fontId="82" fillId="0" borderId="0" xfId="0" applyFont="1" applyAlignment="1" applyProtection="1">
      <alignment vertical="center" wrapText="1"/>
    </xf>
    <xf numFmtId="183" fontId="65" fillId="5" borderId="34" xfId="2" applyNumberFormat="1" applyFont="1" applyFill="1" applyBorder="1" applyAlignment="1" applyProtection="1">
      <alignment horizontal="left" vertical="center" wrapText="1"/>
    </xf>
    <xf numFmtId="183" fontId="66" fillId="2" borderId="0" xfId="2" applyNumberFormat="1" applyFont="1" applyFill="1" applyBorder="1" applyAlignment="1" applyProtection="1">
      <alignment horizontal="center" vertical="center" wrapText="1"/>
    </xf>
    <xf numFmtId="183" fontId="66" fillId="6" borderId="0" xfId="2" applyNumberFormat="1" applyFont="1" applyFill="1" applyBorder="1" applyAlignment="1" applyProtection="1">
      <alignment horizontal="center" vertical="center" wrapText="1"/>
    </xf>
    <xf numFmtId="183" fontId="66" fillId="2" borderId="34" xfId="2" applyNumberFormat="1" applyFont="1" applyFill="1" applyBorder="1" applyAlignment="1" applyProtection="1">
      <alignment horizontal="center" vertical="center" wrapText="1"/>
    </xf>
    <xf numFmtId="183" fontId="66" fillId="6" borderId="34" xfId="2" applyNumberFormat="1" applyFont="1" applyFill="1" applyBorder="1" applyAlignment="1" applyProtection="1">
      <alignment horizontal="center" vertical="center" wrapText="1"/>
    </xf>
    <xf numFmtId="183" fontId="88" fillId="5" borderId="35" xfId="2" applyNumberFormat="1" applyFont="1" applyFill="1" applyBorder="1" applyAlignment="1" applyProtection="1">
      <alignment horizontal="left" vertical="center" wrapText="1"/>
    </xf>
    <xf numFmtId="10" fontId="89" fillId="0" borderId="0" xfId="1" applyNumberFormat="1" applyFont="1" applyBorder="1" applyAlignment="1" applyProtection="1">
      <alignment horizontal="center"/>
    </xf>
    <xf numFmtId="10" fontId="67" fillId="0" borderId="0" xfId="1" applyNumberFormat="1" applyFont="1" applyBorder="1" applyAlignment="1" applyProtection="1">
      <alignment horizontal="center"/>
      <protection locked="0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5" fillId="3" borderId="0" xfId="2" applyNumberFormat="1" applyFont="1" applyFill="1" applyBorder="1" applyAlignment="1" applyProtection="1">
      <alignment horizontal="right" vertical="center" wrapText="1"/>
    </xf>
    <xf numFmtId="183" fontId="65" fillId="5" borderId="0" xfId="2" applyNumberFormat="1" applyFont="1" applyFill="1" applyBorder="1" applyAlignment="1" applyProtection="1">
      <alignment horizontal="right" vertical="center" wrapText="1"/>
    </xf>
    <xf numFmtId="183" fontId="65" fillId="3" borderId="7" xfId="2" applyNumberFormat="1" applyFont="1" applyFill="1" applyBorder="1" applyAlignment="1" applyProtection="1">
      <alignment horizontal="right" vertical="center" wrapText="1"/>
    </xf>
    <xf numFmtId="183" fontId="65" fillId="5" borderId="7" xfId="2" applyNumberFormat="1" applyFont="1" applyFill="1" applyBorder="1" applyAlignment="1" applyProtection="1">
      <alignment horizontal="right" vertical="center" wrapText="1"/>
    </xf>
    <xf numFmtId="183" fontId="65" fillId="3" borderId="32" xfId="2" applyNumberFormat="1" applyFont="1" applyFill="1" applyBorder="1" applyAlignment="1" applyProtection="1">
      <alignment horizontal="right" vertical="center" wrapText="1"/>
    </xf>
    <xf numFmtId="183" fontId="65" fillId="5" borderId="32" xfId="2" applyNumberFormat="1" applyFont="1" applyFill="1" applyBorder="1" applyAlignment="1" applyProtection="1">
      <alignment horizontal="right" vertical="center" wrapText="1"/>
    </xf>
    <xf numFmtId="183" fontId="88" fillId="5" borderId="35" xfId="2" applyNumberFormat="1" applyFont="1" applyFill="1" applyBorder="1" applyAlignment="1" applyProtection="1">
      <alignment horizontal="right" vertical="center" wrapText="1"/>
    </xf>
    <xf numFmtId="183" fontId="64" fillId="3" borderId="7" xfId="2" applyNumberFormat="1" applyFont="1" applyFill="1" applyBorder="1" applyAlignment="1" applyProtection="1">
      <alignment horizontal="right" vertical="center" wrapText="1"/>
    </xf>
    <xf numFmtId="183" fontId="64" fillId="5" borderId="7" xfId="2" applyNumberFormat="1" applyFont="1" applyFill="1" applyBorder="1" applyAlignment="1" applyProtection="1">
      <alignment horizontal="right" vertical="center" wrapText="1"/>
    </xf>
    <xf numFmtId="10" fontId="10" fillId="0" borderId="0" xfId="1" applyNumberFormat="1" applyFont="1" applyBorder="1" applyAlignment="1" applyProtection="1">
      <alignment horizontal="center"/>
    </xf>
    <xf numFmtId="10" fontId="70" fillId="0" borderId="0" xfId="1" applyNumberFormat="1" applyFont="1" applyBorder="1" applyAlignment="1" applyProtection="1">
      <alignment horizontal="center"/>
      <protection locked="0"/>
    </xf>
    <xf numFmtId="183" fontId="64" fillId="5" borderId="32" xfId="2" applyNumberFormat="1" applyFont="1" applyFill="1" applyBorder="1" applyAlignment="1" applyProtection="1">
      <alignment horizontal="left" vertical="center" wrapText="1"/>
    </xf>
    <xf numFmtId="183" fontId="64" fillId="3" borderId="32" xfId="2" applyNumberFormat="1" applyFont="1" applyFill="1" applyBorder="1" applyAlignment="1" applyProtection="1">
      <alignment horizontal="right" vertical="center" wrapText="1"/>
    </xf>
    <xf numFmtId="183" fontId="64" fillId="5" borderId="32" xfId="2" applyNumberFormat="1" applyFont="1" applyFill="1" applyBorder="1" applyAlignment="1" applyProtection="1">
      <alignment horizontal="right" vertical="center" wrapText="1"/>
    </xf>
    <xf numFmtId="183" fontId="69" fillId="3" borderId="7" xfId="2" applyNumberFormat="1" applyFont="1" applyFill="1" applyBorder="1" applyAlignment="1" applyProtection="1">
      <alignment horizontal="right" vertical="center" wrapText="1"/>
    </xf>
    <xf numFmtId="183" fontId="69" fillId="5" borderId="7" xfId="2" applyNumberFormat="1" applyFont="1" applyFill="1" applyBorder="1" applyAlignment="1" applyProtection="1">
      <alignment horizontal="right" vertical="center" wrapText="1"/>
    </xf>
    <xf numFmtId="183" fontId="63" fillId="3" borderId="32" xfId="2" applyNumberFormat="1" applyFont="1" applyFill="1" applyBorder="1" applyAlignment="1" applyProtection="1">
      <alignment horizontal="right" vertical="center" wrapText="1"/>
    </xf>
    <xf numFmtId="183" fontId="63" fillId="5" borderId="32" xfId="2" applyNumberFormat="1" applyFont="1" applyFill="1" applyBorder="1" applyAlignment="1" applyProtection="1">
      <alignment horizontal="right" vertical="center" wrapText="1"/>
    </xf>
    <xf numFmtId="183" fontId="69" fillId="5" borderId="32" xfId="2" applyNumberFormat="1" applyFont="1" applyFill="1" applyBorder="1" applyAlignment="1" applyProtection="1">
      <alignment horizontal="left" vertical="center" wrapText="1"/>
    </xf>
    <xf numFmtId="183" fontId="63" fillId="5" borderId="34" xfId="2" applyNumberFormat="1" applyFont="1" applyFill="1" applyBorder="1" applyAlignment="1" applyProtection="1">
      <alignment horizontal="left" vertical="center" wrapText="1"/>
    </xf>
    <xf numFmtId="183" fontId="69" fillId="5" borderId="7" xfId="2" applyNumberFormat="1" applyFont="1" applyFill="1" applyBorder="1" applyAlignment="1" applyProtection="1">
      <alignment horizontal="left" vertical="center" wrapText="1"/>
    </xf>
    <xf numFmtId="183" fontId="91" fillId="5" borderId="35" xfId="2" applyNumberFormat="1" applyFont="1" applyFill="1" applyBorder="1" applyAlignment="1" applyProtection="1">
      <alignment horizontal="left" vertical="center" wrapText="1"/>
    </xf>
    <xf numFmtId="324" fontId="80" fillId="0" borderId="35" xfId="0" applyFont="1" applyBorder="1" applyAlignment="1" applyProtection="1">
      <alignment vertic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4" xfId="2" applyNumberFormat="1" applyFont="1" applyFill="1" applyBorder="1" applyAlignment="1" applyProtection="1">
      <alignment horizont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71" fontId="73" fillId="0" borderId="0" xfId="0" applyNumberFormat="1" applyFont="1" applyBorder="1" applyAlignment="1" applyProtection="1">
      <alignment horizontal="left" vertical="center" wrapText="1"/>
    </xf>
    <xf numFmtId="3" fontId="73" fillId="0" borderId="0" xfId="2" applyNumberFormat="1" applyFont="1" applyFill="1" applyBorder="1" applyAlignment="1" applyProtection="1">
      <alignment horizontal="left" wrapText="1"/>
    </xf>
    <xf numFmtId="171" fontId="73" fillId="0" borderId="0" xfId="0" applyNumberFormat="1" applyFont="1" applyBorder="1" applyAlignment="1" applyProtection="1">
      <alignment horizontal="left" wrapText="1"/>
    </xf>
    <xf numFmtId="324" fontId="74" fillId="0" borderId="0" xfId="0" applyFont="1" applyBorder="1" applyAlignment="1" applyProtection="1">
      <alignment horizontal="left" vertical="center" wrapText="1"/>
    </xf>
    <xf numFmtId="324" fontId="73" fillId="0" borderId="0" xfId="0" applyFont="1" applyAlignment="1" applyProtection="1">
      <alignment horizontal="left" vertical="center" wrapText="1"/>
    </xf>
    <xf numFmtId="171" fontId="73" fillId="0" borderId="0" xfId="0" applyNumberFormat="1" applyFont="1" applyAlignment="1" applyProtection="1">
      <alignment horizontal="left" vertical="center" wrapText="1"/>
    </xf>
    <xf numFmtId="171" fontId="90" fillId="0" borderId="0" xfId="0" applyNumberFormat="1" applyFont="1" applyBorder="1" applyAlignment="1" applyProtection="1">
      <alignment horizontal="left" vertical="center" wrapText="1"/>
    </xf>
    <xf numFmtId="324" fontId="73" fillId="0" borderId="0" xfId="0" applyFont="1" applyFill="1" applyBorder="1" applyAlignment="1" applyProtection="1">
      <alignment horizontal="left" vertical="center" wrapText="1"/>
    </xf>
    <xf numFmtId="324" fontId="0" fillId="0" borderId="0" xfId="0" applyFont="1" applyAlignment="1" applyProtection="1">
      <alignment vertical="center"/>
    </xf>
    <xf numFmtId="3" fontId="7" fillId="0" borderId="0" xfId="0" applyNumberFormat="1" applyFont="1" applyAlignment="1" applyProtection="1">
      <alignment vertical="center"/>
    </xf>
    <xf numFmtId="3" fontId="0" fillId="4" borderId="2" xfId="0" applyNumberFormat="1" applyFont="1" applyFill="1" applyBorder="1" applyAlignment="1" applyProtection="1">
      <alignment vertical="center"/>
    </xf>
    <xf numFmtId="14" fontId="0" fillId="7" borderId="2" xfId="0" quotePrefix="1" applyNumberFormat="1" applyFont="1" applyFill="1" applyBorder="1" applyAlignment="1" applyProtection="1">
      <alignment vertical="center"/>
    </xf>
    <xf numFmtId="324" fontId="0" fillId="0" borderId="0" xfId="0" quotePrefix="1" applyFont="1" applyAlignment="1" applyProtection="1">
      <alignment vertical="center"/>
    </xf>
    <xf numFmtId="14" fontId="0" fillId="7" borderId="0" xfId="0" quotePrefix="1" applyNumberFormat="1" applyFont="1" applyFill="1" applyBorder="1" applyAlignment="1" applyProtection="1">
      <alignment vertical="center"/>
    </xf>
    <xf numFmtId="4" fontId="0" fillId="7" borderId="2" xfId="0" applyNumberFormat="1" applyFont="1" applyFill="1" applyBorder="1" applyAlignment="1" applyProtection="1">
      <alignment vertical="center"/>
    </xf>
    <xf numFmtId="4" fontId="0" fillId="4" borderId="2" xfId="0" applyNumberFormat="1" applyFont="1" applyFill="1" applyBorder="1" applyAlignment="1" applyProtection="1">
      <alignment vertical="center"/>
    </xf>
    <xf numFmtId="4" fontId="0" fillId="7" borderId="0" xfId="0" applyNumberFormat="1" applyFont="1" applyFill="1" applyBorder="1" applyAlignment="1" applyProtection="1">
      <alignment vertical="center"/>
    </xf>
    <xf numFmtId="4" fontId="0" fillId="4" borderId="0" xfId="0" applyNumberFormat="1" applyFont="1" applyFill="1" applyBorder="1" applyAlignment="1" applyProtection="1">
      <alignment vertical="center"/>
    </xf>
    <xf numFmtId="1" fontId="0" fillId="4" borderId="0" xfId="0" applyNumberFormat="1" applyFont="1" applyFill="1" applyBorder="1" applyAlignment="1" applyProtection="1">
      <alignment vertical="center"/>
    </xf>
    <xf numFmtId="1" fontId="0" fillId="0" borderId="0" xfId="0" applyNumberFormat="1" applyFont="1" applyAlignment="1" applyProtection="1">
      <alignment vertical="center" wrapText="1"/>
    </xf>
    <xf numFmtId="1" fontId="7" fillId="0" borderId="0" xfId="0" applyNumberFormat="1" applyFont="1" applyAlignment="1" applyProtection="1">
      <alignment vertical="center"/>
    </xf>
    <xf numFmtId="1" fontId="0" fillId="0" borderId="0" xfId="4" applyNumberFormat="1" applyFont="1" applyAlignment="1" applyProtection="1">
      <alignment vertical="center"/>
    </xf>
    <xf numFmtId="1" fontId="0" fillId="0" borderId="0" xfId="1" applyNumberFormat="1" applyFont="1" applyAlignment="1" applyProtection="1">
      <alignment vertical="center"/>
    </xf>
    <xf numFmtId="0" fontId="25" fillId="0" borderId="0" xfId="0" applyNumberFormat="1" applyFont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 wrapText="1"/>
    </xf>
    <xf numFmtId="0" fontId="62" fillId="0" borderId="0" xfId="0" applyNumberFormat="1" applyFont="1" applyBorder="1" applyAlignment="1" applyProtection="1">
      <alignment vertical="center" wrapText="1"/>
      <protection locked="0"/>
    </xf>
    <xf numFmtId="0" fontId="25" fillId="0" borderId="0" xfId="0" applyNumberFormat="1" applyFont="1" applyAlignment="1" applyProtection="1">
      <alignment horizontal="left" vertical="center" wrapText="1"/>
    </xf>
    <xf numFmtId="0" fontId="25" fillId="0" borderId="0" xfId="0" applyNumberFormat="1" applyFont="1" applyBorder="1" applyAlignment="1" applyProtection="1">
      <alignment horizontal="center" vertical="center" wrapText="1"/>
    </xf>
    <xf numFmtId="0" fontId="24" fillId="0" borderId="0" xfId="0" applyNumberFormat="1" applyFont="1" applyBorder="1" applyAlignment="1" applyProtection="1">
      <alignment horizontal="center" vertical="center" wrapText="1"/>
    </xf>
    <xf numFmtId="0" fontId="25" fillId="0" borderId="0" xfId="0" applyNumberFormat="1" applyFont="1" applyBorder="1" applyAlignment="1" applyProtection="1">
      <alignment vertical="center" wrapText="1"/>
    </xf>
    <xf numFmtId="0" fontId="81" fillId="0" borderId="0" xfId="0" applyNumberFormat="1" applyFont="1" applyAlignment="1" applyProtection="1">
      <alignment horizontal="center" vertical="center" wrapText="1"/>
    </xf>
    <xf numFmtId="2" fontId="73" fillId="0" borderId="0" xfId="0" applyNumberFormat="1" applyFont="1" applyAlignment="1" applyProtection="1">
      <alignment horizontal="left" vertical="center" wrapText="1"/>
    </xf>
    <xf numFmtId="2" fontId="73" fillId="0" borderId="0" xfId="0" applyNumberFormat="1" applyFont="1" applyBorder="1" applyAlignment="1" applyProtection="1">
      <alignment horizontal="left" vertical="center" wrapText="1"/>
    </xf>
    <xf numFmtId="1" fontId="13" fillId="0" borderId="0" xfId="0" applyNumberFormat="1" applyFont="1" applyAlignment="1" applyProtection="1">
      <alignment vertical="center"/>
    </xf>
    <xf numFmtId="1" fontId="0" fillId="4" borderId="1" xfId="0" applyNumberFormat="1" applyFont="1" applyFill="1" applyBorder="1" applyAlignment="1" applyProtection="1">
      <alignment vertical="center"/>
    </xf>
    <xf numFmtId="324" fontId="0" fillId="0" borderId="0" xfId="0" quotePrefix="1" applyFont="1" applyAlignment="1" applyProtection="1">
      <alignment horizontal="center" vertical="center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71" fontId="260" fillId="5" borderId="0" xfId="2" applyNumberFormat="1" applyFont="1" applyFill="1" applyBorder="1" applyAlignment="1" applyProtection="1">
      <alignment horizontal="left" wrapText="1"/>
    </xf>
    <xf numFmtId="183" fontId="65" fillId="5" borderId="0" xfId="2" applyNumberFormat="1" applyFont="1" applyFill="1" applyBorder="1" applyAlignment="1" applyProtection="1">
      <alignment horizontal="left" wrapText="1"/>
    </xf>
    <xf numFmtId="183" fontId="65" fillId="5" borderId="34" xfId="2" applyNumberFormat="1" applyFont="1" applyFill="1" applyBorder="1" applyAlignment="1" applyProtection="1">
      <alignment horizontal="left" wrapText="1"/>
    </xf>
    <xf numFmtId="324" fontId="0" fillId="0" borderId="0" xfId="0" applyFont="1" applyAlignment="1" applyProtection="1">
      <alignment horizontal="center" vertical="center"/>
    </xf>
    <xf numFmtId="3" fontId="0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Alignment="1" applyProtection="1">
      <alignment vertical="center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3" fillId="5" borderId="35" xfId="2" applyNumberFormat="1" applyFont="1" applyFill="1" applyBorder="1" applyAlignment="1" applyProtection="1">
      <alignment horizontal="lef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6" fillId="2" borderId="0" xfId="2" applyNumberFormat="1" applyFont="1" applyFill="1" applyBorder="1" applyAlignment="1" applyProtection="1">
      <alignment horizontal="center" wrapText="1"/>
    </xf>
    <xf numFmtId="183" fontId="66" fillId="2" borderId="0" xfId="2" applyNumberFormat="1" applyFont="1" applyFill="1" applyBorder="1" applyAlignment="1" applyProtection="1">
      <alignment horizont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4" xfId="2" applyNumberFormat="1" applyFont="1" applyFill="1" applyBorder="1" applyAlignment="1" applyProtection="1">
      <alignment horizontal="center" wrapText="1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35" xfId="2" applyNumberFormat="1" applyFont="1" applyFill="1" applyBorder="1" applyAlignment="1" applyProtection="1">
      <alignment horizontal="left" vertical="center" wrapText="1"/>
    </xf>
    <xf numFmtId="183" fontId="65" fillId="3" borderId="35" xfId="2" applyNumberFormat="1" applyFont="1" applyFill="1" applyBorder="1" applyAlignment="1" applyProtection="1">
      <alignment horizontal="right" vertical="center" wrapText="1"/>
    </xf>
    <xf numFmtId="183" fontId="65" fillId="5" borderId="35" xfId="2" applyNumberFormat="1" applyFont="1" applyFill="1" applyBorder="1" applyAlignment="1" applyProtection="1">
      <alignment horizontal="right" vertical="center" wrapText="1"/>
    </xf>
    <xf numFmtId="183" fontId="69" fillId="5" borderId="2" xfId="2" applyNumberFormat="1" applyFont="1" applyFill="1" applyBorder="1" applyAlignment="1" applyProtection="1">
      <alignment horizontal="left" vertical="center" wrapText="1"/>
    </xf>
    <xf numFmtId="183" fontId="65" fillId="3" borderId="2" xfId="2" applyNumberFormat="1" applyFont="1" applyFill="1" applyBorder="1" applyAlignment="1" applyProtection="1">
      <alignment horizontal="right" vertical="center" wrapText="1"/>
    </xf>
    <xf numFmtId="183" fontId="65" fillId="5" borderId="2" xfId="2" applyNumberFormat="1" applyFont="1" applyFill="1" applyBorder="1" applyAlignment="1" applyProtection="1">
      <alignment horizontal="right" vertical="center" wrapText="1"/>
    </xf>
    <xf numFmtId="183" fontId="64" fillId="5" borderId="33" xfId="2" applyNumberFormat="1" applyFont="1" applyFill="1" applyBorder="1" applyAlignment="1" applyProtection="1">
      <alignment horizontal="left" vertical="center" wrapText="1"/>
    </xf>
    <xf numFmtId="183" fontId="69" fillId="5" borderId="33" xfId="2" applyNumberFormat="1" applyFont="1" applyFill="1" applyBorder="1" applyAlignment="1" applyProtection="1">
      <alignment horizontal="left" vertical="center" wrapText="1"/>
    </xf>
    <xf numFmtId="183" fontId="64" fillId="3" borderId="33" xfId="2" applyNumberFormat="1" applyFont="1" applyFill="1" applyBorder="1" applyAlignment="1" applyProtection="1">
      <alignment horizontal="right" vertical="center" wrapText="1"/>
    </xf>
    <xf numFmtId="183" fontId="64" fillId="5" borderId="33" xfId="2" applyNumberFormat="1" applyFont="1" applyFill="1" applyBorder="1" applyAlignment="1" applyProtection="1">
      <alignment horizontal="right" vertical="center" wrapText="1"/>
    </xf>
    <xf numFmtId="183" fontId="64" fillId="3" borderId="2" xfId="2" applyNumberFormat="1" applyFont="1" applyFill="1" applyBorder="1" applyAlignment="1" applyProtection="1">
      <alignment horizontal="right" vertical="center" wrapText="1"/>
    </xf>
    <xf numFmtId="183" fontId="64" fillId="5" borderId="2" xfId="2" applyNumberFormat="1" applyFont="1" applyFill="1" applyBorder="1" applyAlignment="1" applyProtection="1">
      <alignment horizontal="right" vertical="center" wrapText="1"/>
    </xf>
    <xf numFmtId="183" fontId="69" fillId="3" borderId="32" xfId="2" applyNumberFormat="1" applyFont="1" applyFill="1" applyBorder="1" applyAlignment="1" applyProtection="1">
      <alignment horizontal="right" vertical="center" wrapText="1"/>
    </xf>
    <xf numFmtId="183" fontId="64" fillId="5" borderId="34" xfId="2" applyNumberFormat="1" applyFont="1" applyFill="1" applyBorder="1" applyAlignment="1" applyProtection="1">
      <alignment horizontal="left" vertical="center" wrapText="1" indent="1"/>
    </xf>
    <xf numFmtId="183" fontId="69" fillId="3" borderId="33" xfId="2" applyNumberFormat="1" applyFont="1" applyFill="1" applyBorder="1" applyAlignment="1" applyProtection="1">
      <alignment horizontal="right" vertical="center" wrapText="1"/>
    </xf>
    <xf numFmtId="183" fontId="69" fillId="5" borderId="33" xfId="2" applyNumberFormat="1" applyFont="1" applyFill="1" applyBorder="1" applyAlignment="1" applyProtection="1">
      <alignment horizontal="right" vertical="center" wrapText="1"/>
    </xf>
    <xf numFmtId="183" fontId="64" fillId="5" borderId="33" xfId="2" applyNumberFormat="1" applyFont="1" applyFill="1" applyBorder="1" applyAlignment="1" applyProtection="1">
      <alignment horizontal="left" vertical="center" wrapText="1" indent="1"/>
    </xf>
    <xf numFmtId="183" fontId="69" fillId="3" borderId="2" xfId="2" applyNumberFormat="1" applyFont="1" applyFill="1" applyBorder="1" applyAlignment="1" applyProtection="1">
      <alignment horizontal="right" vertical="center" wrapText="1"/>
    </xf>
    <xf numFmtId="183" fontId="69" fillId="5" borderId="2" xfId="2" applyNumberFormat="1" applyFont="1" applyFill="1" applyBorder="1" applyAlignment="1" applyProtection="1">
      <alignment horizontal="right" vertic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3" fillId="5" borderId="35" xfId="2" applyNumberFormat="1" applyFont="1" applyFill="1" applyBorder="1" applyAlignment="1" applyProtection="1">
      <alignment horizontal="left" vertic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0" fontId="81" fillId="0" borderId="0" xfId="0" applyNumberFormat="1" applyFont="1" applyBorder="1" applyAlignment="1" applyProtection="1">
      <alignment horizontal="center" vertical="center" wrapText="1"/>
    </xf>
    <xf numFmtId="183" fontId="65" fillId="5" borderId="2" xfId="2" applyNumberFormat="1" applyFont="1" applyFill="1" applyBorder="1" applyAlignment="1" applyProtection="1">
      <alignment horizontal="left" vertical="center" wrapText="1"/>
    </xf>
    <xf numFmtId="183" fontId="63" fillId="5" borderId="7" xfId="2" applyNumberFormat="1" applyFont="1" applyFill="1" applyBorder="1" applyAlignment="1" applyProtection="1">
      <alignment horizontal="left" vertical="center" wrapText="1"/>
    </xf>
    <xf numFmtId="171" fontId="260" fillId="5" borderId="34" xfId="2" applyNumberFormat="1" applyFont="1" applyFill="1" applyBorder="1" applyAlignment="1" applyProtection="1">
      <alignment horizontal="left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4" xfId="2" applyNumberFormat="1" applyFont="1" applyFill="1" applyBorder="1" applyAlignment="1" applyProtection="1">
      <alignment horizont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0" fontId="25" fillId="0" borderId="0" xfId="0" applyNumberFormat="1" applyFont="1" applyBorder="1" applyAlignment="1" applyProtection="1">
      <alignment horizontal="center" vertical="top" wrapText="1"/>
    </xf>
    <xf numFmtId="183" fontId="261" fillId="5" borderId="0" xfId="2" applyNumberFormat="1" applyFont="1" applyFill="1" applyBorder="1" applyAlignment="1" applyProtection="1">
      <alignment horizontal="center" vertical="top" wrapText="1"/>
    </xf>
    <xf numFmtId="183" fontId="262" fillId="5" borderId="0" xfId="2" applyNumberFormat="1" applyFont="1" applyFill="1" applyBorder="1" applyAlignment="1" applyProtection="1">
      <alignment horizontal="center" vertical="top" wrapText="1"/>
    </xf>
    <xf numFmtId="324" fontId="67" fillId="0" borderId="35" xfId="0" applyFont="1" applyBorder="1" applyAlignment="1" applyProtection="1">
      <alignment horizontal="center" vertical="top" wrapText="1"/>
    </xf>
    <xf numFmtId="324" fontId="62" fillId="0" borderId="0" xfId="0" applyFont="1" applyFill="1" applyBorder="1" applyAlignment="1" applyProtection="1">
      <alignment horizontal="center" vertical="top" wrapText="1"/>
    </xf>
    <xf numFmtId="324" fontId="62" fillId="0" borderId="0" xfId="0" applyFont="1" applyBorder="1" applyAlignment="1" applyProtection="1">
      <alignment horizontal="center" vertical="top" wrapText="1"/>
    </xf>
    <xf numFmtId="171" fontId="260" fillId="5" borderId="0" xfId="2" applyNumberFormat="1" applyFont="1" applyFill="1" applyBorder="1" applyAlignment="1" applyProtection="1">
      <alignment wrapText="1"/>
    </xf>
    <xf numFmtId="183" fontId="66" fillId="2" borderId="34" xfId="2" applyNumberFormat="1" applyFont="1" applyFill="1" applyBorder="1" applyAlignment="1" applyProtection="1">
      <alignment horizontal="center" wrapText="1"/>
    </xf>
    <xf numFmtId="183" fontId="263" fillId="5" borderId="35" xfId="2" applyNumberFormat="1" applyFont="1" applyFill="1" applyBorder="1" applyAlignment="1" applyProtection="1">
      <alignment horizontal="center" vertical="center" wrapText="1"/>
    </xf>
    <xf numFmtId="183" fontId="263" fillId="5" borderId="7" xfId="2" applyNumberFormat="1" applyFont="1" applyFill="1" applyBorder="1" applyAlignment="1" applyProtection="1">
      <alignment horizontal="center" vertical="center" wrapText="1"/>
    </xf>
    <xf numFmtId="183" fontId="263" fillId="5" borderId="2" xfId="2" applyNumberFormat="1" applyFont="1" applyFill="1" applyBorder="1" applyAlignment="1" applyProtection="1">
      <alignment horizontal="center" vertical="center" wrapText="1"/>
    </xf>
    <xf numFmtId="183" fontId="63" fillId="3" borderId="35" xfId="2" applyNumberFormat="1" applyFont="1" applyFill="1" applyBorder="1" applyAlignment="1" applyProtection="1">
      <alignment horizontal="right" vertical="center" wrapText="1"/>
    </xf>
    <xf numFmtId="183" fontId="63" fillId="3" borderId="7" xfId="2" applyNumberFormat="1" applyFont="1" applyFill="1" applyBorder="1" applyAlignment="1" applyProtection="1">
      <alignment horizontal="right" vertical="center" wrapText="1"/>
    </xf>
    <xf numFmtId="183" fontId="63" fillId="3" borderId="2" xfId="2" applyNumberFormat="1" applyFont="1" applyFill="1" applyBorder="1" applyAlignment="1" applyProtection="1">
      <alignment horizontal="righ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83" fontId="263" fillId="5" borderId="0" xfId="2" applyNumberFormat="1" applyFont="1" applyFill="1" applyBorder="1" applyAlignment="1" applyProtection="1">
      <alignment horizontal="center" vertical="center" wrapText="1"/>
    </xf>
    <xf numFmtId="324" fontId="62" fillId="0" borderId="7" xfId="0" applyFont="1" applyBorder="1" applyAlignment="1" applyProtection="1">
      <alignment vertical="center" wrapText="1"/>
    </xf>
    <xf numFmtId="324" fontId="62" fillId="0" borderId="7" xfId="0" applyFont="1" applyBorder="1" applyAlignment="1" applyProtection="1">
      <alignment vertical="center"/>
      <protection locked="0"/>
    </xf>
    <xf numFmtId="10" fontId="5" fillId="0" borderId="7" xfId="1" applyNumberFormat="1" applyFont="1" applyBorder="1" applyAlignment="1" applyProtection="1">
      <alignment horizontal="center"/>
    </xf>
    <xf numFmtId="10" fontId="62" fillId="0" borderId="7" xfId="1" applyNumberFormat="1" applyFont="1" applyBorder="1" applyAlignment="1" applyProtection="1">
      <alignment horizontal="center"/>
      <protection locked="0"/>
    </xf>
    <xf numFmtId="3" fontId="15" fillId="106" borderId="7" xfId="0" applyNumberFormat="1" applyFont="1" applyFill="1" applyBorder="1" applyAlignment="1" applyProtection="1">
      <alignment vertical="center"/>
    </xf>
    <xf numFmtId="3" fontId="15" fillId="106" borderId="0" xfId="0" applyNumberFormat="1" applyFont="1" applyFill="1" applyBorder="1" applyAlignment="1" applyProtection="1">
      <alignment vertical="center"/>
    </xf>
    <xf numFmtId="183" fontId="85" fillId="5" borderId="7" xfId="2" applyNumberFormat="1" applyFont="1" applyFill="1" applyBorder="1" applyAlignment="1" applyProtection="1">
      <alignment horizontal="left" vertical="center" wrapText="1"/>
    </xf>
    <xf numFmtId="183" fontId="85" fillId="5" borderId="33" xfId="2" applyNumberFormat="1" applyFont="1" applyFill="1" applyBorder="1" applyAlignment="1" applyProtection="1">
      <alignment horizontal="left" vertical="center" wrapText="1"/>
    </xf>
    <xf numFmtId="183" fontId="85" fillId="5" borderId="32" xfId="2" applyNumberFormat="1" applyFont="1" applyFill="1" applyBorder="1" applyAlignment="1" applyProtection="1">
      <alignment horizontal="left" vertical="center" wrapText="1"/>
    </xf>
    <xf numFmtId="183" fontId="85" fillId="5" borderId="2" xfId="2" applyNumberFormat="1" applyFont="1" applyFill="1" applyBorder="1" applyAlignment="1" applyProtection="1">
      <alignment horizontal="left" vertical="center" wrapText="1"/>
    </xf>
    <xf numFmtId="183" fontId="85" fillId="5" borderId="35" xfId="2" applyNumberFormat="1" applyFont="1" applyFill="1" applyBorder="1" applyAlignment="1" applyProtection="1">
      <alignment horizontal="left" vertical="center" wrapText="1"/>
    </xf>
    <xf numFmtId="183" fontId="85" fillId="5" borderId="0" xfId="2" applyNumberFormat="1" applyFont="1" applyFill="1" applyBorder="1" applyAlignment="1" applyProtection="1">
      <alignment horizontal="left" vertical="center" wrapText="1"/>
    </xf>
    <xf numFmtId="183" fontId="85" fillId="5" borderId="34" xfId="2" applyNumberFormat="1" applyFont="1" applyFill="1" applyBorder="1" applyAlignment="1" applyProtection="1">
      <alignment horizontal="left" vertical="center" wrapText="1"/>
    </xf>
    <xf numFmtId="183" fontId="85" fillId="5" borderId="1" xfId="2" applyNumberFormat="1" applyFont="1" applyFill="1" applyBorder="1" applyAlignment="1" applyProtection="1">
      <alignment horizontal="left" vertical="center" wrapText="1"/>
    </xf>
    <xf numFmtId="183" fontId="69" fillId="5" borderId="1" xfId="2" applyNumberFormat="1" applyFont="1" applyFill="1" applyBorder="1" applyAlignment="1" applyProtection="1">
      <alignment horizontal="left" vertical="center" wrapText="1"/>
    </xf>
    <xf numFmtId="183" fontId="64" fillId="5" borderId="1" xfId="2" applyNumberFormat="1" applyFont="1" applyFill="1" applyBorder="1" applyAlignment="1" applyProtection="1">
      <alignment horizontal="left" vertical="center" wrapText="1"/>
    </xf>
    <xf numFmtId="183" fontId="69" fillId="3" borderId="1" xfId="2" applyNumberFormat="1" applyFont="1" applyFill="1" applyBorder="1" applyAlignment="1" applyProtection="1">
      <alignment horizontal="right" vertical="center" wrapText="1"/>
    </xf>
    <xf numFmtId="183" fontId="69" fillId="5" borderId="1" xfId="2" applyNumberFormat="1" applyFont="1" applyFill="1" applyBorder="1" applyAlignment="1" applyProtection="1">
      <alignment horizontal="right" vertical="center" wrapText="1"/>
    </xf>
    <xf numFmtId="183" fontId="64" fillId="5" borderId="1" xfId="2" applyNumberFormat="1" applyFont="1" applyFill="1" applyBorder="1" applyAlignment="1" applyProtection="1">
      <alignment horizontal="right" vertical="center" wrapText="1"/>
    </xf>
    <xf numFmtId="171" fontId="87" fillId="0" borderId="0" xfId="0" applyNumberFormat="1" applyFont="1" applyBorder="1" applyAlignment="1" applyProtection="1">
      <alignment vertical="center" wrapText="1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3" fontId="6" fillId="2" borderId="0" xfId="0" quotePrefix="1" applyNumberFormat="1" applyFont="1" applyFill="1" applyAlignment="1" applyProtection="1">
      <alignment vertical="center"/>
    </xf>
    <xf numFmtId="0" fontId="0" fillId="0" borderId="0" xfId="0" applyNumberFormat="1" applyFont="1" applyAlignment="1" applyProtection="1">
      <alignment vertical="center"/>
    </xf>
    <xf numFmtId="3" fontId="0" fillId="4" borderId="2" xfId="0" applyNumberFormat="1" applyFont="1" applyFill="1" applyBorder="1" applyAlignment="1" applyProtection="1">
      <alignment horizontal="left" vertical="center"/>
    </xf>
    <xf numFmtId="3" fontId="0" fillId="4" borderId="0" xfId="0" applyNumberFormat="1" applyFont="1" applyFill="1" applyBorder="1" applyAlignment="1" applyProtection="1">
      <alignment horizontal="left" vertical="center"/>
    </xf>
    <xf numFmtId="14" fontId="0" fillId="7" borderId="0" xfId="0" quotePrefix="1" applyNumberFormat="1" applyFont="1" applyFill="1" applyAlignment="1" applyProtection="1">
      <alignment vertical="center"/>
    </xf>
    <xf numFmtId="3" fontId="0" fillId="7" borderId="0" xfId="0" applyNumberFormat="1" applyFont="1" applyFill="1" applyAlignment="1" applyProtection="1">
      <alignment vertical="center"/>
    </xf>
    <xf numFmtId="324" fontId="6" fillId="2" borderId="0" xfId="0" applyFont="1" applyFill="1" applyAlignment="1" applyProtection="1">
      <alignment horizontal="center" vertical="center" wrapText="1"/>
    </xf>
    <xf numFmtId="14" fontId="0" fillId="7" borderId="7" xfId="0" quotePrefix="1" applyNumberFormat="1" applyFont="1" applyFill="1" applyBorder="1" applyAlignment="1" applyProtection="1">
      <alignment vertical="center"/>
    </xf>
    <xf numFmtId="4" fontId="0" fillId="7" borderId="7" xfId="0" applyNumberFormat="1" applyFont="1" applyFill="1" applyBorder="1" applyAlignment="1" applyProtection="1">
      <alignment vertical="center"/>
    </xf>
    <xf numFmtId="4" fontId="0" fillId="4" borderId="7" xfId="0" applyNumberFormat="1" applyFont="1" applyFill="1" applyBorder="1" applyAlignment="1" applyProtection="1">
      <alignment vertical="center"/>
    </xf>
    <xf numFmtId="14" fontId="0" fillId="7" borderId="1" xfId="0" quotePrefix="1" applyNumberFormat="1" applyFont="1" applyFill="1" applyBorder="1" applyAlignment="1" applyProtection="1">
      <alignment vertical="center"/>
    </xf>
    <xf numFmtId="4" fontId="0" fillId="7" borderId="1" xfId="0" applyNumberFormat="1" applyFont="1" applyFill="1" applyBorder="1" applyAlignment="1" applyProtection="1">
      <alignment vertical="center"/>
    </xf>
    <xf numFmtId="4" fontId="0" fillId="4" borderId="1" xfId="0" applyNumberFormat="1" applyFont="1" applyFill="1" applyBorder="1" applyAlignment="1" applyProtection="1">
      <alignment vertical="center"/>
    </xf>
    <xf numFmtId="1" fontId="15" fillId="4" borderId="1" xfId="0" applyNumberFormat="1" applyFont="1" applyFill="1" applyBorder="1" applyAlignment="1" applyProtection="1">
      <alignment horizontal="right" vertical="center"/>
    </xf>
    <xf numFmtId="1" fontId="4" fillId="7" borderId="2" xfId="0" applyNumberFormat="1" applyFont="1" applyFill="1" applyBorder="1" applyAlignment="1" applyProtection="1">
      <alignment vertical="center"/>
    </xf>
    <xf numFmtId="1" fontId="4" fillId="7" borderId="2" xfId="0" applyNumberFormat="1" applyFont="1" applyFill="1" applyBorder="1" applyAlignment="1" applyProtection="1">
      <alignment horizontal="right" vertical="center"/>
    </xf>
    <xf numFmtId="1" fontId="4" fillId="7" borderId="0" xfId="0" applyNumberFormat="1" applyFont="1" applyFill="1" applyBorder="1" applyAlignment="1" applyProtection="1">
      <alignment vertical="center"/>
    </xf>
    <xf numFmtId="1" fontId="4" fillId="7" borderId="0" xfId="0" applyNumberFormat="1" applyFont="1" applyFill="1" applyBorder="1" applyAlignment="1" applyProtection="1">
      <alignment horizontal="right" vertical="center"/>
    </xf>
    <xf numFmtId="1" fontId="4" fillId="7" borderId="7" xfId="0" applyNumberFormat="1" applyFont="1" applyFill="1" applyBorder="1" applyAlignment="1" applyProtection="1">
      <alignment horizontal="right" vertical="center"/>
    </xf>
    <xf numFmtId="1" fontId="6" fillId="2" borderId="0" xfId="0" applyNumberFormat="1" applyFont="1" applyFill="1" applyAlignment="1" applyProtection="1">
      <alignment horizontal="center" vertical="center" wrapText="1"/>
    </xf>
    <xf numFmtId="1" fontId="13" fillId="7" borderId="0" xfId="0" applyNumberFormat="1" applyFont="1" applyFill="1" applyBorder="1" applyAlignment="1" applyProtection="1">
      <alignment vertical="center"/>
    </xf>
    <xf numFmtId="1" fontId="13" fillId="7" borderId="0" xfId="0" applyNumberFormat="1" applyFont="1" applyFill="1" applyBorder="1" applyAlignment="1" applyProtection="1">
      <alignment horizontal="right" vertical="center"/>
    </xf>
    <xf numFmtId="1" fontId="13" fillId="7" borderId="1" xfId="0" applyNumberFormat="1" applyFont="1" applyFill="1" applyBorder="1" applyAlignment="1" applyProtection="1">
      <alignment vertical="center"/>
    </xf>
    <xf numFmtId="1" fontId="13" fillId="7" borderId="1" xfId="0" applyNumberFormat="1" applyFont="1" applyFill="1" applyBorder="1" applyAlignment="1" applyProtection="1">
      <alignment horizontal="right" vertical="center"/>
    </xf>
    <xf numFmtId="1" fontId="0" fillId="0" borderId="0" xfId="0" applyNumberFormat="1" applyFont="1" applyAlignment="1" applyProtection="1">
      <alignment horizontal="center" vertical="center"/>
    </xf>
    <xf numFmtId="1" fontId="0" fillId="0" borderId="0" xfId="4" applyNumberFormat="1" applyFont="1" applyAlignment="1" applyProtection="1">
      <alignment horizontal="center" vertical="center"/>
    </xf>
    <xf numFmtId="1" fontId="15" fillId="4" borderId="0" xfId="0" applyNumberFormat="1" applyFont="1" applyFill="1" applyBorder="1" applyAlignment="1" applyProtection="1">
      <alignment horizontal="right" vertical="center"/>
    </xf>
    <xf numFmtId="1" fontId="15" fillId="0" borderId="0" xfId="0" applyNumberFormat="1" applyFont="1" applyBorder="1" applyAlignment="1" applyProtection="1">
      <alignment horizontal="center" vertical="center"/>
    </xf>
    <xf numFmtId="1" fontId="15" fillId="0" borderId="0" xfId="0" applyNumberFormat="1" applyFont="1" applyBorder="1" applyAlignment="1" applyProtection="1">
      <alignment vertical="center"/>
    </xf>
    <xf numFmtId="1" fontId="0" fillId="0" borderId="7" xfId="0" applyNumberFormat="1" applyFont="1" applyBorder="1" applyAlignment="1" applyProtection="1">
      <alignment vertical="center"/>
    </xf>
    <xf numFmtId="1" fontId="0" fillId="0" borderId="7" xfId="0" applyNumberFormat="1" applyFont="1" applyBorder="1" applyAlignment="1" applyProtection="1">
      <alignment vertical="center" wrapText="1"/>
    </xf>
    <xf numFmtId="1" fontId="4" fillId="0" borderId="0" xfId="0" applyNumberFormat="1" applyFont="1" applyAlignment="1" applyProtection="1">
      <alignment horizontal="center" vertical="center"/>
    </xf>
    <xf numFmtId="1" fontId="4" fillId="0" borderId="0" xfId="0" applyNumberFormat="1" applyFont="1" applyAlignment="1" applyProtection="1">
      <alignment vertical="center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3" fontId="4" fillId="7" borderId="2" xfId="0" applyNumberFormat="1" applyFont="1" applyFill="1" applyBorder="1" applyAlignment="1" applyProtection="1">
      <alignment horizontal="right" vertical="center"/>
    </xf>
    <xf numFmtId="3" fontId="4" fillId="7" borderId="0" xfId="0" applyNumberFormat="1" applyFont="1" applyFill="1" applyBorder="1" applyAlignment="1" applyProtection="1">
      <alignment horizontal="right" vertical="center"/>
    </xf>
    <xf numFmtId="3" fontId="13" fillId="7" borderId="0" xfId="0" applyNumberFormat="1" applyFont="1" applyFill="1" applyBorder="1" applyAlignment="1" applyProtection="1">
      <alignment horizontal="right" vertical="center"/>
    </xf>
    <xf numFmtId="3" fontId="13" fillId="7" borderId="0" xfId="0" applyNumberFormat="1" applyFont="1" applyFill="1" applyBorder="1" applyAlignment="1" applyProtection="1">
      <alignment vertical="center"/>
    </xf>
    <xf numFmtId="3" fontId="13" fillId="4" borderId="0" xfId="0" applyNumberFormat="1" applyFont="1" applyFill="1" applyBorder="1" applyAlignment="1" applyProtection="1">
      <alignment vertical="center"/>
    </xf>
    <xf numFmtId="3" fontId="4" fillId="7" borderId="0" xfId="0" applyNumberFormat="1" applyFont="1" applyFill="1" applyBorder="1" applyAlignment="1" applyProtection="1">
      <alignment vertical="center"/>
    </xf>
    <xf numFmtId="3" fontId="4" fillId="4" borderId="0" xfId="0" applyNumberFormat="1" applyFont="1" applyFill="1" applyBorder="1" applyAlignment="1" applyProtection="1">
      <alignment vertical="center"/>
    </xf>
    <xf numFmtId="3" fontId="15" fillId="4" borderId="0" xfId="0" applyNumberFormat="1" applyFont="1" applyFill="1" applyBorder="1" applyAlignment="1" applyProtection="1">
      <alignment horizontal="right" vertical="center"/>
    </xf>
    <xf numFmtId="3" fontId="15" fillId="4" borderId="1" xfId="0" applyNumberFormat="1" applyFont="1" applyFill="1" applyBorder="1" applyAlignment="1" applyProtection="1">
      <alignment horizontal="right" vertical="center"/>
    </xf>
    <xf numFmtId="3" fontId="0" fillId="4" borderId="1" xfId="0" applyNumberFormat="1" applyFont="1" applyFill="1" applyBorder="1" applyAlignment="1" applyProtection="1">
      <alignment vertical="center"/>
    </xf>
    <xf numFmtId="3" fontId="0" fillId="0" borderId="7" xfId="0" applyNumberFormat="1" applyFont="1" applyBorder="1" applyAlignment="1" applyProtection="1">
      <alignment vertical="center"/>
    </xf>
    <xf numFmtId="3" fontId="4" fillId="7" borderId="2" xfId="0" applyNumberFormat="1" applyFont="1" applyFill="1" applyBorder="1" applyAlignment="1" applyProtection="1">
      <alignment vertical="center"/>
    </xf>
    <xf numFmtId="3" fontId="4" fillId="7" borderId="7" xfId="0" applyNumberFormat="1" applyFont="1" applyFill="1" applyBorder="1" applyAlignment="1" applyProtection="1">
      <alignment horizontal="right" vertical="center"/>
    </xf>
    <xf numFmtId="3" fontId="4" fillId="7" borderId="7" xfId="0" applyNumberFormat="1" applyFont="1" applyFill="1" applyBorder="1" applyAlignment="1" applyProtection="1">
      <alignment vertical="center"/>
    </xf>
    <xf numFmtId="1" fontId="0" fillId="0" borderId="0" xfId="0" applyNumberFormat="1" applyFont="1" applyAlignment="1" applyProtection="1">
      <alignment horizontal="right" vertical="center"/>
    </xf>
    <xf numFmtId="3" fontId="13" fillId="7" borderId="1" xfId="0" applyNumberFormat="1" applyFont="1" applyFill="1" applyBorder="1" applyAlignment="1" applyProtection="1">
      <alignment horizontal="right" vertical="center"/>
    </xf>
    <xf numFmtId="1" fontId="4" fillId="7" borderId="7" xfId="0" applyNumberFormat="1" applyFont="1" applyFill="1" applyBorder="1" applyAlignment="1" applyProtection="1">
      <alignment vertical="center"/>
    </xf>
    <xf numFmtId="3" fontId="4" fillId="4" borderId="7" xfId="0" applyNumberFormat="1" applyFont="1" applyFill="1" applyBorder="1" applyAlignment="1" applyProtection="1">
      <alignment vertical="center"/>
    </xf>
    <xf numFmtId="3" fontId="4" fillId="4" borderId="1" xfId="0" applyNumberFormat="1" applyFont="1" applyFill="1" applyBorder="1" applyAlignment="1" applyProtection="1">
      <alignment vertical="center"/>
    </xf>
    <xf numFmtId="3" fontId="4" fillId="4" borderId="2" xfId="0" applyNumberFormat="1" applyFont="1" applyFill="1" applyBorder="1" applyAlignment="1" applyProtection="1">
      <alignment vertical="center"/>
    </xf>
    <xf numFmtId="1" fontId="13" fillId="0" borderId="0" xfId="0" applyNumberFormat="1" applyFont="1" applyAlignment="1" applyProtection="1">
      <alignment horizontal="center" vertical="center"/>
    </xf>
    <xf numFmtId="3" fontId="13" fillId="7" borderId="1" xfId="0" applyNumberFormat="1" applyFont="1" applyFill="1" applyBorder="1" applyAlignment="1" applyProtection="1">
      <alignment vertical="center"/>
    </xf>
    <xf numFmtId="3" fontId="13" fillId="4" borderId="1" xfId="0" applyNumberFormat="1" applyFont="1" applyFill="1" applyBorder="1" applyAlignment="1" applyProtection="1">
      <alignment vertical="center"/>
    </xf>
    <xf numFmtId="3" fontId="25" fillId="0" borderId="0" xfId="0" applyNumberFormat="1" applyFont="1" applyBorder="1" applyAlignment="1" applyProtection="1">
      <alignment horizontal="center" vertical="center" wrapText="1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324" fontId="264" fillId="0" borderId="0" xfId="0" applyFont="1" applyAlignment="1" applyProtection="1">
      <alignment vertical="center" wrapText="1"/>
    </xf>
    <xf numFmtId="171" fontId="267" fillId="0" borderId="0" xfId="0" applyNumberFormat="1" applyFont="1" applyBorder="1" applyAlignment="1" applyProtection="1">
      <alignment vertical="center" wrapText="1"/>
    </xf>
    <xf numFmtId="10" fontId="268" fillId="0" borderId="0" xfId="1" applyNumberFormat="1" applyFont="1" applyBorder="1" applyAlignment="1" applyProtection="1">
      <alignment horizontal="center" wrapText="1"/>
    </xf>
    <xf numFmtId="324" fontId="265" fillId="0" borderId="0" xfId="0" applyFont="1" applyBorder="1" applyAlignment="1" applyProtection="1">
      <alignment vertical="center" wrapText="1"/>
    </xf>
    <xf numFmtId="324" fontId="265" fillId="0" borderId="0" xfId="0" applyFont="1" applyAlignment="1" applyProtection="1">
      <alignment vertical="center" wrapText="1"/>
    </xf>
    <xf numFmtId="324" fontId="266" fillId="0" borderId="0" xfId="0" applyFont="1" applyBorder="1" applyAlignment="1" applyProtection="1">
      <alignment vertical="center" wrapText="1"/>
    </xf>
    <xf numFmtId="324" fontId="266" fillId="0" borderId="0" xfId="0" applyFont="1" applyAlignment="1" applyProtection="1">
      <alignment vertical="center" wrapText="1"/>
    </xf>
    <xf numFmtId="324" fontId="269" fillId="0" borderId="0" xfId="0" applyFont="1" applyBorder="1" applyAlignment="1" applyProtection="1">
      <alignment vertical="center" wrapText="1"/>
    </xf>
    <xf numFmtId="324" fontId="269" fillId="0" borderId="0" xfId="0" applyFont="1" applyAlignment="1" applyProtection="1">
      <alignment vertical="center" wrapText="1"/>
    </xf>
    <xf numFmtId="324" fontId="270" fillId="0" borderId="0" xfId="0" applyFont="1" applyBorder="1" applyAlignment="1" applyProtection="1">
      <alignment vertical="center" wrapText="1"/>
    </xf>
    <xf numFmtId="3" fontId="272" fillId="0" borderId="0" xfId="0" applyNumberFormat="1" applyFont="1" applyFill="1" applyBorder="1" applyAlignment="1" applyProtection="1">
      <alignment wrapText="1"/>
    </xf>
    <xf numFmtId="324" fontId="265" fillId="0" borderId="0" xfId="0" applyFont="1" applyFill="1" applyBorder="1" applyAlignment="1" applyProtection="1">
      <alignment vertical="center" wrapText="1"/>
    </xf>
    <xf numFmtId="324" fontId="266" fillId="0" borderId="0" xfId="0" applyFont="1" applyFill="1" applyBorder="1" applyAlignment="1" applyProtection="1">
      <alignment vertical="center" wrapText="1"/>
    </xf>
    <xf numFmtId="324" fontId="265" fillId="0" borderId="0" xfId="0" applyFont="1" applyFill="1" applyBorder="1" applyAlignment="1" applyProtection="1">
      <alignment horizontal="left" vertical="center" wrapText="1"/>
    </xf>
    <xf numFmtId="324" fontId="266" fillId="0" borderId="0" xfId="0" applyFont="1" applyFill="1" applyBorder="1" applyAlignment="1" applyProtection="1">
      <alignment horizontal="left" vertical="center" wrapText="1"/>
    </xf>
    <xf numFmtId="324" fontId="270" fillId="5" borderId="0" xfId="0" applyFont="1" applyFill="1" applyBorder="1" applyAlignment="1" applyProtection="1">
      <alignment vertical="center" wrapText="1"/>
    </xf>
    <xf numFmtId="324" fontId="270" fillId="5" borderId="0" xfId="0" applyFont="1" applyFill="1" applyBorder="1" applyAlignment="1" applyProtection="1">
      <alignment horizontal="left" vertical="center" wrapText="1"/>
    </xf>
    <xf numFmtId="324" fontId="271" fillId="5" borderId="0" xfId="0" applyFont="1" applyFill="1" applyBorder="1" applyAlignment="1" applyProtection="1">
      <alignment horizontal="left" vertical="center" wrapText="1"/>
    </xf>
    <xf numFmtId="324" fontId="265" fillId="0" borderId="0" xfId="0" applyFont="1" applyBorder="1" applyAlignment="1" applyProtection="1">
      <alignment horizontal="left" vertical="center" wrapText="1"/>
    </xf>
    <xf numFmtId="324" fontId="266" fillId="0" borderId="0" xfId="0" applyFont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horizontal="center" wrapText="1"/>
    </xf>
    <xf numFmtId="171" fontId="273" fillId="5" borderId="34" xfId="2" applyNumberFormat="1" applyFont="1" applyFill="1" applyBorder="1" applyAlignment="1" applyProtection="1">
      <alignment horizontal="left" wrapText="1"/>
    </xf>
    <xf numFmtId="171" fontId="274" fillId="6" borderId="34" xfId="2" applyNumberFormat="1" applyFont="1" applyFill="1" applyBorder="1" applyAlignment="1" applyProtection="1">
      <alignment horizontal="center" wrapText="1"/>
    </xf>
    <xf numFmtId="183" fontId="21" fillId="5" borderId="31" xfId="2" applyNumberFormat="1" applyFont="1" applyFill="1" applyBorder="1" applyAlignment="1" applyProtection="1">
      <alignment horizontal="left" vertical="center" wrapText="1"/>
    </xf>
    <xf numFmtId="183" fontId="22" fillId="5" borderId="31" xfId="2" applyNumberFormat="1" applyFont="1" applyFill="1" applyBorder="1" applyAlignment="1" applyProtection="1">
      <alignment horizontal="left" vertical="center" wrapText="1"/>
    </xf>
    <xf numFmtId="169" fontId="21" fillId="3" borderId="31" xfId="2" applyNumberFormat="1" applyFont="1" applyFill="1" applyBorder="1" applyAlignment="1" applyProtection="1">
      <alignment horizontal="right" vertical="center" wrapText="1"/>
    </xf>
    <xf numFmtId="169" fontId="21" fillId="5" borderId="31" xfId="2" applyNumberFormat="1" applyFont="1" applyFill="1" applyBorder="1" applyAlignment="1" applyProtection="1">
      <alignment horizontal="right" vertical="center" wrapText="1"/>
    </xf>
    <xf numFmtId="169" fontId="22" fillId="5" borderId="2" xfId="2" applyNumberFormat="1" applyFont="1" applyFill="1" applyBorder="1" applyAlignment="1" applyProtection="1">
      <alignment horizontal="left" vertical="center" wrapText="1"/>
    </xf>
    <xf numFmtId="169" fontId="22" fillId="3" borderId="2" xfId="2" applyNumberFormat="1" applyFont="1" applyFill="1" applyBorder="1" applyAlignment="1" applyProtection="1">
      <alignment horizontal="right" vertical="center" wrapText="1"/>
    </xf>
    <xf numFmtId="169" fontId="22" fillId="5" borderId="2" xfId="2" applyNumberFormat="1" applyFont="1" applyFill="1" applyBorder="1" applyAlignment="1" applyProtection="1">
      <alignment horizontal="right" vertical="center" wrapText="1"/>
    </xf>
    <xf numFmtId="324" fontId="89" fillId="5" borderId="35" xfId="0" applyFont="1" applyFill="1" applyBorder="1" applyAlignment="1" applyProtection="1">
      <alignment vertical="center" wrapText="1"/>
    </xf>
    <xf numFmtId="324" fontId="89" fillId="5" borderId="35" xfId="0" applyFont="1" applyFill="1" applyBorder="1" applyAlignment="1" applyProtection="1">
      <alignment horizontal="left" vertical="center" wrapText="1"/>
    </xf>
    <xf numFmtId="324" fontId="275" fillId="5" borderId="35" xfId="0" applyFont="1" applyFill="1" applyBorder="1" applyAlignment="1" applyProtection="1">
      <alignment vertical="center" wrapText="1"/>
    </xf>
    <xf numFmtId="324" fontId="275" fillId="5" borderId="35" xfId="0" applyFont="1" applyFill="1" applyBorder="1" applyAlignment="1" applyProtection="1">
      <alignment horizontal="left" vertical="center" wrapText="1"/>
    </xf>
    <xf numFmtId="169" fontId="21" fillId="5" borderId="2" xfId="2" applyNumberFormat="1" applyFont="1" applyFill="1" applyBorder="1" applyAlignment="1" applyProtection="1">
      <alignment horizontal="left" vertical="center" wrapText="1"/>
    </xf>
    <xf numFmtId="171" fontId="4" fillId="5" borderId="0" xfId="2" applyNumberFormat="1" applyFont="1" applyFill="1" applyBorder="1" applyAlignment="1" applyProtection="1">
      <alignment horizontal="left" vertical="center" wrapText="1"/>
    </xf>
    <xf numFmtId="171" fontId="76" fillId="0" borderId="0" xfId="0" applyNumberFormat="1" applyFont="1" applyFill="1" applyBorder="1" applyAlignment="1" applyProtection="1">
      <alignment horizontal="left" vertical="center" wrapText="1"/>
    </xf>
    <xf numFmtId="171" fontId="264" fillId="0" borderId="0" xfId="0" applyNumberFormat="1" applyFont="1" applyFill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vertical="center" wrapText="1"/>
    </xf>
    <xf numFmtId="171" fontId="22" fillId="5" borderId="34" xfId="2" applyNumberFormat="1" applyFont="1" applyFill="1" applyBorder="1" applyAlignment="1" applyProtection="1">
      <alignment horizontal="center" wrapText="1"/>
    </xf>
    <xf numFmtId="169" fontId="22" fillId="5" borderId="0" xfId="2" applyNumberFormat="1" applyFont="1" applyFill="1" applyBorder="1" applyAlignment="1" applyProtection="1">
      <alignment horizontal="left" vertical="center" wrapText="1"/>
    </xf>
    <xf numFmtId="169" fontId="22" fillId="3" borderId="0" xfId="2" applyNumberFormat="1" applyFont="1" applyFill="1" applyBorder="1" applyAlignment="1" applyProtection="1">
      <alignment horizontal="right" vertical="center" wrapText="1"/>
    </xf>
    <xf numFmtId="169" fontId="22" fillId="5" borderId="0" xfId="2" applyNumberFormat="1" applyFont="1" applyFill="1" applyBorder="1" applyAlignment="1" applyProtection="1">
      <alignment horizontal="right" vertical="center" wrapText="1"/>
    </xf>
    <xf numFmtId="171" fontId="21" fillId="5" borderId="0" xfId="0" applyNumberFormat="1" applyFont="1" applyFill="1" applyBorder="1" applyAlignment="1" applyProtection="1">
      <alignment horizontal="center" wrapText="1"/>
    </xf>
    <xf numFmtId="171" fontId="274" fillId="6" borderId="0" xfId="2" applyNumberFormat="1" applyFont="1" applyFill="1" applyBorder="1" applyAlignment="1" applyProtection="1">
      <alignment horizontal="center" vertical="center" wrapText="1"/>
    </xf>
    <xf numFmtId="171" fontId="274" fillId="2" borderId="0" xfId="2" applyNumberFormat="1" applyFont="1" applyFill="1" applyBorder="1" applyAlignment="1" applyProtection="1">
      <alignment horizontal="center" vertical="center" wrapText="1"/>
    </xf>
    <xf numFmtId="171" fontId="273" fillId="5" borderId="34" xfId="2" applyNumberFormat="1" applyFont="1" applyFill="1" applyBorder="1" applyAlignment="1" applyProtection="1">
      <alignment horizontal="left" vertical="center" wrapText="1"/>
    </xf>
    <xf numFmtId="171" fontId="22" fillId="5" borderId="34" xfId="2" applyNumberFormat="1" applyFont="1" applyFill="1" applyBorder="1" applyAlignment="1" applyProtection="1">
      <alignment horizontal="left" vertical="center" wrapText="1"/>
    </xf>
    <xf numFmtId="171" fontId="274" fillId="6" borderId="34" xfId="2" applyNumberFormat="1" applyFont="1" applyFill="1" applyBorder="1" applyAlignment="1" applyProtection="1">
      <alignment horizontal="center" vertical="center" wrapText="1"/>
    </xf>
    <xf numFmtId="171" fontId="274" fillId="2" borderId="34" xfId="2" applyNumberFormat="1" applyFont="1" applyFill="1" applyBorder="1" applyAlignment="1" applyProtection="1">
      <alignment horizontal="center" vertical="center" wrapText="1"/>
    </xf>
    <xf numFmtId="168" fontId="54" fillId="0" borderId="1" xfId="0" applyNumberFormat="1" applyFont="1" applyFill="1" applyBorder="1" applyAlignment="1" applyProtection="1">
      <alignment horizontal="left" vertical="center" wrapText="1"/>
    </xf>
    <xf numFmtId="168" fontId="277" fillId="0" borderId="1" xfId="0" applyNumberFormat="1" applyFont="1" applyFill="1" applyBorder="1" applyAlignment="1" applyProtection="1">
      <alignment horizontal="left" vertical="center" wrapText="1"/>
    </xf>
    <xf numFmtId="168" fontId="54" fillId="5" borderId="1" xfId="0" applyNumberFormat="1" applyFont="1" applyFill="1" applyBorder="1" applyAlignment="1" applyProtection="1">
      <alignment horizontal="right" vertical="center" wrapText="1"/>
    </xf>
    <xf numFmtId="168" fontId="54" fillId="3" borderId="1" xfId="0" applyNumberFormat="1" applyFont="1" applyFill="1" applyBorder="1" applyAlignment="1" applyProtection="1">
      <alignment horizontal="right" vertical="center" wrapText="1"/>
    </xf>
    <xf numFmtId="168" fontId="277" fillId="0" borderId="2" xfId="0" applyNumberFormat="1" applyFont="1" applyFill="1" applyBorder="1" applyAlignment="1" applyProtection="1">
      <alignment horizontal="left" vertical="center" wrapText="1" indent="1"/>
    </xf>
    <xf numFmtId="168" fontId="277" fillId="0" borderId="2" xfId="0" applyNumberFormat="1" applyFont="1" applyFill="1" applyBorder="1" applyAlignment="1" applyProtection="1">
      <alignment horizontal="left" vertical="center" wrapText="1"/>
    </xf>
    <xf numFmtId="186" fontId="277" fillId="5" borderId="2" xfId="0" applyNumberFormat="1" applyFont="1" applyFill="1" applyBorder="1" applyAlignment="1" applyProtection="1">
      <alignment horizontal="right" vertical="center" wrapText="1"/>
    </xf>
    <xf numFmtId="186" fontId="277" fillId="3" borderId="2" xfId="0" applyNumberFormat="1" applyFont="1" applyFill="1" applyBorder="1" applyAlignment="1" applyProtection="1">
      <alignment horizontal="right" vertical="center" wrapText="1"/>
    </xf>
    <xf numFmtId="168" fontId="54" fillId="0" borderId="2" xfId="0" applyNumberFormat="1" applyFont="1" applyFill="1" applyBorder="1" applyAlignment="1" applyProtection="1">
      <alignment horizontal="left" vertical="center" wrapText="1"/>
    </xf>
    <xf numFmtId="168" fontId="54" fillId="5" borderId="2" xfId="0" applyNumberFormat="1" applyFont="1" applyFill="1" applyBorder="1" applyAlignment="1" applyProtection="1">
      <alignment horizontal="right" vertical="center" wrapText="1"/>
    </xf>
    <xf numFmtId="168" fontId="54" fillId="3" borderId="2" xfId="0" applyNumberFormat="1" applyFont="1" applyFill="1" applyBorder="1" applyAlignment="1" applyProtection="1">
      <alignment horizontal="right" vertical="center" wrapText="1"/>
    </xf>
    <xf numFmtId="168" fontId="277" fillId="5" borderId="2" xfId="0" applyNumberFormat="1" applyFont="1" applyFill="1" applyBorder="1" applyAlignment="1" applyProtection="1">
      <alignment horizontal="right" vertical="center" wrapText="1"/>
    </xf>
    <xf numFmtId="168" fontId="277" fillId="3" borderId="2" xfId="0" applyNumberFormat="1" applyFont="1" applyFill="1" applyBorder="1" applyAlignment="1" applyProtection="1">
      <alignment horizontal="right" vertical="center" wrapText="1"/>
    </xf>
    <xf numFmtId="187" fontId="54" fillId="5" borderId="2" xfId="0" applyNumberFormat="1" applyFont="1" applyFill="1" applyBorder="1" applyAlignment="1" applyProtection="1">
      <alignment horizontal="right" vertical="center" wrapText="1"/>
    </xf>
    <xf numFmtId="187" fontId="54" fillId="3" borderId="2" xfId="0" applyNumberFormat="1" applyFont="1" applyFill="1" applyBorder="1" applyAlignment="1" applyProtection="1">
      <alignment horizontal="right" vertical="center" wrapText="1"/>
    </xf>
    <xf numFmtId="171" fontId="21" fillId="2" borderId="0" xfId="2" applyNumberFormat="1" applyFont="1" applyFill="1" applyBorder="1" applyAlignment="1" applyProtection="1">
      <alignment horizontal="center" vertical="center" wrapText="1"/>
    </xf>
    <xf numFmtId="171" fontId="278" fillId="2" borderId="0" xfId="2" applyNumberFormat="1" applyFont="1" applyFill="1" applyBorder="1" applyAlignment="1" applyProtection="1">
      <alignment horizontal="center" vertical="center" wrapText="1"/>
    </xf>
    <xf numFmtId="171" fontId="278" fillId="2" borderId="34" xfId="2" applyNumberFormat="1" applyFont="1" applyFill="1" applyBorder="1" applyAlignment="1" applyProtection="1">
      <alignment horizontal="center" vertical="center" wrapText="1"/>
    </xf>
    <xf numFmtId="168" fontId="277" fillId="0" borderId="1" xfId="0" applyNumberFormat="1" applyFont="1" applyFill="1" applyBorder="1" applyAlignment="1" applyProtection="1">
      <alignment horizontal="left" vertical="center" wrapText="1" indent="1"/>
    </xf>
    <xf numFmtId="168" fontId="277" fillId="3" borderId="1" xfId="0" applyNumberFormat="1" applyFont="1" applyFill="1" applyBorder="1" applyAlignment="1" applyProtection="1">
      <alignment horizontal="right" vertical="center" wrapText="1"/>
    </xf>
    <xf numFmtId="168" fontId="277" fillId="5" borderId="1" xfId="0" applyNumberFormat="1" applyFont="1" applyFill="1" applyBorder="1" applyAlignment="1" applyProtection="1">
      <alignment horizontal="right" vertical="center" wrapText="1"/>
    </xf>
    <xf numFmtId="9" fontId="21" fillId="5" borderId="0" xfId="1" applyFont="1" applyFill="1" applyBorder="1" applyAlignment="1" applyProtection="1">
      <alignment vertical="center" wrapText="1"/>
    </xf>
    <xf numFmtId="324" fontId="89" fillId="0" borderId="35" xfId="0" applyFont="1" applyBorder="1" applyAlignment="1" applyProtection="1">
      <alignment vertical="center" wrapText="1"/>
    </xf>
    <xf numFmtId="324" fontId="89" fillId="0" borderId="35" xfId="0" applyFont="1" applyBorder="1" applyAlignment="1" applyProtection="1">
      <alignment horizontal="left" vertical="center" wrapText="1"/>
    </xf>
    <xf numFmtId="169" fontId="76" fillId="5" borderId="0" xfId="2" applyNumberFormat="1" applyFont="1" applyFill="1" applyBorder="1" applyAlignment="1" applyProtection="1">
      <alignment horizontal="left" vertical="top" wrapText="1"/>
    </xf>
    <xf numFmtId="1" fontId="0" fillId="0" borderId="0" xfId="0" applyNumberFormat="1" applyFont="1" applyAlignment="1" applyProtection="1">
      <alignment horizontal="center" vertical="top"/>
    </xf>
    <xf numFmtId="1" fontId="0" fillId="0" borderId="0" xfId="0" applyNumberFormat="1" applyFont="1" applyAlignment="1" applyProtection="1">
      <alignment vertical="top"/>
    </xf>
    <xf numFmtId="1" fontId="0" fillId="0" borderId="0" xfId="0" applyNumberFormat="1" applyFont="1" applyAlignment="1" applyProtection="1">
      <alignment vertical="top" wrapText="1"/>
    </xf>
    <xf numFmtId="1" fontId="7" fillId="0" borderId="0" xfId="0" applyNumberFormat="1" applyFont="1" applyAlignment="1" applyProtection="1">
      <alignment vertical="top"/>
    </xf>
    <xf numFmtId="1" fontId="0" fillId="0" borderId="0" xfId="4" applyNumberFormat="1" applyFont="1" applyAlignment="1" applyProtection="1">
      <alignment vertical="top"/>
    </xf>
    <xf numFmtId="1" fontId="0" fillId="0" borderId="0" xfId="0" applyNumberFormat="1" applyFont="1" applyAlignment="1" applyProtection="1">
      <alignment horizontal="right" vertical="top"/>
    </xf>
    <xf numFmtId="1" fontId="0" fillId="0" borderId="0" xfId="4" applyNumberFormat="1" applyFont="1" applyAlignment="1" applyProtection="1">
      <alignment horizontal="center" vertical="top"/>
    </xf>
    <xf numFmtId="1" fontId="6" fillId="2" borderId="0" xfId="0" applyNumberFormat="1" applyFont="1" applyFill="1" applyAlignment="1" applyProtection="1">
      <alignment horizontal="center" vertical="top" wrapText="1"/>
    </xf>
    <xf numFmtId="324" fontId="6" fillId="2" borderId="0" xfId="0" applyFont="1" applyFill="1" applyAlignment="1" applyProtection="1">
      <alignment horizontal="center" vertical="top" wrapText="1"/>
    </xf>
    <xf numFmtId="3" fontId="4" fillId="5" borderId="7" xfId="0" applyNumberFormat="1" applyFont="1" applyFill="1" applyBorder="1" applyAlignment="1" applyProtection="1">
      <alignment vertical="top"/>
    </xf>
    <xf numFmtId="1" fontId="4" fillId="7" borderId="7" xfId="0" applyNumberFormat="1" applyFont="1" applyFill="1" applyBorder="1" applyAlignment="1" applyProtection="1">
      <alignment vertical="top"/>
    </xf>
    <xf numFmtId="1" fontId="4" fillId="7" borderId="7" xfId="0" applyNumberFormat="1" applyFont="1" applyFill="1" applyBorder="1" applyAlignment="1" applyProtection="1">
      <alignment horizontal="right" vertical="top"/>
    </xf>
    <xf numFmtId="3" fontId="4" fillId="7" borderId="7" xfId="0" applyNumberFormat="1" applyFont="1" applyFill="1" applyBorder="1" applyAlignment="1" applyProtection="1">
      <alignment horizontal="right" vertical="top"/>
    </xf>
    <xf numFmtId="3" fontId="4" fillId="4" borderId="7" xfId="0" applyNumberFormat="1" applyFont="1" applyFill="1" applyBorder="1" applyAlignment="1" applyProtection="1">
      <alignment horizontal="right" vertical="top"/>
    </xf>
    <xf numFmtId="3" fontId="15" fillId="4" borderId="7" xfId="0" applyNumberFormat="1" applyFont="1" applyFill="1" applyBorder="1" applyAlignment="1" applyProtection="1">
      <alignment horizontal="right" vertical="top"/>
    </xf>
    <xf numFmtId="1" fontId="13" fillId="7" borderId="0" xfId="0" applyNumberFormat="1" applyFont="1" applyFill="1" applyBorder="1" applyAlignment="1" applyProtection="1">
      <alignment vertical="top"/>
    </xf>
    <xf numFmtId="1" fontId="13" fillId="7" borderId="0" xfId="0" applyNumberFormat="1" applyFont="1" applyFill="1" applyBorder="1" applyAlignment="1" applyProtection="1">
      <alignment horizontal="right" vertical="top"/>
    </xf>
    <xf numFmtId="3" fontId="13" fillId="7" borderId="0" xfId="0" applyNumberFormat="1" applyFont="1" applyFill="1" applyBorder="1" applyAlignment="1" applyProtection="1">
      <alignment horizontal="right" vertical="top"/>
    </xf>
    <xf numFmtId="3" fontId="13" fillId="4" borderId="0" xfId="0" applyNumberFormat="1" applyFont="1" applyFill="1" applyBorder="1" applyAlignment="1" applyProtection="1">
      <alignment horizontal="right" vertical="top"/>
    </xf>
    <xf numFmtId="1" fontId="4" fillId="7" borderId="2" xfId="0" applyNumberFormat="1" applyFont="1" applyFill="1" applyBorder="1" applyAlignment="1" applyProtection="1">
      <alignment vertical="top"/>
    </xf>
    <xf numFmtId="3" fontId="4" fillId="7" borderId="2" xfId="0" applyNumberFormat="1" applyFont="1" applyFill="1" applyBorder="1" applyAlignment="1" applyProtection="1">
      <alignment horizontal="right" vertical="top"/>
    </xf>
    <xf numFmtId="3" fontId="4" fillId="4" borderId="2" xfId="0" applyNumberFormat="1" applyFont="1" applyFill="1" applyBorder="1" applyAlignment="1" applyProtection="1">
      <alignment horizontal="right" vertical="top"/>
    </xf>
    <xf numFmtId="1" fontId="13" fillId="0" borderId="0" xfId="0" applyNumberFormat="1" applyFont="1" applyAlignment="1" applyProtection="1">
      <alignment vertical="top"/>
    </xf>
    <xf numFmtId="1" fontId="13" fillId="7" borderId="1" xfId="0" applyNumberFormat="1" applyFont="1" applyFill="1" applyBorder="1" applyAlignment="1" applyProtection="1">
      <alignment vertical="top"/>
    </xf>
    <xf numFmtId="1" fontId="13" fillId="7" borderId="1" xfId="0" applyNumberFormat="1" applyFont="1" applyFill="1" applyBorder="1" applyAlignment="1" applyProtection="1">
      <alignment horizontal="right" vertical="top"/>
    </xf>
    <xf numFmtId="3" fontId="13" fillId="7" borderId="1" xfId="0" applyNumberFormat="1" applyFont="1" applyFill="1" applyBorder="1" applyAlignment="1" applyProtection="1">
      <alignment horizontal="right" vertical="top"/>
    </xf>
    <xf numFmtId="3" fontId="13" fillId="4" borderId="1" xfId="0" applyNumberFormat="1" applyFont="1" applyFill="1" applyBorder="1" applyAlignment="1" applyProtection="1">
      <alignment horizontal="right" vertical="top"/>
    </xf>
    <xf numFmtId="1" fontId="4" fillId="7" borderId="0" xfId="0" applyNumberFormat="1" applyFont="1" applyFill="1" applyBorder="1" applyAlignment="1" applyProtection="1">
      <alignment vertical="top"/>
    </xf>
    <xf numFmtId="1" fontId="4" fillId="7" borderId="0" xfId="0" applyNumberFormat="1" applyFont="1" applyFill="1" applyBorder="1" applyAlignment="1" applyProtection="1">
      <alignment horizontal="right" vertical="top"/>
    </xf>
    <xf numFmtId="3" fontId="4" fillId="7" borderId="0" xfId="0" applyNumberFormat="1" applyFont="1" applyFill="1" applyBorder="1" applyAlignment="1" applyProtection="1">
      <alignment horizontal="right" vertical="top"/>
    </xf>
    <xf numFmtId="3" fontId="4" fillId="4" borderId="0" xfId="0" applyNumberFormat="1" applyFont="1" applyFill="1" applyBorder="1" applyAlignment="1" applyProtection="1">
      <alignment vertical="top"/>
    </xf>
    <xf numFmtId="1" fontId="4" fillId="4" borderId="0" xfId="0" applyNumberFormat="1" applyFont="1" applyFill="1" applyBorder="1" applyAlignment="1" applyProtection="1">
      <alignment vertical="top"/>
    </xf>
    <xf numFmtId="1" fontId="15" fillId="4" borderId="0" xfId="0" applyNumberFormat="1" applyFont="1" applyFill="1" applyBorder="1" applyAlignment="1" applyProtection="1">
      <alignment horizontal="right" vertical="top"/>
    </xf>
    <xf numFmtId="1" fontId="4" fillId="4" borderId="0" xfId="0" applyNumberFormat="1" applyFont="1" applyFill="1" applyBorder="1" applyAlignment="1" applyProtection="1">
      <alignment horizontal="right" vertical="top"/>
    </xf>
    <xf numFmtId="1" fontId="15" fillId="4" borderId="0" xfId="0" applyNumberFormat="1" applyFont="1" applyFill="1" applyBorder="1" applyAlignment="1" applyProtection="1">
      <alignment vertical="top"/>
    </xf>
    <xf numFmtId="1" fontId="0" fillId="0" borderId="7" xfId="0" applyNumberFormat="1" applyFont="1" applyBorder="1" applyAlignment="1" applyProtection="1">
      <alignment vertical="top"/>
    </xf>
    <xf numFmtId="1" fontId="0" fillId="0" borderId="7" xfId="0" applyNumberFormat="1" applyFont="1" applyBorder="1" applyAlignment="1" applyProtection="1">
      <alignment vertical="top" wrapText="1"/>
    </xf>
    <xf numFmtId="1" fontId="0" fillId="5" borderId="0" xfId="0" applyNumberFormat="1" applyFont="1" applyFill="1" applyBorder="1" applyAlignment="1" applyProtection="1">
      <alignment vertical="top"/>
    </xf>
    <xf numFmtId="1" fontId="4" fillId="7" borderId="2" xfId="0" applyNumberFormat="1" applyFont="1" applyFill="1" applyBorder="1" applyAlignment="1" applyProtection="1">
      <alignment horizontal="right" vertical="top"/>
    </xf>
    <xf numFmtId="3" fontId="4" fillId="7" borderId="2" xfId="0" applyNumberFormat="1" applyFont="1" applyFill="1" applyBorder="1" applyAlignment="1" applyProtection="1">
      <alignment vertical="top"/>
    </xf>
    <xf numFmtId="3" fontId="4" fillId="4" borderId="2" xfId="0" applyNumberFormat="1" applyFont="1" applyFill="1" applyBorder="1" applyAlignment="1" applyProtection="1">
      <alignment vertical="top"/>
    </xf>
    <xf numFmtId="3" fontId="4" fillId="7" borderId="0" xfId="0" applyNumberFormat="1" applyFont="1" applyFill="1" applyBorder="1" applyAlignment="1" applyProtection="1">
      <alignment vertical="top"/>
    </xf>
    <xf numFmtId="3" fontId="4" fillId="4" borderId="7" xfId="0" applyNumberFormat="1" applyFont="1" applyFill="1" applyBorder="1" applyAlignment="1" applyProtection="1">
      <alignment vertical="top"/>
    </xf>
    <xf numFmtId="3" fontId="15" fillId="4" borderId="7" xfId="0" applyNumberFormat="1" applyFont="1" applyFill="1" applyBorder="1" applyAlignment="1" applyProtection="1">
      <alignment vertical="top"/>
    </xf>
    <xf numFmtId="1" fontId="13" fillId="0" borderId="0" xfId="0" applyNumberFormat="1" applyFont="1" applyAlignment="1" applyProtection="1">
      <alignment horizontal="center" vertical="top"/>
    </xf>
    <xf numFmtId="3" fontId="13" fillId="7" borderId="0" xfId="0" applyNumberFormat="1" applyFont="1" applyFill="1" applyBorder="1" applyAlignment="1" applyProtection="1">
      <alignment vertical="top"/>
    </xf>
    <xf numFmtId="3" fontId="13" fillId="4" borderId="0" xfId="0" applyNumberFormat="1" applyFont="1" applyFill="1" applyBorder="1" applyAlignment="1" applyProtection="1">
      <alignment vertical="top"/>
    </xf>
    <xf numFmtId="3" fontId="13" fillId="7" borderId="1" xfId="0" applyNumberFormat="1" applyFont="1" applyFill="1" applyBorder="1" applyAlignment="1" applyProtection="1">
      <alignment vertical="top"/>
    </xf>
    <xf numFmtId="3" fontId="13" fillId="4" borderId="1" xfId="0" applyNumberFormat="1" applyFont="1" applyFill="1" applyBorder="1" applyAlignment="1" applyProtection="1">
      <alignment vertical="top"/>
    </xf>
    <xf numFmtId="3" fontId="4" fillId="7" borderId="7" xfId="0" applyNumberFormat="1" applyFont="1" applyFill="1" applyBorder="1" applyAlignment="1" applyProtection="1">
      <alignment vertical="top"/>
    </xf>
    <xf numFmtId="3" fontId="4" fillId="4" borderId="1" xfId="0" applyNumberFormat="1" applyFont="1" applyFill="1" applyBorder="1" applyAlignment="1" applyProtection="1">
      <alignment vertical="top"/>
    </xf>
    <xf numFmtId="1" fontId="4" fillId="0" borderId="0" xfId="0" applyNumberFormat="1" applyFont="1" applyAlignment="1" applyProtection="1">
      <alignment horizontal="center" vertical="top"/>
    </xf>
    <xf numFmtId="1" fontId="4" fillId="0" borderId="0" xfId="0" applyNumberFormat="1" applyFont="1" applyAlignment="1" applyProtection="1">
      <alignment vertical="top"/>
    </xf>
    <xf numFmtId="1" fontId="15" fillId="0" borderId="0" xfId="0" applyNumberFormat="1" applyFont="1" applyBorder="1" applyAlignment="1" applyProtection="1">
      <alignment horizontal="center" vertical="top"/>
    </xf>
    <xf numFmtId="1" fontId="0" fillId="4" borderId="0" xfId="0" applyNumberFormat="1" applyFont="1" applyFill="1" applyBorder="1" applyAlignment="1" applyProtection="1">
      <alignment vertical="top"/>
    </xf>
    <xf numFmtId="3" fontId="15" fillId="4" borderId="0" xfId="0" applyNumberFormat="1" applyFont="1" applyFill="1" applyBorder="1" applyAlignment="1" applyProtection="1">
      <alignment horizontal="right" vertical="top"/>
    </xf>
    <xf numFmtId="3" fontId="0" fillId="4" borderId="0" xfId="0" applyNumberFormat="1" applyFont="1" applyFill="1" applyBorder="1" applyAlignment="1" applyProtection="1">
      <alignment vertical="top"/>
    </xf>
    <xf numFmtId="1" fontId="15" fillId="0" borderId="0" xfId="0" applyNumberFormat="1" applyFont="1" applyBorder="1" applyAlignment="1" applyProtection="1">
      <alignment vertical="top"/>
    </xf>
    <xf numFmtId="1" fontId="0" fillId="4" borderId="1" xfId="0" applyNumberFormat="1" applyFont="1" applyFill="1" applyBorder="1" applyAlignment="1" applyProtection="1">
      <alignment vertical="top"/>
    </xf>
    <xf numFmtId="1" fontId="15" fillId="4" borderId="1" xfId="0" applyNumberFormat="1" applyFont="1" applyFill="1" applyBorder="1" applyAlignment="1" applyProtection="1">
      <alignment horizontal="right" vertical="top"/>
    </xf>
    <xf numFmtId="3" fontId="15" fillId="4" borderId="1" xfId="0" applyNumberFormat="1" applyFont="1" applyFill="1" applyBorder="1" applyAlignment="1" applyProtection="1">
      <alignment horizontal="right" vertical="top"/>
    </xf>
    <xf numFmtId="3" fontId="0" fillId="4" borderId="1" xfId="0" applyNumberFormat="1" applyFont="1" applyFill="1" applyBorder="1" applyAlignment="1" applyProtection="1">
      <alignment vertical="top"/>
    </xf>
    <xf numFmtId="3" fontId="0" fillId="0" borderId="7" xfId="0" applyNumberFormat="1" applyFont="1" applyBorder="1" applyAlignment="1" applyProtection="1">
      <alignment vertical="top"/>
    </xf>
    <xf numFmtId="3" fontId="0" fillId="0" borderId="0" xfId="0" applyNumberFormat="1" applyFont="1" applyAlignment="1" applyProtection="1">
      <alignment vertical="top"/>
    </xf>
    <xf numFmtId="1" fontId="0" fillId="0" borderId="0" xfId="0" applyNumberFormat="1" applyFont="1" applyBorder="1" applyAlignment="1" applyProtection="1">
      <alignment horizontal="center" vertical="top"/>
    </xf>
    <xf numFmtId="3" fontId="4" fillId="4" borderId="0" xfId="0" applyNumberFormat="1" applyFont="1" applyFill="1" applyBorder="1" applyAlignment="1" applyProtection="1">
      <alignment horizontal="right" vertical="top"/>
    </xf>
    <xf numFmtId="1" fontId="13" fillId="0" borderId="0" xfId="0" applyNumberFormat="1" applyFont="1" applyBorder="1" applyAlignment="1" applyProtection="1">
      <alignment vertical="top"/>
    </xf>
    <xf numFmtId="1" fontId="0" fillId="0" borderId="0" xfId="0" applyNumberFormat="1" applyFont="1" applyBorder="1" applyAlignment="1" applyProtection="1">
      <alignment vertical="top"/>
    </xf>
    <xf numFmtId="1" fontId="0" fillId="7" borderId="2" xfId="0" applyNumberFormat="1" applyFont="1" applyFill="1" applyBorder="1" applyAlignment="1" applyProtection="1">
      <alignment vertical="top"/>
    </xf>
    <xf numFmtId="3" fontId="0" fillId="7" borderId="2" xfId="0" applyNumberFormat="1" applyFont="1" applyFill="1" applyBorder="1" applyAlignment="1" applyProtection="1">
      <alignment horizontal="right" vertical="top"/>
    </xf>
    <xf numFmtId="3" fontId="4" fillId="4" borderId="2" xfId="0" applyNumberFormat="1" applyFont="1" applyFill="1" applyBorder="1" applyAlignment="1" applyProtection="1">
      <alignment horizontal="left" vertical="top"/>
    </xf>
    <xf numFmtId="3" fontId="15" fillId="4" borderId="7" xfId="0" applyNumberFormat="1" applyFont="1" applyFill="1" applyBorder="1" applyAlignment="1" applyProtection="1">
      <alignment horizontal="left" vertical="top"/>
    </xf>
    <xf numFmtId="3" fontId="13" fillId="4" borderId="0" xfId="0" applyNumberFormat="1" applyFont="1" applyFill="1" applyBorder="1" applyAlignment="1" applyProtection="1">
      <alignment horizontal="left" vertical="top"/>
    </xf>
    <xf numFmtId="3" fontId="13" fillId="4" borderId="1" xfId="0" applyNumberFormat="1" applyFont="1" applyFill="1" applyBorder="1" applyAlignment="1" applyProtection="1">
      <alignment horizontal="left" vertical="top"/>
    </xf>
    <xf numFmtId="1" fontId="15" fillId="4" borderId="0" xfId="0" applyNumberFormat="1" applyFont="1" applyFill="1" applyBorder="1" applyAlignment="1" applyProtection="1">
      <alignment horizontal="left" vertical="top"/>
    </xf>
    <xf numFmtId="1" fontId="4" fillId="4" borderId="0" xfId="0" applyNumberFormat="1" applyFont="1" applyFill="1" applyBorder="1" applyAlignment="1" applyProtection="1">
      <alignment horizontal="left" vertical="top"/>
    </xf>
    <xf numFmtId="1" fontId="0" fillId="7" borderId="0" xfId="0" applyNumberFormat="1" applyFont="1" applyFill="1" applyBorder="1" applyAlignment="1" applyProtection="1">
      <alignment vertical="top"/>
    </xf>
    <xf numFmtId="3" fontId="0" fillId="7" borderId="0" xfId="0" applyNumberFormat="1" applyFont="1" applyFill="1" applyBorder="1" applyAlignment="1" applyProtection="1">
      <alignment horizontal="right" vertical="top"/>
    </xf>
    <xf numFmtId="3" fontId="0" fillId="4" borderId="0" xfId="0" applyNumberFormat="1" applyFont="1" applyFill="1" applyBorder="1" applyAlignment="1" applyProtection="1">
      <alignment horizontal="right" vertical="top"/>
    </xf>
    <xf numFmtId="3" fontId="0" fillId="4" borderId="1" xfId="0" applyNumberFormat="1" applyFont="1" applyFill="1" applyBorder="1" applyAlignment="1" applyProtection="1">
      <alignment horizontal="left" vertical="top"/>
    </xf>
    <xf numFmtId="3" fontId="0" fillId="4" borderId="2" xfId="0" applyNumberFormat="1" applyFont="1" applyFill="1" applyBorder="1" applyAlignment="1" applyProtection="1">
      <alignment horizontal="right" vertical="top"/>
    </xf>
    <xf numFmtId="3" fontId="0" fillId="4" borderId="2" xfId="0" applyNumberFormat="1" applyFont="1" applyFill="1" applyBorder="1" applyAlignment="1" applyProtection="1">
      <alignment horizontal="left" vertical="top"/>
    </xf>
    <xf numFmtId="3" fontId="15" fillId="4" borderId="2" xfId="0" applyNumberFormat="1" applyFont="1" applyFill="1" applyBorder="1" applyAlignment="1" applyProtection="1">
      <alignment horizontal="left" vertical="top"/>
    </xf>
    <xf numFmtId="3" fontId="13" fillId="4" borderId="2" xfId="0" applyNumberFormat="1" applyFont="1" applyFill="1" applyBorder="1" applyAlignment="1" applyProtection="1">
      <alignment horizontal="left" vertical="top"/>
    </xf>
    <xf numFmtId="3" fontId="15" fillId="7" borderId="7" xfId="0" applyNumberFormat="1" applyFont="1" applyFill="1" applyBorder="1" applyAlignment="1" applyProtection="1">
      <alignment horizontal="right" vertical="top"/>
    </xf>
    <xf numFmtId="1" fontId="15" fillId="7" borderId="2" xfId="0" quotePrefix="1" applyNumberFormat="1" applyFont="1" applyFill="1" applyBorder="1" applyAlignment="1" applyProtection="1">
      <alignment horizontal="right" vertical="top"/>
    </xf>
    <xf numFmtId="1" fontId="15" fillId="7" borderId="0" xfId="0" quotePrefix="1" applyNumberFormat="1" applyFont="1" applyFill="1" applyBorder="1" applyAlignment="1" applyProtection="1">
      <alignment horizontal="right" vertical="top"/>
    </xf>
    <xf numFmtId="3" fontId="4" fillId="4" borderId="7" xfId="0" applyNumberFormat="1" applyFont="1" applyFill="1" applyBorder="1" applyAlignment="1" applyProtection="1">
      <alignment horizontal="left" vertical="top"/>
    </xf>
    <xf numFmtId="9" fontId="21" fillId="5" borderId="35" xfId="1" applyFont="1" applyFill="1" applyBorder="1" applyAlignment="1" applyProtection="1">
      <alignment vertical="center" wrapText="1"/>
    </xf>
    <xf numFmtId="171" fontId="274" fillId="6" borderId="34" xfId="2" applyNumberFormat="1" applyFont="1" applyFill="1" applyBorder="1" applyAlignment="1" applyProtection="1">
      <alignment horizontal="right" wrapText="1"/>
    </xf>
    <xf numFmtId="171" fontId="274" fillId="2" borderId="34" xfId="2" applyNumberFormat="1" applyFont="1" applyFill="1" applyBorder="1" applyAlignment="1" applyProtection="1">
      <alignment horizontal="right" wrapText="1"/>
    </xf>
    <xf numFmtId="9" fontId="21" fillId="5" borderId="31" xfId="1" applyFont="1" applyFill="1" applyBorder="1" applyAlignment="1" applyProtection="1">
      <alignment horizontal="right" vertical="center" wrapText="1"/>
    </xf>
    <xf numFmtId="324" fontId="0" fillId="107" borderId="0" xfId="0" applyFont="1" applyFill="1" applyAlignment="1" applyProtection="1">
      <alignment vertical="center"/>
    </xf>
    <xf numFmtId="324" fontId="279" fillId="0" borderId="0" xfId="0" applyFont="1" applyAlignment="1">
      <alignment vertical="center"/>
    </xf>
    <xf numFmtId="324" fontId="0" fillId="0" borderId="0" xfId="0" applyFont="1" applyFill="1" applyAlignment="1" applyProtection="1">
      <alignment vertical="center"/>
    </xf>
    <xf numFmtId="173" fontId="0" fillId="0" borderId="0" xfId="1" applyNumberFormat="1" applyFont="1" applyFill="1" applyAlignment="1" applyProtection="1">
      <alignment vertical="center"/>
    </xf>
    <xf numFmtId="3" fontId="0" fillId="107" borderId="0" xfId="0" applyNumberFormat="1" applyFont="1" applyFill="1" applyAlignment="1" applyProtection="1">
      <alignment vertical="center"/>
    </xf>
    <xf numFmtId="3" fontId="0" fillId="108" borderId="2" xfId="0" applyNumberFormat="1" applyFont="1" applyFill="1" applyBorder="1" applyAlignment="1" applyProtection="1">
      <alignment vertical="center"/>
    </xf>
    <xf numFmtId="324" fontId="67" fillId="0" borderId="0" xfId="0" applyFont="1" applyAlignment="1" applyProtection="1">
      <alignment horizontal="left" vertical="center"/>
    </xf>
    <xf numFmtId="324" fontId="67" fillId="0" borderId="0" xfId="0" applyFont="1" applyBorder="1" applyAlignment="1" applyProtection="1">
      <alignment horizontal="left" vertical="center"/>
    </xf>
    <xf numFmtId="324" fontId="62" fillId="0" borderId="0" xfId="0" applyFont="1" applyAlignment="1" applyProtection="1">
      <alignment horizontal="left" vertical="center"/>
    </xf>
    <xf numFmtId="169" fontId="76" fillId="5" borderId="0" xfId="2" applyNumberFormat="1" applyFont="1" applyFill="1" applyBorder="1" applyAlignment="1" applyProtection="1">
      <alignment horizontal="left" vertical="top" wrapText="1"/>
    </xf>
    <xf numFmtId="171" fontId="280" fillId="5" borderId="0" xfId="209" applyNumberFormat="1" applyFont="1" applyFill="1" applyBorder="1" applyAlignment="1" applyProtection="1">
      <alignment horizontal="left" wrapText="1"/>
    </xf>
    <xf numFmtId="171" fontId="282" fillId="109" borderId="0" xfId="209" applyNumberFormat="1" applyFont="1" applyFill="1" applyBorder="1" applyAlignment="1" applyProtection="1">
      <alignment horizontal="center" wrapText="1"/>
    </xf>
    <xf numFmtId="183" fontId="283" fillId="5" borderId="66" xfId="209" applyNumberFormat="1" applyFont="1" applyFill="1" applyBorder="1" applyAlignment="1" applyProtection="1">
      <alignment horizontal="left" vertical="center" wrapText="1"/>
    </xf>
    <xf numFmtId="183" fontId="281" fillId="5" borderId="66" xfId="209" applyNumberFormat="1" applyFont="1" applyFill="1" applyBorder="1" applyAlignment="1" applyProtection="1">
      <alignment horizontal="left" vertical="center" wrapText="1"/>
    </xf>
    <xf numFmtId="169" fontId="283" fillId="110" borderId="66" xfId="209" applyNumberFormat="1" applyFont="1" applyFill="1" applyBorder="1" applyAlignment="1" applyProtection="1">
      <alignment horizontal="right" vertical="center" wrapText="1"/>
    </xf>
    <xf numFmtId="169" fontId="283" fillId="5" borderId="66" xfId="209" applyNumberFormat="1" applyFont="1" applyFill="1" applyBorder="1" applyAlignment="1" applyProtection="1">
      <alignment horizontal="right" vertical="center" wrapText="1"/>
    </xf>
    <xf numFmtId="170" fontId="283" fillId="5" borderId="66" xfId="210" applyNumberFormat="1" applyFont="1" applyFill="1" applyBorder="1" applyAlignment="1" applyProtection="1">
      <alignment horizontal="right" vertical="center" wrapText="1"/>
    </xf>
    <xf numFmtId="169" fontId="281" fillId="110" borderId="66" xfId="209" applyNumberFormat="1" applyFont="1" applyFill="1" applyBorder="1" applyAlignment="1" applyProtection="1">
      <alignment horizontal="right" vertical="center" wrapText="1"/>
    </xf>
    <xf numFmtId="169" fontId="281" fillId="5" borderId="66" xfId="209" applyNumberFormat="1" applyFont="1" applyFill="1" applyBorder="1" applyAlignment="1" applyProtection="1">
      <alignment horizontal="right" vertical="center" wrapText="1"/>
    </xf>
    <xf numFmtId="170" fontId="281" fillId="5" borderId="66" xfId="210" applyNumberFormat="1" applyFont="1" applyFill="1" applyBorder="1" applyAlignment="1" applyProtection="1">
      <alignment horizontal="right" vertical="center" wrapText="1"/>
    </xf>
    <xf numFmtId="183" fontId="280" fillId="5" borderId="66" xfId="209" applyNumberFormat="1" applyFont="1" applyFill="1" applyBorder="1" applyAlignment="1" applyProtection="1">
      <alignment horizontal="left" vertical="center" wrapText="1"/>
    </xf>
    <xf numFmtId="169" fontId="280" fillId="110" borderId="66" xfId="209" applyNumberFormat="1" applyFont="1" applyFill="1" applyBorder="1" applyAlignment="1" applyProtection="1">
      <alignment horizontal="right" vertical="center" wrapText="1"/>
    </xf>
    <xf numFmtId="169" fontId="280" fillId="5" borderId="66" xfId="209" applyNumberFormat="1" applyFont="1" applyFill="1" applyBorder="1" applyAlignment="1" applyProtection="1">
      <alignment horizontal="right" vertical="center" wrapText="1"/>
    </xf>
    <xf numFmtId="173" fontId="280" fillId="110" borderId="66" xfId="1" applyNumberFormat="1" applyFont="1" applyFill="1" applyBorder="1" applyAlignment="1" applyProtection="1">
      <alignment horizontal="right" vertical="center" wrapText="1"/>
    </xf>
    <xf numFmtId="183" fontId="283" fillId="5" borderId="66" xfId="209" applyNumberFormat="1" applyFont="1" applyFill="1" applyBorder="1" applyAlignment="1" applyProtection="1">
      <alignment horizontal="left" vertical="center" wrapText="1" indent="1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168" fontId="76" fillId="0" borderId="0" xfId="0" applyNumberFormat="1" applyFont="1" applyFill="1" applyBorder="1" applyAlignment="1" applyProtection="1">
      <alignment vertical="center" wrapText="1"/>
    </xf>
    <xf numFmtId="171" fontId="284" fillId="5" borderId="0" xfId="209" applyNumberFormat="1" applyFont="1" applyFill="1" applyBorder="1" applyAlignment="1" applyProtection="1">
      <alignment horizontal="left" vertical="center" wrapText="1"/>
    </xf>
    <xf numFmtId="171" fontId="281" fillId="5" borderId="0" xfId="209" applyNumberFormat="1" applyFont="1" applyFill="1" applyBorder="1" applyAlignment="1" applyProtection="1">
      <alignment horizontal="center" wrapText="1"/>
    </xf>
    <xf numFmtId="171" fontId="285" fillId="5" borderId="0" xfId="209" applyNumberFormat="1" applyFont="1" applyFill="1" applyBorder="1" applyAlignment="1" applyProtection="1">
      <alignment horizontal="left" wrapText="1"/>
    </xf>
    <xf numFmtId="324" fontId="287" fillId="5" borderId="0" xfId="0" applyFont="1" applyFill="1" applyBorder="1" applyAlignment="1" applyProtection="1">
      <alignment vertical="center" wrapText="1"/>
    </xf>
    <xf numFmtId="324" fontId="287" fillId="5" borderId="0" xfId="0" applyFont="1" applyFill="1" applyBorder="1" applyAlignment="1" applyProtection="1">
      <alignment horizontal="left" vertical="center" wrapText="1"/>
    </xf>
    <xf numFmtId="173" fontId="280" fillId="5" borderId="66" xfId="209" applyNumberFormat="1" applyFont="1" applyFill="1" applyBorder="1" applyAlignment="1" applyProtection="1">
      <alignment horizontal="right" vertical="center" wrapText="1"/>
    </xf>
    <xf numFmtId="349" fontId="283" fillId="5" borderId="66" xfId="209" applyNumberFormat="1" applyFont="1" applyFill="1" applyBorder="1" applyAlignment="1" applyProtection="1">
      <alignment horizontal="right" vertical="center" wrapText="1"/>
    </xf>
    <xf numFmtId="170" fontId="280" fillId="5" borderId="66" xfId="210" applyNumberFormat="1" applyFont="1" applyFill="1" applyBorder="1" applyAlignment="1" applyProtection="1">
      <alignment horizontal="right" vertical="center" wrapText="1"/>
    </xf>
    <xf numFmtId="170" fontId="286" fillId="5" borderId="66" xfId="210" applyNumberFormat="1" applyFont="1" applyFill="1" applyBorder="1" applyAlignment="1" applyProtection="1">
      <alignment horizontal="right" vertical="center" wrapText="1"/>
    </xf>
    <xf numFmtId="169" fontId="283" fillId="5" borderId="66" xfId="209" applyNumberFormat="1" applyFont="1" applyFill="1" applyBorder="1" applyAlignment="1" applyProtection="1">
      <alignment horizontal="left" vertical="center" wrapText="1"/>
    </xf>
    <xf numFmtId="168" fontId="281" fillId="5" borderId="66" xfId="0" applyNumberFormat="1" applyFont="1" applyFill="1" applyBorder="1" applyAlignment="1" applyProtection="1">
      <alignment horizontal="left" vertical="center" wrapText="1" indent="1"/>
    </xf>
    <xf numFmtId="168" fontId="287" fillId="110" borderId="66" xfId="0" applyNumberFormat="1" applyFont="1" applyFill="1" applyBorder="1" applyAlignment="1" applyProtection="1">
      <alignment horizontal="right" vertical="center" wrapText="1"/>
    </xf>
    <xf numFmtId="168" fontId="287" fillId="5" borderId="66" xfId="0" applyNumberFormat="1" applyFont="1" applyFill="1" applyBorder="1" applyAlignment="1" applyProtection="1">
      <alignment horizontal="right" vertical="center" wrapText="1"/>
    </xf>
    <xf numFmtId="171" fontId="281" fillId="5" borderId="0" xfId="209" applyNumberFormat="1" applyFont="1" applyFill="1" applyBorder="1" applyAlignment="1" applyProtection="1">
      <alignment horizontal="left" vertical="center" wrapText="1"/>
    </xf>
    <xf numFmtId="168" fontId="281" fillId="5" borderId="66" xfId="0" applyNumberFormat="1" applyFont="1" applyFill="1" applyBorder="1" applyAlignment="1" applyProtection="1">
      <alignment horizontal="left" vertical="center" wrapText="1"/>
    </xf>
    <xf numFmtId="171" fontId="283" fillId="5" borderId="0" xfId="209" applyNumberFormat="1" applyFont="1" applyFill="1" applyBorder="1" applyAlignment="1" applyProtection="1">
      <alignment horizontal="center" vertical="center" wrapText="1"/>
    </xf>
    <xf numFmtId="171" fontId="281" fillId="5" borderId="0" xfId="209" applyNumberFormat="1" applyFont="1" applyFill="1" applyBorder="1" applyAlignment="1" applyProtection="1">
      <alignment horizontal="left" wrapText="1"/>
    </xf>
    <xf numFmtId="168" fontId="281" fillId="5" borderId="66" xfId="0" applyNumberFormat="1" applyFont="1" applyFill="1" applyBorder="1" applyAlignment="1" applyProtection="1">
      <alignment horizontal="left" vertical="center" wrapText="1" indent="2"/>
    </xf>
    <xf numFmtId="168" fontId="283" fillId="5" borderId="66" xfId="0" applyNumberFormat="1" applyFont="1" applyFill="1" applyBorder="1" applyAlignment="1" applyProtection="1">
      <alignment horizontal="left" vertical="center" wrapText="1"/>
    </xf>
    <xf numFmtId="168" fontId="288" fillId="110" borderId="66" xfId="0" applyNumberFormat="1" applyFont="1" applyFill="1" applyBorder="1" applyAlignment="1" applyProtection="1">
      <alignment horizontal="right" vertical="center" wrapText="1"/>
    </xf>
    <xf numFmtId="168" fontId="288" fillId="5" borderId="66" xfId="0" applyNumberFormat="1" applyFont="1" applyFill="1" applyBorder="1" applyAlignment="1" applyProtection="1">
      <alignment horizontal="right" vertical="center" wrapText="1"/>
    </xf>
    <xf numFmtId="168" fontId="286" fillId="5" borderId="66" xfId="0" applyNumberFormat="1" applyFont="1" applyFill="1" applyBorder="1" applyAlignment="1" applyProtection="1">
      <alignment horizontal="left" vertical="center" wrapText="1"/>
    </xf>
    <xf numFmtId="168" fontId="289" fillId="110" borderId="66" xfId="0" applyNumberFormat="1" applyFont="1" applyFill="1" applyBorder="1" applyAlignment="1" applyProtection="1">
      <alignment horizontal="right" vertical="center" wrapText="1"/>
    </xf>
    <xf numFmtId="168" fontId="289" fillId="5" borderId="66" xfId="0" applyNumberFormat="1" applyFont="1" applyFill="1" applyBorder="1" applyAlignment="1" applyProtection="1">
      <alignment horizontal="right" vertical="center" wrapText="1"/>
    </xf>
    <xf numFmtId="168" fontId="280" fillId="5" borderId="66" xfId="0" applyNumberFormat="1" applyFont="1" applyFill="1" applyBorder="1" applyAlignment="1" applyProtection="1">
      <alignment horizontal="left" vertical="center" wrapText="1" indent="1"/>
    </xf>
    <xf numFmtId="168" fontId="290" fillId="110" borderId="66" xfId="0" applyNumberFormat="1" applyFont="1" applyFill="1" applyBorder="1" applyAlignment="1" applyProtection="1">
      <alignment horizontal="right" vertical="center" wrapText="1"/>
    </xf>
    <xf numFmtId="168" fontId="290" fillId="5" borderId="66" xfId="0" applyNumberFormat="1" applyFont="1" applyFill="1" applyBorder="1" applyAlignment="1" applyProtection="1">
      <alignment horizontal="right" vertical="center" wrapText="1"/>
    </xf>
    <xf numFmtId="169" fontId="281" fillId="0" borderId="66" xfId="209" applyNumberFormat="1" applyFont="1" applyFill="1" applyBorder="1" applyAlignment="1" applyProtection="1">
      <alignment horizontal="left" vertical="center" wrapText="1" indent="1"/>
    </xf>
    <xf numFmtId="169" fontId="281" fillId="0" borderId="66" xfId="209" applyNumberFormat="1" applyFont="1" applyFill="1" applyBorder="1" applyAlignment="1" applyProtection="1">
      <alignment horizontal="left" vertical="center" wrapText="1"/>
    </xf>
    <xf numFmtId="169" fontId="283" fillId="0" borderId="66" xfId="209" applyNumberFormat="1" applyFont="1" applyFill="1" applyBorder="1" applyAlignment="1" applyProtection="1">
      <alignment horizontal="left" vertical="center" wrapText="1"/>
    </xf>
    <xf numFmtId="173" fontId="283" fillId="110" borderId="66" xfId="1" applyNumberFormat="1" applyFont="1" applyFill="1" applyBorder="1" applyAlignment="1" applyProtection="1">
      <alignment horizontal="right" vertical="center" wrapText="1"/>
    </xf>
    <xf numFmtId="173" fontId="283" fillId="5" borderId="66" xfId="209" applyNumberFormat="1" applyFont="1" applyFill="1" applyBorder="1" applyAlignment="1" applyProtection="1">
      <alignment horizontal="right" vertical="center" wrapText="1"/>
    </xf>
    <xf numFmtId="171" fontId="282" fillId="0" borderId="0" xfId="209" applyNumberFormat="1" applyFont="1" applyFill="1" applyBorder="1" applyAlignment="1" applyProtection="1">
      <alignment horizontal="center" wrapText="1"/>
    </xf>
    <xf numFmtId="171" fontId="287" fillId="0" borderId="66" xfId="0" applyNumberFormat="1" applyFont="1" applyFill="1" applyBorder="1" applyAlignment="1" applyProtection="1">
      <alignment horizontal="left" vertical="center" wrapText="1" indent="1"/>
    </xf>
    <xf numFmtId="171" fontId="281" fillId="5" borderId="66" xfId="0" applyNumberFormat="1" applyFont="1" applyFill="1" applyBorder="1" applyAlignment="1" applyProtection="1">
      <alignment horizontal="left" vertical="center" wrapText="1"/>
    </xf>
    <xf numFmtId="171" fontId="287" fillId="110" borderId="66" xfId="0" applyNumberFormat="1" applyFont="1" applyFill="1" applyBorder="1" applyAlignment="1" applyProtection="1">
      <alignment horizontal="right" vertical="center" wrapText="1"/>
    </xf>
    <xf numFmtId="171" fontId="287" fillId="0" borderId="66" xfId="0" applyNumberFormat="1" applyFont="1" applyFill="1" applyBorder="1" applyAlignment="1" applyProtection="1">
      <alignment horizontal="right" vertical="center" wrapText="1"/>
    </xf>
    <xf numFmtId="171" fontId="288" fillId="0" borderId="66" xfId="0" applyNumberFormat="1" applyFont="1" applyFill="1" applyBorder="1" applyAlignment="1" applyProtection="1">
      <alignment horizontal="left" vertical="center" wrapText="1"/>
    </xf>
    <xf numFmtId="171" fontId="288" fillId="110" borderId="66" xfId="0" applyNumberFormat="1" applyFont="1" applyFill="1" applyBorder="1" applyAlignment="1" applyProtection="1">
      <alignment horizontal="right" vertical="center" wrapText="1"/>
    </xf>
    <xf numFmtId="171" fontId="288" fillId="0" borderId="66" xfId="0" applyNumberFormat="1" applyFont="1" applyFill="1" applyBorder="1" applyAlignment="1" applyProtection="1">
      <alignment horizontal="right" vertical="center" wrapText="1"/>
    </xf>
    <xf numFmtId="168" fontId="288" fillId="0" borderId="66" xfId="0" applyNumberFormat="1" applyFont="1" applyFill="1" applyBorder="1" applyAlignment="1" applyProtection="1">
      <alignment vertical="center" wrapText="1"/>
    </xf>
    <xf numFmtId="168" fontId="288" fillId="0" borderId="66" xfId="0" applyNumberFormat="1" applyFont="1" applyFill="1" applyBorder="1" applyAlignment="1" applyProtection="1">
      <alignment horizontal="right" vertical="center" wrapText="1"/>
    </xf>
    <xf numFmtId="168" fontId="287" fillId="0" borderId="66" xfId="0" applyNumberFormat="1" applyFont="1" applyFill="1" applyBorder="1" applyAlignment="1" applyProtection="1">
      <alignment horizontal="left" vertical="center" wrapText="1" indent="1"/>
    </xf>
    <xf numFmtId="168" fontId="287" fillId="0" borderId="66" xfId="0" applyNumberFormat="1" applyFont="1" applyFill="1" applyBorder="1" applyAlignment="1" applyProtection="1">
      <alignment horizontal="right" vertical="center" wrapText="1"/>
    </xf>
    <xf numFmtId="171" fontId="287" fillId="0" borderId="66" xfId="0" applyNumberFormat="1" applyFont="1" applyFill="1" applyBorder="1" applyAlignment="1" applyProtection="1">
      <alignment horizontal="left" vertical="center" wrapText="1" indent="2"/>
    </xf>
    <xf numFmtId="168" fontId="288" fillId="0" borderId="66" xfId="0" applyNumberFormat="1" applyFont="1" applyFill="1" applyBorder="1" applyAlignment="1" applyProtection="1">
      <alignment horizontal="left" vertical="center" wrapText="1"/>
    </xf>
    <xf numFmtId="171" fontId="287" fillId="0" borderId="66" xfId="0" applyNumberFormat="1" applyFont="1" applyFill="1" applyBorder="1" applyAlignment="1" applyProtection="1">
      <alignment horizontal="left" vertical="center" wrapText="1"/>
    </xf>
    <xf numFmtId="9" fontId="288" fillId="110" borderId="66" xfId="0" applyNumberFormat="1" applyFont="1" applyFill="1" applyBorder="1" applyAlignment="1" applyProtection="1">
      <alignment horizontal="right" vertical="center" wrapText="1"/>
    </xf>
    <xf numFmtId="9" fontId="288" fillId="0" borderId="66" xfId="0" applyNumberFormat="1" applyFont="1" applyFill="1" applyBorder="1" applyAlignment="1" applyProtection="1">
      <alignment horizontal="right" vertical="center" wrapText="1"/>
    </xf>
    <xf numFmtId="171" fontId="284" fillId="0" borderId="0" xfId="209" applyNumberFormat="1" applyFont="1" applyFill="1" applyBorder="1" applyAlignment="1" applyProtection="1">
      <alignment horizontal="left" wrapText="1"/>
    </xf>
    <xf numFmtId="171" fontId="281" fillId="0" borderId="0" xfId="209" applyNumberFormat="1" applyFont="1" applyFill="1" applyBorder="1" applyAlignment="1" applyProtection="1">
      <alignment horizontal="center" wrapText="1"/>
    </xf>
    <xf numFmtId="171" fontId="283" fillId="0" borderId="0" xfId="209" applyNumberFormat="1" applyFont="1" applyFill="1" applyBorder="1" applyAlignment="1" applyProtection="1">
      <alignment horizontal="center" wrapText="1"/>
    </xf>
    <xf numFmtId="168" fontId="287" fillId="0" borderId="66" xfId="0" applyNumberFormat="1" applyFont="1" applyFill="1" applyBorder="1" applyAlignment="1" applyProtection="1">
      <alignment horizontal="left" vertical="center" wrapText="1" indent="2"/>
    </xf>
    <xf numFmtId="168" fontId="287" fillId="0" borderId="66" xfId="0" applyNumberFormat="1" applyFont="1" applyFill="1" applyBorder="1" applyAlignment="1" applyProtection="1">
      <alignment horizontal="left" vertical="center" wrapText="1"/>
    </xf>
    <xf numFmtId="169" fontId="281" fillId="0" borderId="66" xfId="209" applyNumberFormat="1" applyFont="1" applyFill="1" applyBorder="1" applyAlignment="1" applyProtection="1">
      <alignment horizontal="left" vertical="center" wrapText="1" indent="2"/>
    </xf>
    <xf numFmtId="169" fontId="283" fillId="0" borderId="66" xfId="209" applyNumberFormat="1" applyFont="1" applyFill="1" applyBorder="1" applyAlignment="1" applyProtection="1">
      <alignment horizontal="right" vertical="center" wrapText="1"/>
    </xf>
    <xf numFmtId="169" fontId="281" fillId="0" borderId="66" xfId="209" applyNumberFormat="1" applyFont="1" applyFill="1" applyBorder="1" applyAlignment="1" applyProtection="1">
      <alignment horizontal="right" vertical="center" wrapText="1"/>
    </xf>
    <xf numFmtId="324" fontId="287" fillId="0" borderId="0" xfId="0" applyFont="1" applyBorder="1" applyAlignment="1" applyProtection="1">
      <alignment vertical="center" wrapText="1"/>
    </xf>
    <xf numFmtId="324" fontId="287" fillId="0" borderId="0" xfId="0" applyFont="1" applyBorder="1" applyAlignment="1" applyProtection="1">
      <alignment horizontal="left" vertical="center" wrapText="1"/>
    </xf>
    <xf numFmtId="171" fontId="291" fillId="5" borderId="0" xfId="2" applyNumberFormat="1" applyFont="1" applyFill="1" applyBorder="1" applyAlignment="1" applyProtection="1">
      <alignment horizontal="left" vertical="center" wrapText="1"/>
    </xf>
    <xf numFmtId="171" fontId="284" fillId="5" borderId="0" xfId="2" applyNumberFormat="1" applyFont="1" applyFill="1" applyBorder="1" applyAlignment="1" applyProtection="1">
      <alignment horizontal="left" vertical="center" wrapText="1"/>
    </xf>
    <xf numFmtId="170" fontId="283" fillId="0" borderId="66" xfId="210" applyNumberFormat="1" applyFont="1" applyFill="1" applyBorder="1" applyAlignment="1" applyProtection="1">
      <alignment horizontal="right" vertical="center" wrapText="1"/>
    </xf>
    <xf numFmtId="170" fontId="283" fillId="110" borderId="66" xfId="210" applyNumberFormat="1" applyFont="1" applyFill="1" applyBorder="1" applyAlignment="1" applyProtection="1">
      <alignment horizontal="right" vertical="center" wrapText="1"/>
    </xf>
    <xf numFmtId="168" fontId="288" fillId="0" borderId="66" xfId="0" applyNumberFormat="1" applyFont="1" applyFill="1" applyBorder="1" applyAlignment="1" applyProtection="1">
      <alignment horizontal="left" vertical="center" wrapText="1" indent="1"/>
    </xf>
    <xf numFmtId="170" fontId="281" fillId="0" borderId="66" xfId="210" applyNumberFormat="1" applyFont="1" applyFill="1" applyBorder="1" applyAlignment="1" applyProtection="1">
      <alignment horizontal="right" vertical="center" wrapText="1"/>
    </xf>
    <xf numFmtId="170" fontId="281" fillId="110" borderId="66" xfId="210" applyNumberFormat="1" applyFont="1" applyFill="1" applyBorder="1" applyAlignment="1" applyProtection="1">
      <alignment horizontal="right" vertical="center" wrapText="1"/>
    </xf>
    <xf numFmtId="169" fontId="283" fillId="0" borderId="66" xfId="209" applyNumberFormat="1" applyFont="1" applyFill="1" applyBorder="1" applyAlignment="1" applyProtection="1">
      <alignment horizontal="left" vertical="center" wrapText="1" indent="1"/>
    </xf>
    <xf numFmtId="182" fontId="287" fillId="0" borderId="66" xfId="0" applyNumberFormat="1" applyFont="1" applyFill="1" applyBorder="1" applyAlignment="1" applyProtection="1">
      <alignment horizontal="right" vertical="center" wrapText="1"/>
    </xf>
    <xf numFmtId="171" fontId="283" fillId="5" borderId="0" xfId="2" applyNumberFormat="1" applyFont="1" applyFill="1" applyBorder="1" applyAlignment="1" applyProtection="1">
      <alignment horizontal="center" vertical="center" wrapText="1"/>
    </xf>
    <xf numFmtId="168" fontId="290" fillId="0" borderId="66" xfId="0" applyNumberFormat="1" applyFont="1" applyFill="1" applyBorder="1" applyAlignment="1" applyProtection="1">
      <alignment horizontal="left" vertical="center" wrapText="1" indent="3"/>
    </xf>
    <xf numFmtId="168" fontId="290" fillId="0" borderId="66" xfId="0" applyNumberFormat="1" applyFont="1" applyFill="1" applyBorder="1" applyAlignment="1" applyProtection="1">
      <alignment horizontal="right" vertical="center" wrapText="1"/>
    </xf>
    <xf numFmtId="168" fontId="281" fillId="0" borderId="66" xfId="0" applyNumberFormat="1" applyFont="1" applyFill="1" applyBorder="1" applyAlignment="1" applyProtection="1">
      <alignment horizontal="left" vertical="center" wrapText="1" indent="1"/>
    </xf>
    <xf numFmtId="168" fontId="281" fillId="0" borderId="66" xfId="0" applyNumberFormat="1" applyFont="1" applyFill="1" applyBorder="1" applyAlignment="1" applyProtection="1">
      <alignment horizontal="left" vertical="center" wrapText="1" indent="2"/>
    </xf>
    <xf numFmtId="168" fontId="281" fillId="110" borderId="66" xfId="0" applyNumberFormat="1" applyFont="1" applyFill="1" applyBorder="1" applyAlignment="1" applyProtection="1">
      <alignment horizontal="right" vertical="center" wrapText="1"/>
    </xf>
    <xf numFmtId="168" fontId="281" fillId="0" borderId="66" xfId="0" applyNumberFormat="1" applyFont="1" applyFill="1" applyBorder="1" applyAlignment="1" applyProtection="1">
      <alignment horizontal="right" vertical="center" wrapText="1"/>
    </xf>
    <xf numFmtId="168" fontId="287" fillId="0" borderId="66" xfId="0" applyNumberFormat="1" applyFont="1" applyFill="1" applyBorder="1" applyAlignment="1" applyProtection="1">
      <alignment horizontal="left" vertical="center" wrapText="1" indent="3"/>
    </xf>
    <xf numFmtId="168" fontId="287" fillId="0" borderId="66" xfId="0" applyNumberFormat="1" applyFont="1" applyFill="1" applyBorder="1" applyAlignment="1" applyProtection="1">
      <alignment vertical="center" wrapText="1"/>
    </xf>
    <xf numFmtId="10" fontId="290" fillId="0" borderId="0" xfId="1" applyNumberFormat="1" applyFont="1" applyBorder="1" applyAlignment="1" applyProtection="1">
      <alignment horizontal="left" wrapText="1"/>
    </xf>
    <xf numFmtId="171" fontId="283" fillId="5" borderId="0" xfId="2" applyNumberFormat="1" applyFont="1" applyFill="1" applyBorder="1" applyAlignment="1" applyProtection="1">
      <alignment horizontal="center" vertical="center"/>
    </xf>
    <xf numFmtId="349" fontId="283" fillId="5" borderId="66" xfId="210" applyNumberFormat="1" applyFont="1" applyFill="1" applyBorder="1" applyAlignment="1" applyProtection="1">
      <alignment horizontal="right" vertical="center" wrapText="1"/>
    </xf>
    <xf numFmtId="324" fontId="275" fillId="0" borderId="0" xfId="0" applyFont="1" applyBorder="1" applyAlignment="1" applyProtection="1">
      <alignment vertical="center" wrapText="1"/>
    </xf>
    <xf numFmtId="324" fontId="275" fillId="0" borderId="0" xfId="0" applyFont="1" applyBorder="1" applyAlignment="1" applyProtection="1">
      <alignment horizontal="left" vertical="center" wrapText="1"/>
    </xf>
    <xf numFmtId="169" fontId="281" fillId="0" borderId="0" xfId="209" applyNumberFormat="1" applyFont="1" applyFill="1" applyBorder="1" applyAlignment="1" applyProtection="1">
      <alignment horizontal="left" vertical="center" wrapText="1" indent="1"/>
    </xf>
    <xf numFmtId="169" fontId="281" fillId="110" borderId="0" xfId="209" applyNumberFormat="1" applyFont="1" applyFill="1" applyBorder="1" applyAlignment="1" applyProtection="1">
      <alignment horizontal="right" vertical="center" wrapText="1"/>
    </xf>
    <xf numFmtId="169" fontId="281" fillId="0" borderId="0" xfId="209" applyNumberFormat="1" applyFont="1" applyFill="1" applyBorder="1" applyAlignment="1" applyProtection="1">
      <alignment horizontal="right" vertical="center" wrapText="1"/>
    </xf>
    <xf numFmtId="324" fontId="294" fillId="0" borderId="0" xfId="0" applyFont="1" applyBorder="1" applyAlignment="1" applyProtection="1">
      <alignment vertical="center" wrapText="1"/>
    </xf>
    <xf numFmtId="168" fontId="288" fillId="0" borderId="67" xfId="0" applyNumberFormat="1" applyFont="1" applyFill="1" applyBorder="1" applyAlignment="1" applyProtection="1">
      <alignment horizontal="left" vertical="center" wrapText="1"/>
    </xf>
    <xf numFmtId="168" fontId="287" fillId="0" borderId="67" xfId="0" applyNumberFormat="1" applyFont="1" applyFill="1" applyBorder="1" applyAlignment="1" applyProtection="1">
      <alignment vertical="center" wrapText="1"/>
    </xf>
    <xf numFmtId="168" fontId="288" fillId="110" borderId="67" xfId="0" applyNumberFormat="1" applyFont="1" applyFill="1" applyBorder="1" applyAlignment="1" applyProtection="1">
      <alignment horizontal="right" vertical="center" wrapText="1"/>
    </xf>
    <xf numFmtId="324" fontId="89" fillId="5" borderId="0" xfId="0" applyFont="1" applyFill="1" applyBorder="1" applyAlignment="1" applyProtection="1">
      <alignment vertical="center" wrapText="1"/>
    </xf>
    <xf numFmtId="324" fontId="89" fillId="5" borderId="0" xfId="0" applyFont="1" applyFill="1" applyBorder="1" applyAlignment="1" applyProtection="1">
      <alignment horizontal="left" vertical="center" wrapText="1"/>
    </xf>
    <xf numFmtId="9" fontId="283" fillId="5" borderId="0" xfId="1" applyFont="1" applyFill="1" applyBorder="1" applyAlignment="1" applyProtection="1">
      <alignment horizontal="center" vertical="center" wrapText="1"/>
    </xf>
    <xf numFmtId="169" fontId="76" fillId="5" borderId="0" xfId="2" applyNumberFormat="1" applyFont="1" applyFill="1" applyBorder="1" applyAlignment="1" applyProtection="1">
      <alignment horizontal="left" vertical="top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171" fontId="283" fillId="5" borderId="0" xfId="209" applyNumberFormat="1" applyFont="1" applyFill="1" applyBorder="1" applyAlignment="1" applyProtection="1">
      <alignment horizontal="center" vertical="center" wrapText="1"/>
    </xf>
    <xf numFmtId="169" fontId="76" fillId="0" borderId="0" xfId="2" applyNumberFormat="1" applyFont="1" applyFill="1" applyBorder="1" applyAlignment="1" applyProtection="1">
      <alignment horizontal="left" vertical="center" wrapText="1"/>
    </xf>
    <xf numFmtId="324" fontId="276" fillId="0" borderId="0" xfId="1" applyNumberFormat="1" applyFont="1" applyBorder="1" applyAlignment="1" applyProtection="1">
      <alignment horizontal="center" vertical="center" wrapText="1"/>
    </xf>
    <xf numFmtId="168" fontId="76" fillId="0" borderId="0" xfId="0" applyNumberFormat="1" applyFont="1" applyFill="1" applyBorder="1" applyAlignment="1" applyProtection="1">
      <alignment horizontal="left" vertical="center" wrapText="1"/>
    </xf>
    <xf numFmtId="169" fontId="76" fillId="5" borderId="0" xfId="2" applyNumberFormat="1" applyFont="1" applyFill="1" applyBorder="1" applyAlignment="1" applyProtection="1">
      <alignment horizontal="left" vertical="center" wrapText="1"/>
    </xf>
    <xf numFmtId="171" fontId="292" fillId="5" borderId="0" xfId="2" applyNumberFormat="1" applyFont="1" applyFill="1" applyBorder="1" applyAlignment="1" applyProtection="1">
      <alignment horizontal="center" vertical="center"/>
    </xf>
    <xf numFmtId="171" fontId="283" fillId="5" borderId="0" xfId="2" applyNumberFormat="1" applyFont="1" applyFill="1" applyBorder="1" applyAlignment="1" applyProtection="1">
      <alignment horizontal="center" vertical="center"/>
    </xf>
    <xf numFmtId="171" fontId="291" fillId="5" borderId="0" xfId="2" applyNumberFormat="1" applyFont="1" applyFill="1" applyBorder="1" applyAlignment="1" applyProtection="1">
      <alignment horizontal="left" vertical="top" wrapText="1"/>
    </xf>
    <xf numFmtId="171" fontId="293" fillId="5" borderId="0" xfId="2" applyNumberFormat="1" applyFont="1" applyFill="1" applyBorder="1" applyAlignment="1" applyProtection="1">
      <alignment horizontal="left" vertical="top" wrapText="1"/>
    </xf>
    <xf numFmtId="171" fontId="283" fillId="5" borderId="0" xfId="0" applyNumberFormat="1" applyFont="1" applyFill="1" applyBorder="1" applyAlignment="1" applyProtection="1">
      <alignment horizontal="center" wrapText="1"/>
    </xf>
    <xf numFmtId="168" fontId="76" fillId="0" borderId="0" xfId="0" applyNumberFormat="1" applyFont="1" applyFill="1" applyBorder="1" applyAlignment="1" applyProtection="1">
      <alignment vertical="center" wrapText="1"/>
    </xf>
    <xf numFmtId="168" fontId="76" fillId="0" borderId="0" xfId="0" applyNumberFormat="1" applyFont="1" applyFill="1" applyBorder="1" applyAlignment="1" applyProtection="1">
      <alignment vertical="top" wrapText="1"/>
    </xf>
    <xf numFmtId="169" fontId="76" fillId="5" borderId="0" xfId="2" applyNumberFormat="1" applyFont="1" applyFill="1" applyBorder="1" applyAlignment="1" applyProtection="1">
      <alignment vertical="top" wrapText="1"/>
    </xf>
    <xf numFmtId="171" fontId="260" fillId="5" borderId="35" xfId="2" applyNumberFormat="1" applyFont="1" applyFill="1" applyBorder="1" applyAlignment="1" applyProtection="1">
      <alignment horizontal="left" wrapText="1"/>
    </xf>
    <xf numFmtId="171" fontId="260" fillId="5" borderId="34" xfId="2" applyNumberFormat="1" applyFont="1" applyFill="1" applyBorder="1" applyAlignment="1" applyProtection="1">
      <alignment horizontal="left" wrapText="1"/>
    </xf>
    <xf numFmtId="171" fontId="260" fillId="5" borderId="0" xfId="2" applyNumberFormat="1" applyFont="1" applyFill="1" applyBorder="1" applyAlignment="1" applyProtection="1">
      <alignment horizont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4" xfId="2" applyNumberFormat="1" applyFont="1" applyFill="1" applyBorder="1" applyAlignment="1" applyProtection="1">
      <alignment horizontal="center" wrapText="1"/>
    </xf>
    <xf numFmtId="183" fontId="85" fillId="5" borderId="7" xfId="2" applyNumberFormat="1" applyFont="1" applyFill="1" applyBorder="1" applyAlignment="1" applyProtection="1">
      <alignment horizontal="left" vertical="center" wrapText="1"/>
    </xf>
    <xf numFmtId="183" fontId="85" fillId="5" borderId="1" xfId="2" applyNumberFormat="1" applyFont="1" applyFill="1" applyBorder="1" applyAlignment="1" applyProtection="1">
      <alignment horizontal="left" vertical="center" wrapText="1"/>
    </xf>
    <xf numFmtId="183" fontId="85" fillId="5" borderId="7" xfId="2" applyNumberFormat="1" applyFont="1" applyFill="1" applyBorder="1" applyAlignment="1" applyProtection="1">
      <alignment horizontal="center" vertical="center" wrapText="1"/>
    </xf>
    <xf numFmtId="183" fontId="85" fillId="5" borderId="1" xfId="2" applyNumberFormat="1" applyFont="1" applyFill="1" applyBorder="1" applyAlignment="1" applyProtection="1">
      <alignment horizontal="center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1" xfId="2" applyNumberFormat="1" applyFont="1" applyFill="1" applyBorder="1" applyAlignment="1" applyProtection="1">
      <alignment horizontal="left" vertical="center" wrapText="1"/>
    </xf>
    <xf numFmtId="183" fontId="85" fillId="5" borderId="0" xfId="2" applyNumberFormat="1" applyFont="1" applyFill="1" applyBorder="1" applyAlignment="1" applyProtection="1">
      <alignment horizontal="left" vertical="center" wrapText="1"/>
    </xf>
    <xf numFmtId="183" fontId="63" fillId="5" borderId="35" xfId="2" applyNumberFormat="1" applyFont="1" applyFill="1" applyBorder="1" applyAlignment="1" applyProtection="1">
      <alignment horizontal="left" vertic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3" fillId="5" borderId="1" xfId="2" applyNumberFormat="1" applyFont="1" applyFill="1" applyBorder="1" applyAlignment="1" applyProtection="1">
      <alignment horizontal="left" vertical="center" wrapText="1"/>
    </xf>
    <xf numFmtId="183" fontId="85" fillId="5" borderId="34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4" fillId="5" borderId="0" xfId="2" applyNumberFormat="1" applyFont="1" applyFill="1" applyBorder="1" applyAlignment="1" applyProtection="1">
      <alignment horizontal="left" vertical="center" wrapText="1" indent="1"/>
    </xf>
    <xf numFmtId="183" fontId="64" fillId="5" borderId="34" xfId="2" applyNumberFormat="1" applyFont="1" applyFill="1" applyBorder="1" applyAlignment="1" applyProtection="1">
      <alignment horizontal="left" vertical="center" wrapText="1" indent="1"/>
    </xf>
    <xf numFmtId="183" fontId="66" fillId="6" borderId="35" xfId="2" applyNumberFormat="1" applyFont="1" applyFill="1" applyBorder="1" applyAlignment="1" applyProtection="1">
      <alignment horizontal="center" wrapText="1"/>
    </xf>
    <xf numFmtId="168" fontId="287" fillId="0" borderId="67" xfId="0" applyNumberFormat="1" applyFont="1" applyFill="1" applyBorder="1" applyAlignment="1" applyProtection="1">
      <alignment horizontal="left" vertical="center" wrapText="1"/>
    </xf>
    <xf numFmtId="168" fontId="288" fillId="0" borderId="67" xfId="0" applyNumberFormat="1" applyFont="1" applyFill="1" applyBorder="1" applyAlignment="1" applyProtection="1">
      <alignment horizontal="right" vertical="center" wrapText="1"/>
    </xf>
  </cellXfs>
  <cellStyles count="18017">
    <cellStyle name=" Task]_x000d__x000a_TaskName=Scan Network_x000d__x000a_TaskID=5_x000d__x000a_WorkstationName=MIT2208_x000d__x000a_LastExecuted=0_x000d__x000a_La" xfId="284"/>
    <cellStyle name=" Task]_x000d__x000a_TaskName=Scan Network_x000d__x000a_TaskID=5_x000d__x000a_WorkstationName=MIT2208_x000d__x000a_LastExecuted=0_x000d__x000a_La 2" xfId="285"/>
    <cellStyle name=" Task]_x000d__x000a_TaskName=Scan Network_x000d__x000a_TaskID=5_x000d__x000a_WorkstationName=MIT2208_x000d__x000a_LastExecuted=0_x000d__x000a_La 3" xfId="286"/>
    <cellStyle name="$" xfId="287"/>
    <cellStyle name="$_2009 CTN FCST (4Q)" xfId="288"/>
    <cellStyle name="$_2009 CTN FCST (4Q)_1" xfId="289"/>
    <cellStyle name="$_2009 CTN FCST (Q1+Q2)" xfId="290"/>
    <cellStyle name="$_2009 CTN FCST (Q1+Q2)_2009 CTN FCST (4Q)" xfId="291"/>
    <cellStyle name="$_2009 CTN FCST (Q1+Q2)_AFDT manque Inhibiteurs a la conso 21102010" xfId="292"/>
    <cellStyle name="$_2009 CTN FCST (Q1+Q2)_BAFF_WW" xfId="293"/>
    <cellStyle name="$_2009 CTN FCST (Q1+Q2)_Cash Unit Review 2011.06 Aroma v4" xfId="294"/>
    <cellStyle name="$_2009 CTN FCST (Q1+Q2)_Cash Unit Review 2011.06 Aroma v4 2" xfId="295"/>
    <cellStyle name="$_2009 CTN FCST (Q1+Q2)_Cash Unit Review 2011.06 Aroma v4 3" xfId="296"/>
    <cellStyle name="$_2009 CTN FCST (Q1+Q2)_Cash Unit Review 2011.06 Aroma v4_Risques  opportunités_AP v2" xfId="297"/>
    <cellStyle name="$_2009 CTN FCST (Q1+Q2)_Cash Unit Review 2011.06 Aroma v4_Risques  opportunités_AP v2 2" xfId="298"/>
    <cellStyle name="$_2009 CTN FCST (Q1+Q2)_Cash Unit Review 2011.06 Aroma v4_Risques  opportunités_AP v2 3" xfId="299"/>
    <cellStyle name="$_2009 CTN FCST (Q1+Q2)_DATABASE" xfId="300"/>
    <cellStyle name="$_2009 CTN FCST (Q1+Q2)_DATABASE 2" xfId="301"/>
    <cellStyle name="$_2009 CTN FCST (Q1+Q2)_DATABASE 3" xfId="302"/>
    <cellStyle name="$_2009 CTN FCST (Q1+Q2)_Database CNP" xfId="303"/>
    <cellStyle name="$_2009 CTN FCST (Q1+Q2)_FLUO" xfId="304"/>
    <cellStyle name="$_2009 CTN FCST (Q1+Q2)_FLUO 2" xfId="305"/>
    <cellStyle name="$_2009 CTN FCST (Q1+Q2)_FLUO 3" xfId="306"/>
    <cellStyle name="$_2009 CTN FCST (Q1+Q2)_FLUO_Risques  opportunités_AP v2" xfId="307"/>
    <cellStyle name="$_2009 CTN FCST (Q1+Q2+Q3)" xfId="308"/>
    <cellStyle name="$_2009 CTN FCST (Q1+Q2+Q3)_2" xfId="309"/>
    <cellStyle name="$_2009 CTN FCST (Q1+Q2+Q3)_AFDT manque Inhibiteurs a la conso 21102010" xfId="310"/>
    <cellStyle name="$_2009 CTN FCST (Q1+Q2+Q3)_BAFF_WW" xfId="311"/>
    <cellStyle name="$_2009 CTN FCST (Q1+Q2+Q3)_Cash Unit Review 2011.06 Aroma v4" xfId="312"/>
    <cellStyle name="$_2009 CTN FCST (Q1+Q2+Q3)_Cash Unit Review 2011.06 Aroma v4 2" xfId="313"/>
    <cellStyle name="$_2009 CTN FCST (Q1+Q2+Q3)_Cash Unit Review 2011.06 Aroma v4 3" xfId="314"/>
    <cellStyle name="$_2009 CTN FCST (Q1+Q2+Q3)_Cash Unit Review 2011.06 Aroma v4_Risques  opportunités_AP v2" xfId="315"/>
    <cellStyle name="$_2009 CTN FCST (Q1+Q2+Q3)_Cash Unit Review 2011.06 Aroma v4_Risques  opportunités_AP v2 2" xfId="316"/>
    <cellStyle name="$_2009 CTN FCST (Q1+Q2+Q3)_Cash Unit Review 2011.06 Aroma v4_Risques  opportunités_AP v2 3" xfId="317"/>
    <cellStyle name="$_2009 CTN FCST (Q1+Q2+Q3)_DATABASE" xfId="318"/>
    <cellStyle name="$_2009 CTN FCST (Q1+Q2+Q3)_DATABASE 2" xfId="319"/>
    <cellStyle name="$_2009 CTN FCST (Q1+Q2+Q3)_DATABASE 3" xfId="320"/>
    <cellStyle name="$_2009 CTN FCST (Q1+Q2+Q3)_Database CNP" xfId="321"/>
    <cellStyle name="$_2009 CTN FCST (Q1+Q2+Q3)_FLUO" xfId="322"/>
    <cellStyle name="$_2009 CTN FCST (Q1+Q2+Q3)_FLUO 2" xfId="323"/>
    <cellStyle name="$_2009 CTN FCST (Q1+Q2+Q3)_FLUO 3" xfId="324"/>
    <cellStyle name="$_2009 CTN FCST (Q1+Q2+Q3)_FLUO_Risques  opportunités_AP v2" xfId="325"/>
    <cellStyle name="$_RG 2009.12 Silcea_E&amp;C_v6" xfId="326"/>
    <cellStyle name="$K" xfId="327"/>
    <cellStyle name="%" xfId="328"/>
    <cellStyle name="% 2" xfId="329"/>
    <cellStyle name="% 2 2" xfId="330"/>
    <cellStyle name="% 3" xfId="331"/>
    <cellStyle name="% 3 2" xfId="332"/>
    <cellStyle name="% 3 2 2" xfId="333"/>
    <cellStyle name="% 3 3" xfId="334"/>
    <cellStyle name="% 4" xfId="335"/>
    <cellStyle name="% 4 2" xfId="336"/>
    <cellStyle name="% 4 2 2" xfId="337"/>
    <cellStyle name="% 4 3" xfId="338"/>
    <cellStyle name="% 5" xfId="339"/>
    <cellStyle name="% 5 2" xfId="340"/>
    <cellStyle name="% 6" xfId="341"/>
    <cellStyle name="% 6 2" xfId="342"/>
    <cellStyle name="% 7" xfId="343"/>
    <cellStyle name="%_2009 CTN FCST (Q1+Q2+Q3)" xfId="344"/>
    <cellStyle name="%_2010 by Q" xfId="345"/>
    <cellStyle name="%_2010 by Q 2" xfId="346"/>
    <cellStyle name="%_2010 by Q 2 2" xfId="347"/>
    <cellStyle name="%_2010 by Q 3" xfId="348"/>
    <cellStyle name="%_AFDT manque Inhibiteurs a la conso 21102010" xfId="349"/>
    <cellStyle name="%_AFDT manque Inhibiteurs a la conso 21102010 2" xfId="350"/>
    <cellStyle name="%_AFDT manque Inhibiteurs a la conso 21102010 2 2" xfId="351"/>
    <cellStyle name="%_AFDT manque Inhibiteurs a la conso 21102010 3" xfId="352"/>
    <cellStyle name="%_Ajust PPA corp" xfId="353"/>
    <cellStyle name="%_AP - Fluorés" xfId="354"/>
    <cellStyle name="%_AP - Fluorés 2" xfId="355"/>
    <cellStyle name="%_AP - Fluorés 2 2" xfId="356"/>
    <cellStyle name="%_AP - Fluorés 3" xfId="357"/>
    <cellStyle name="%_BFR 2013 Q1 Q2" xfId="358"/>
    <cellStyle name="%_BFR 2013 Q1 Q2 2" xfId="359"/>
    <cellStyle name="%_Cash Unit Review 2012.06 Acetow" xfId="360"/>
    <cellStyle name="%_Cash unit review Spring 2011-2012 AROMA avec Q4 2011 réel (avec formules FC) FINAL SPRING" xfId="361"/>
    <cellStyle name="%_DATABASECNPGLOBAL v11 22062009 (CR Juin)" xfId="362"/>
    <cellStyle name="%_DATABASECNPGLOBAL v22 09092009" xfId="363"/>
    <cellStyle name="%_DATABASECNPGLOBAL v22 09092009 2" xfId="364"/>
    <cellStyle name="%_DATABASECNPGLOBAL v22 09092009 2 2" xfId="365"/>
    <cellStyle name="%_DATABASECNPGLOBAL v22 09092009_AFDT manque Inhibiteurs a la conso 21102010" xfId="366"/>
    <cellStyle name="%_DATABASECNPGLOBAL v22 09092009_AFDT manque Inhibiteurs a la conso 21102010 2" xfId="367"/>
    <cellStyle name="%_DATABASECNPGLOBAL v22 09092009_AFDT manque Inhibiteurs a la conso 21102010 2 2" xfId="368"/>
    <cellStyle name="%_DATABASECNPGLOBAL v22 09092009_BAFF_WW" xfId="369"/>
    <cellStyle name="%_DATABASECNPGLOBAL v22 09092009_BAFF_WW 2" xfId="370"/>
    <cellStyle name="%_DATABASECNPGLOBAL v22 09092009_BAFF_WW 3" xfId="371"/>
    <cellStyle name="%_DATABASECNPGLOBAL v22 09092009_Database CNP" xfId="372"/>
    <cellStyle name="%_DATABASECNPGLOBAL v22 09092009_Database CNP 2" xfId="373"/>
    <cellStyle name="%_DATABASECNPGLOBAL v22 09092009_Database CNP 2 2" xfId="374"/>
    <cellStyle name="%_DATABASECNPGLOBAL v22 09092009_EVP 2015 Roadmap May12 vs Roadmap validated in July11 FY avec modifs FlVv5" xfId="375"/>
    <cellStyle name="%_DATABASECNPGLOBAL v22 09092009_EVP 2015 Roadmap May12 vs Roadmap validated in July11 FY avec modifs FlVv5 2" xfId="376"/>
    <cellStyle name="%_DATABASECNPGLOBAL v22 09092009_EVP 2015 Roadmap May12 vs Roadmap validated in July11 FY avec modifs FlVv5 3" xfId="377"/>
    <cellStyle name="%_DATABASECNPGLOBAL v5" xfId="378"/>
    <cellStyle name="%_DATABASECNPGLOBAL v5 2" xfId="379"/>
    <cellStyle name="%_DATABASECNPGLOBAL v5 2 2" xfId="380"/>
    <cellStyle name="%_Détail EBITDA" xfId="381"/>
    <cellStyle name="%_Détail EBITDA 2" xfId="382"/>
    <cellStyle name="%_Détail EBITDA 2 2" xfId="383"/>
    <cellStyle name="%_Ecriture - Evaluation Amort Corporels PPA" xfId="384"/>
    <cellStyle name="%_EUR 2010" xfId="385"/>
    <cellStyle name="%_EVP 2015 Roadmap May12 vs Roadmap validated in July11 FY avec modifs FlVv5" xfId="386"/>
    <cellStyle name="%_EVP 2015 Roadmap May12 vs Roadmap validated in July11 FY avec modifs FlVv5 2" xfId="387"/>
    <cellStyle name="%_EVP 2015 Roadmap May12 vs Roadmap validated in July11 FY avec modifs FlVv5 3" xfId="388"/>
    <cellStyle name="%_EVP 2015 Roadmap May12 vs Roadmap validated in July11 FY avec modifs FlVv5 3 2" xfId="389"/>
    <cellStyle name="%_FCF" xfId="390"/>
    <cellStyle name="%_Fixed costs DashBoard" xfId="391"/>
    <cellStyle name="%_Fixed costs DashBoard_2009 CTN FCST (Q1+Q2+Q3)" xfId="392"/>
    <cellStyle name="%_GL-MB-M" xfId="393"/>
    <cellStyle name="%_GL-MB-M 2" xfId="394"/>
    <cellStyle name="%_GL-MB-M 2 2" xfId="395"/>
    <cellStyle name="%_HY 2018" xfId="396"/>
    <cellStyle name="%_HY 2018 2" xfId="397"/>
    <cellStyle name="%_HY 2020" xfId="398"/>
    <cellStyle name="%_HY 2020 2" xfId="399"/>
    <cellStyle name="%_Intercos financier Rhodia dans Solvay_2012.03" xfId="400"/>
    <cellStyle name="%_Intercos financier Rhodia dans Solvay_2012.03 2" xfId="401"/>
    <cellStyle name="%_P&amp;L_2012.06" xfId="402"/>
    <cellStyle name="%_PPA Corporelles" xfId="403"/>
    <cellStyle name="%_PPA Corporelles_Synthèse%20IS%20Palier%20Rhodia_Mars%202013v2(1)" xfId="404"/>
    <cellStyle name="%_QUS" xfId="405"/>
    <cellStyle name="%_QUS 2" xfId="406"/>
    <cellStyle name="%_REBITDA by GBU" xfId="407"/>
    <cellStyle name="%_Sales WW per business" xfId="408"/>
    <cellStyle name="%_Sales WW per business 2" xfId="409"/>
    <cellStyle name="%_SC" xfId="410"/>
    <cellStyle name="%_SC 2" xfId="411"/>
    <cellStyle name="%_SC_FCF" xfId="412"/>
    <cellStyle name="%_SPLIT Volumes" xfId="413"/>
    <cellStyle name="%_SPLIT Volumes 2" xfId="414"/>
    <cellStyle name="%_Synthèse 2011.12 - Vprovisoire" xfId="415"/>
    <cellStyle name="%_Synthèse 2011.12 - Vprovisoire_Synthèse%20IS%20Palier%20Rhodia_Mars%202013v2(1)" xfId="416"/>
    <cellStyle name="%_Synthèse FF" xfId="417"/>
    <cellStyle name="%_Synthèse impôt 2011.10" xfId="418"/>
    <cellStyle name="%_Synthèse%20IS%20Palier%20Rhodia_Mars%202013v2(1)" xfId="419"/>
    <cellStyle name="%_Tableaux préparation views &amp; Tax Proof - 2011.11" xfId="420"/>
    <cellStyle name="%0" xfId="421"/>
    <cellStyle name="%1" xfId="422"/>
    <cellStyle name="%2" xfId="423"/>
    <cellStyle name=",000" xfId="424"/>
    <cellStyle name="?? [0]_Book2" xfId="425"/>
    <cellStyle name="??? 1" xfId="426"/>
    <cellStyle name="??_Book2" xfId="427"/>
    <cellStyle name="?árky [0]_laroux" xfId="428"/>
    <cellStyle name="?árky_laroux" xfId="429"/>
    <cellStyle name="@NOW" xfId="430"/>
    <cellStyle name="@NOW 2" xfId="431"/>
    <cellStyle name="@NOW 2 2" xfId="432"/>
    <cellStyle name="@NOW 2 2 2" xfId="433"/>
    <cellStyle name="@NOW 3" xfId="434"/>
    <cellStyle name="@NOW 3 2" xfId="435"/>
    <cellStyle name="@NOW_SPLIT Volumes" xfId="436"/>
    <cellStyle name="\" xfId="437"/>
    <cellStyle name="\ 2" xfId="438"/>
    <cellStyle name="\_2009 CTN FCST (4Q)" xfId="439"/>
    <cellStyle name="\_2009 CTN FCST (4Q)_EVP 2015 Roadmap May12 vs Roadmap validated in July11 FY avec modifs FlVv5" xfId="440"/>
    <cellStyle name="\_2009 CTN FCST (4Q)_EVP 2015 Roadmap May12 vs Roadmap validated in July11 FY avec modifs FlVv5 2" xfId="441"/>
    <cellStyle name="\_2009 CTN FCST (4Q)_EVP 2015 Roadmap May12 vs Roadmap validated in July11 FY avec modifs FlVv5 2 2" xfId="442"/>
    <cellStyle name="\_2009 CTN FCST (4Q)_FLUO" xfId="443"/>
    <cellStyle name="\_2009 CTN FCST (4Q)_FLUO_Risques  opportunités_AP v2" xfId="444"/>
    <cellStyle name="\_2009 CTN FCST (Q1+Q2)" xfId="445"/>
    <cellStyle name="\_2009 CTN FCST (Q1+Q2)_2009 CTN FCST (4Q)" xfId="446"/>
    <cellStyle name="\_2009 CTN FCST (Q1+Q2)_2009 CTN FCST (4Q) 2" xfId="447"/>
    <cellStyle name="\_2009 CTN FCST (Q1+Q2)_2009 CTN FCST (4Q) 3" xfId="448"/>
    <cellStyle name="\_2009 CTN FCST (Q1+Q2)_2009 CTN FCST (4Q)_Cash Unit Review 2011.06 Aroma v4" xfId="449"/>
    <cellStyle name="\_2009 CTN FCST (Q1+Q2)_2009 CTN FCST (4Q)_Cash Unit Review 2011.06 Aroma v4_Risques  opportunités_AP v2" xfId="450"/>
    <cellStyle name="\_2009 CTN FCST (Q1+Q2)_2009 CTN FCST (4Q)_EVP 2015 Roadmap May12 vs Roadmap validated in July11 FY avec modifs FlVv5" xfId="451"/>
    <cellStyle name="\_2009 CTN FCST (Q1+Q2)_2009 CTN FCST (4Q)_Risques  opportunités_AP v2" xfId="452"/>
    <cellStyle name="\_2009 CTN FCST (Q1+Q2)_PLUG" xfId="453"/>
    <cellStyle name="\_2009 CTN FCST (Q1+Q2)_PLUG_EVP 2015 Roadmap May12 vs Roadmap validated in July11 FY avec modifs FlVv5" xfId="454"/>
    <cellStyle name="\_2009 CTN FCST (Q1+Q2)_PLUG_Risques  opportunités_AP v2" xfId="455"/>
    <cellStyle name="\_2009 CTN FCST (Q1+Q2+Q3)" xfId="456"/>
    <cellStyle name="\_2009 CTN FCST (Q1+Q2+Q3) 2" xfId="457"/>
    <cellStyle name="\_2009 CTN FCST (Q1+Q2+Q3) 2 2" xfId="458"/>
    <cellStyle name="\_2009 CTN FCST (Q1+Q2+Q3)_2" xfId="459"/>
    <cellStyle name="\_2009 CTN FCST (Q1+Q2+Q3)_2_EVP 2015 Roadmap May12 vs Roadmap validated in July11 FY avec modifs FlVv5" xfId="460"/>
    <cellStyle name="\_2009 CTN FCST (Q1+Q2+Q3)_2_EVP 2015 Roadmap May12 vs Roadmap validated in July11 FY avec modifs FlVv5 2" xfId="461"/>
    <cellStyle name="\_2009 CTN FCST (Q1+Q2+Q3)_2_EVP 2015 Roadmap May12 vs Roadmap validated in July11 FY avec modifs FlVv5 2 2" xfId="462"/>
    <cellStyle name="\_2009 CTN FCST (Q1+Q2+Q3)_2_FLUO" xfId="463"/>
    <cellStyle name="\_2009 CTN FCST (Q1+Q2+Q3)_2_FLUO_Risques  opportunités_AP v2" xfId="464"/>
    <cellStyle name="\_2009 CTN FCST (Q1+Q2+Q3)_2_Risques  opportunités_AP v2" xfId="465"/>
    <cellStyle name="\_2009 CTN FCST (Q1+Q2+Q3)_2009 CTN FCST (4Q)" xfId="466"/>
    <cellStyle name="\_2009 CTN FCST (Q1+Q2+Q3)_2009 CTN FCST (4Q) 2" xfId="467"/>
    <cellStyle name="\_2009 CTN FCST (Q1+Q2+Q3)_2009 CTN FCST (4Q) 3" xfId="468"/>
    <cellStyle name="\_2009 CTN FCST (Q1+Q2+Q3)_2009 CTN FCST (4Q)_Cash Unit Review 2011.06 Aroma v4" xfId="469"/>
    <cellStyle name="\_2009 CTN FCST (Q1+Q2+Q3)_2009 CTN FCST (4Q)_Cash Unit Review 2011.06 Aroma v4_Risques  opportunités_AP v2" xfId="470"/>
    <cellStyle name="\_2009 CTN FCST (Q1+Q2+Q3)_2009 CTN FCST (4Q)_Database CNP" xfId="471"/>
    <cellStyle name="\_2009 CTN FCST (Q1+Q2+Q3)_2009 CTN FCST (4Q)_Database CNP 2" xfId="472"/>
    <cellStyle name="\_2009 CTN FCST (Q1+Q2+Q3)_2009 CTN FCST (4Q)_Database CNP 2 2" xfId="473"/>
    <cellStyle name="\_2009 CTN FCST (Q1+Q2+Q3)_2009 CTN FCST (4Q)_Database CNP_Cash Unit Review 2011.06 Aroma v4" xfId="474"/>
    <cellStyle name="\_2009 CTN FCST (Q1+Q2+Q3)_2009 CTN FCST (4Q)_Database CNP_Cash Unit Review 2011.06 Aroma v4_Risques  opportunités_AP v2" xfId="475"/>
    <cellStyle name="\_2009 CTN FCST (Q1+Q2+Q3)_2009 CTN FCST (4Q)_Database CNP_Cash Unit Review 2011.06 Aroma v4_Risques  opportunités_AP v2 2" xfId="476"/>
    <cellStyle name="\_2009 CTN FCST (Q1+Q2+Q3)_2009 CTN FCST (4Q)_Database CNP_Cash Unit Review 2011.06 Aroma v4_Risques  opportunités_AP v2 2 2" xfId="477"/>
    <cellStyle name="\_2009 CTN FCST (Q1+Q2+Q3)_2009 CTN FCST (4Q)_Database CNP_Risques  opportunités_AP v2" xfId="478"/>
    <cellStyle name="\_2009 CTN FCST (Q1+Q2+Q3)_2009 CTN FCST (4Q)_EVP 2015 Roadmap May12 vs Roadmap validated in July11 FY avec modifs FlVv5" xfId="479"/>
    <cellStyle name="\_2009 CTN FCST (Q1+Q2+Q3)_2009 CTN FCST (4Q)_EVP 2015 Roadmap May12 vs Roadmap validated in July11 FY avec modifs FlVv5 2" xfId="480"/>
    <cellStyle name="\_2009 CTN FCST (Q1+Q2+Q3)_2009 CTN FCST (4Q)_EVP 2015 Roadmap May12 vs Roadmap validated in July11 FY avec modifs FlVv5 2 2" xfId="481"/>
    <cellStyle name="\_2009 CTN FCST (Q1+Q2+Q3)_2009 CTN FCST (4Q)_FLUO" xfId="482"/>
    <cellStyle name="\_2009 CTN FCST (Q1+Q2+Q3)_2009 CTN FCST (4Q)_FLUO_Risques  opportunités_AP v2" xfId="483"/>
    <cellStyle name="\_2009 CTN FCST (Q1+Q2+Q3)_2009 CTN FCST (4Q)_Risques  opportunités_AP v2" xfId="484"/>
    <cellStyle name="\_2009 CTN FCST (Q1+Q2+Q3)_AFDT manque Inhibiteurs a la conso 21102010" xfId="485"/>
    <cellStyle name="\_2009 CTN FCST (Q1+Q2+Q3)_AFDT manque Inhibiteurs a la conso 21102010_Risques  opportunités_AP v2" xfId="486"/>
    <cellStyle name="\_2009 CTN FCST (Q1+Q2+Q3)_AFDT manque Inhibiteurs a la conso 21102010_Risques  opportunités_AP v2 2" xfId="487"/>
    <cellStyle name="\_2009 CTN FCST (Q1+Q2+Q3)_AFDT manque Inhibiteurs a la conso 21102010_Risques  opportunités_AP v2 2 2" xfId="488"/>
    <cellStyle name="\_2009 CTN FCST (Q1+Q2+Q3)_BAFF_WW" xfId="489"/>
    <cellStyle name="\_2009 CTN FCST (Q1+Q2+Q3)_BAFF_WW 2" xfId="490"/>
    <cellStyle name="\_2009 CTN FCST (Q1+Q2+Q3)_BAFF_WW 3" xfId="491"/>
    <cellStyle name="\_2009 CTN FCST (Q1+Q2+Q3)_Cash Unit Review 2011.06 Aroma v4" xfId="492"/>
    <cellStyle name="\_2009 CTN FCST (Q1+Q2+Q3)_Cash Unit Review 2011.06 Aroma v4 2" xfId="493"/>
    <cellStyle name="\_2009 CTN FCST (Q1+Q2+Q3)_Cash Unit Review 2011.06 Aroma v4 3" xfId="494"/>
    <cellStyle name="\_2009 CTN FCST (Q1+Q2+Q3)_DATABASE" xfId="495"/>
    <cellStyle name="\_2009 CTN FCST (Q1+Q2+Q3)_DATABASE 2" xfId="496"/>
    <cellStyle name="\_2009 CTN FCST (Q1+Q2+Q3)_DATABASE 3" xfId="497"/>
    <cellStyle name="\_2009 CTN FCST (Q1+Q2+Q3)_Database CNP" xfId="498"/>
    <cellStyle name="\_2009 CTN FCST (Q1+Q2+Q3)_Database CNP 2" xfId="499"/>
    <cellStyle name="\_2009 CTN FCST (Q1+Q2+Q3)_Database CNP 2 2" xfId="500"/>
    <cellStyle name="\_2009 CTN FCST (Q1+Q2+Q3)_Database CNP_EVP 2015 Roadmap May12 vs Roadmap validated in July11 FY avec modifs FlVv5" xfId="501"/>
    <cellStyle name="\_2009 CTN FCST (Q1+Q2+Q3)_EVP 2015 Roadmap May12 vs Roadmap validated in July11 FY avec modifs FlVv5" xfId="502"/>
    <cellStyle name="\_2009 CTN FCST (Q1+Q2+Q3)_PLUG" xfId="503"/>
    <cellStyle name="\_2009 CTN FCST (Q1+Q2+Q3)_PLUG_AFDT manque Inhibiteurs a la conso 21102010" xfId="504"/>
    <cellStyle name="\_2009 CTN FCST (Q1+Q2+Q3)_PLUG_EVP 2015 Roadmap May12 vs Roadmap validated in July11 FY avec modifs FlVv5" xfId="505"/>
    <cellStyle name="\_2009 CTN FCST (Q1+Q2+Q3)_PLUG_Risques  opportunités_AP v2" xfId="506"/>
    <cellStyle name="\_2009 CTN FCST (Q1+Q2+Q3)_Risques  opportunités_AP v2" xfId="507"/>
    <cellStyle name="\_2009 CTN FCST (Q1+Q2+Q3)_Risques  opportunités_AP v2 2" xfId="508"/>
    <cellStyle name="\_2009 CTN FCST (Q1+Q2+Q3)_Risques  opportunités_AP v2 2 2" xfId="509"/>
    <cellStyle name="\_2009 CTN FCST (Q1+Q2+Q3)_Synthese EUR" xfId="510"/>
    <cellStyle name="\_2010 by Q" xfId="511"/>
    <cellStyle name="\_AFDT manque Inhibiteurs a la conso 21102010" xfId="512"/>
    <cellStyle name="\_AFDT manque Inhibiteurs a la conso 21102010_Risques  opportunités_AP v2" xfId="513"/>
    <cellStyle name="\_AP - Fluorés" xfId="514"/>
    <cellStyle name="\_AP - Fluorés_Cash Unit Review 2011.06 Aroma v4" xfId="515"/>
    <cellStyle name="\_AP - Fluorés_Cash Unit Review 2011.06 Aroma v4 2" xfId="516"/>
    <cellStyle name="\_AP - Fluorés_Cash Unit Review 2011.06 Aroma v4 3" xfId="517"/>
    <cellStyle name="\_AP - Fluorés_Cash Unit Review 2011.06 Aroma v4_Risques  opportunités_AP v2" xfId="518"/>
    <cellStyle name="\_AP - Fluorés_Risques  opportunités_AP v2" xfId="519"/>
    <cellStyle name="\_ASIAN_Plant_Perimeter" xfId="520"/>
    <cellStyle name="\_ASIAN_Plant_Perimeter_Détail EBITDA" xfId="521"/>
    <cellStyle name="\_ASIAN_Plant_Perimeter_EUR 2010" xfId="522"/>
    <cellStyle name="\_ASIAN_Plant_Perimeter_EUR 2010_Cash Unit Review 2011.06 Aroma v4" xfId="523"/>
    <cellStyle name="\_ASIAN_Plant_Perimeter_EUR 2010_EVP 2015 Roadmap May12 vs Roadmap validated in July11 FY avec modifs FlVv5" xfId="524"/>
    <cellStyle name="\_ASIAN_Plant_Perimeter_EUR 2010_Risques  opportunités_AP v2" xfId="525"/>
    <cellStyle name="\_ASIAN_Plant_Perimeter_EVP 2015 Roadmap May12 vs Roadmap validated in July11 FY avec modifs FlVv5" xfId="526"/>
    <cellStyle name="\_ASIAN_Plant_Perimeter_Risques  opportunités_AP v2" xfId="527"/>
    <cellStyle name="\_Bridge de dette 2013-05_SOLVAY_V6" xfId="528"/>
    <cellStyle name="\_Bridge de dette V7" xfId="529"/>
    <cellStyle name="\_Business Fct Review 2012 09 Rare Earth RQ sept12" xfId="530"/>
    <cellStyle name="\_Business Fct Review 2012 09 Rare Earth V8 7 V3" xfId="531"/>
    <cellStyle name="\_Business Fct Review 2012.09 Rare Earth V8.6" xfId="532"/>
    <cellStyle name="\_Cash unit review novembre" xfId="533"/>
    <cellStyle name="\_DATABASECNPGLOBAL v11 15062009 (CR juin)" xfId="534"/>
    <cellStyle name="\_DATABASECNPGLOBAL v11 15062009 (CR juin)_2009 CTN FCST (4Q)" xfId="535"/>
    <cellStyle name="\_DATABASECNPGLOBAL v11 15062009 (CR juin)_2009 CTN FCST (4Q)_Cash Unit Review 2011.06 Aroma v4" xfId="536"/>
    <cellStyle name="\_DATABASECNPGLOBAL v11 15062009 (CR juin)_2009 CTN FCST (4Q)_Database CNP" xfId="537"/>
    <cellStyle name="\_DATABASECNPGLOBAL v11 15062009 (CR juin)_2009 CTN FCST (4Q)_EVP 2015 Roadmap May12 vs Roadmap validated in July11 FY avec modifs FlVv5" xfId="538"/>
    <cellStyle name="\_DATABASECNPGLOBAL v11 15062009 (CR juin)_2009 CTN FCST (4Q)_FLUO" xfId="539"/>
    <cellStyle name="\_DATABASECNPGLOBAL v11 15062009 (CR juin)_2009 CTN FCST (4Q)_FLUO_Risques  opportunités_AP v2" xfId="540"/>
    <cellStyle name="\_DATABASECNPGLOBAL v11 15062009 (CR juin)_EVP 2015 Roadmap May12 vs Roadmap validated in July11 FY avec modifs FlVv5" xfId="541"/>
    <cellStyle name="\_DATABASECNPGLOBAL v11 15062009 (CR juin)_PLUG" xfId="542"/>
    <cellStyle name="\_DATABASECNPGLOBAL v11 15062009 (CR juin)_PLUG_EVP 2015 Roadmap May12 vs Roadmap validated in July11 FY avec modifs FlVv5" xfId="543"/>
    <cellStyle name="\_DATABASECNPGLOBAL v11 15062009 (CR juin)_PLUG_EVP 2015 Roadmap May12 vs Roadmap validated in July11 FY avec modifs FlVv5 2" xfId="544"/>
    <cellStyle name="\_DATABASECNPGLOBAL v11 15062009 (CR juin)_PLUG_EVP 2015 Roadmap May12 vs Roadmap validated in July11 FY avec modifs FlVv5 2 2" xfId="545"/>
    <cellStyle name="\_DATABASECNPGLOBAL v11 15062009 (CR juin)_PLUG_Risques  opportunités_AP v2" xfId="546"/>
    <cellStyle name="\_DATABASECNPGLOBAL v11 15062009 (CR juin)_Risques  opportunités_AP v2" xfId="547"/>
    <cellStyle name="\_DATABASECNPGLOBAL v11 15062009 (CR juin)_Synthese EUR" xfId="548"/>
    <cellStyle name="\_DATABASECNPGLOBAL v11 15062009 (CR juin)_Synthese EUR_Cash Unit Review 2011.06 Aroma v4" xfId="549"/>
    <cellStyle name="\_DATABASECNPGLOBAL v11 15062009 (CR juin)_Synthese EUR_Cash Unit Review 2011.06 Aroma v4 2" xfId="550"/>
    <cellStyle name="\_DATABASECNPGLOBAL v11 15062009 (CR juin)_Synthese EUR_Cash Unit Review 2011.06 Aroma v4 2 2" xfId="551"/>
    <cellStyle name="\_DATABASECNPGLOBAL v11 15062009 (CR juin)_Synthese EUR_Risques  opportunités_AP v2" xfId="552"/>
    <cellStyle name="\_DATABASECNPGLOBAL v11 22062009 (CR Juin)" xfId="553"/>
    <cellStyle name="\_DATABASECNPGLOBAL v11 22062009 (CR Juin)_EVP 2015 Roadmap May12 vs Roadmap validated in July11 FY avec modifs FlVv5" xfId="554"/>
    <cellStyle name="\_DATABASECNPGLOBAL v11 22062009 (CR Juin)_FLUO" xfId="555"/>
    <cellStyle name="\_DATABASECNPGLOBAL v11 22062009 (CR Juin)_FLUO_Risques  opportunités_AP v2" xfId="556"/>
    <cellStyle name="\_Détail EBITDA_1" xfId="557"/>
    <cellStyle name="\_Détail EBITDA_1_Cash Unit Review 2011.06 Aroma v4" xfId="558"/>
    <cellStyle name="\_Détail EBITDA_1_EVP 2015 Roadmap May12 vs Roadmap validated in July11 FY avec modifs FlVv5" xfId="559"/>
    <cellStyle name="\_Détail EBITDA_1_Risques  opportunités_AP v2" xfId="560"/>
    <cellStyle name="\_EUR 2010" xfId="561"/>
    <cellStyle name="\_EUR 2010_Cash Unit Review 2011.06 Aroma v4" xfId="562"/>
    <cellStyle name="\_EUR 2010_EVP 2015 Roadmap May12 vs Roadmap validated in July11 FY avec modifs FlVv5" xfId="563"/>
    <cellStyle name="\_EUR 2010_Risques  opportunités_AP v2" xfId="564"/>
    <cellStyle name="\_GL-MB-M" xfId="565"/>
    <cellStyle name="\_QUS" xfId="566"/>
    <cellStyle name="\_SPLIT Volumes" xfId="567"/>
    <cellStyle name="\_Synthèse FFv2" xfId="568"/>
    <cellStyle name="\_Synthèse FFv2_2009 CTN FCST (4Q)" xfId="569"/>
    <cellStyle name="\_Synthèse FFv2_2009 CTN FCST (4Q)_Cash Unit Review 2011.06 Aroma v4" xfId="570"/>
    <cellStyle name="\_Synthèse FFv2_2009 CTN FCST (4Q)_Cash Unit Review 2011.06 Aroma v4_Risques  opportunités_AP v2" xfId="571"/>
    <cellStyle name="\_Synthèse FFv2_2009 CTN FCST (4Q)_EVP 2015 Roadmap May12 vs Roadmap validated in July11 FY avec modifs FlVv5" xfId="572"/>
    <cellStyle name="\_Synthèse FFv2_2009 CTN FCST (4Q)_FLUO" xfId="573"/>
    <cellStyle name="\_Synthèse FFv2_2009 CTN FCST (4Q)_FLUO_Risques  opportunités_AP v2" xfId="574"/>
    <cellStyle name="\_Synthèse FFv2_2009 CTN FCST (4Q)_Risques  opportunités_AP v2" xfId="575"/>
    <cellStyle name="\_Synthèse FFv2_Database CNP" xfId="576"/>
    <cellStyle name="\_Synthèse FFv2_DATABASE_DATABASECNPGLOBAL v11 15062009 (CR juin)" xfId="577"/>
    <cellStyle name="\_Synthèse FFv2_DATABASE_DATABASECNPGLOBAL v11 15062009 (CR juin)_2009 CTN FCST (4Q)" xfId="578"/>
    <cellStyle name="\_Synthèse FFv2_DATABASE_DATABASECNPGLOBAL v11 15062009 (CR juin)_2009 CTN FCST (4Q) 2" xfId="579"/>
    <cellStyle name="\_Synthèse FFv2_DATABASE_DATABASECNPGLOBAL v11 15062009 (CR juin)_2009 CTN FCST (4Q) 3" xfId="580"/>
    <cellStyle name="\_Synthèse FFv2_DATABASE_DATABASECNPGLOBAL v11 15062009 (CR juin)_Cash Unit Review 2011.06 Aroma v4" xfId="581"/>
    <cellStyle name="\_Synthèse FFv2_DATABASE_DATABASECNPGLOBAL v11 15062009 (CR juin)_EVP 2015 Roadmap May12 vs Roadmap validated in July11 FY avec modifs FlVv5" xfId="582"/>
    <cellStyle name="\_Synthèse FFv2_DATABASECNPGLOBAL v11 15062009 (CR juin)" xfId="583"/>
    <cellStyle name="\_Synthèse FFv2_DATABASECNPGLOBAL v11 15062009 (CR juin) 2" xfId="584"/>
    <cellStyle name="\_Synthèse FFv2_DATABASECNPGLOBAL v11 15062009 (CR juin) 3" xfId="585"/>
    <cellStyle name="\_Synthèse FFv2_DATABASECNPGLOBAL v11 15062009 (CR juin)_EVP 2015 Roadmap May12 vs Roadmap validated in July11 FY avec modifs FlVv5" xfId="586"/>
    <cellStyle name="\_Synthèse FFv2_PLUG" xfId="587"/>
    <cellStyle name="\_Synthèse FFv2_PLUG 2" xfId="588"/>
    <cellStyle name="\_Synthèse FFv2_PLUG 2 2" xfId="589"/>
    <cellStyle name="\_Synthèse FFv2_PLUG 3" xfId="590"/>
    <cellStyle name="\_Synthèse FFv2_PLUG_AFDT manque Inhibiteurs a la conso 21102010" xfId="591"/>
    <cellStyle name="\_Synthèse FFv2_PLUG_AFDT manque Inhibiteurs a la conso 21102010 2" xfId="592"/>
    <cellStyle name="\_Synthèse FFv2_PLUG_AFDT manque Inhibiteurs a la conso 21102010 2 2" xfId="593"/>
    <cellStyle name="\_Synthèse FFv2_PLUG_AFDT manque Inhibiteurs a la conso 21102010 3" xfId="594"/>
    <cellStyle name="\_Synthèse FFv2_Synthese EUR" xfId="595"/>
    <cellStyle name="\_Synthèse FFv2_Synthese EUR 2" xfId="596"/>
    <cellStyle name="\_Synthèse FFv2_Synthese EUR 2 2" xfId="597"/>
    <cellStyle name="\_Synthèse FFv2_Synthese EUR 3" xfId="598"/>
    <cellStyle name="_ heading$" xfId="599"/>
    <cellStyle name="_ heading$ 2" xfId="600"/>
    <cellStyle name="_ heading$ 2 2" xfId="601"/>
    <cellStyle name="_ heading$ 3" xfId="602"/>
    <cellStyle name="_ heading$_2009 CTN FCST (Q1+Q2+Q3)" xfId="603"/>
    <cellStyle name="_ heading$_2009 CTN FCST (Q1+Q2+Q3) 2" xfId="604"/>
    <cellStyle name="_ heading$_2009 CTN FCST (Q1+Q2+Q3) 2 2" xfId="605"/>
    <cellStyle name="_ heading$_2010 by Q" xfId="606"/>
    <cellStyle name="_ heading$_2010 by Q 2" xfId="607"/>
    <cellStyle name="_ heading$_2010 by Q 2 2" xfId="608"/>
    <cellStyle name="_ heading$_2010 by Q 3" xfId="609"/>
    <cellStyle name="_ heading$_AFDT manque Inhibiteurs a la conso 21102010" xfId="610"/>
    <cellStyle name="_ heading$_AFDT manque Inhibiteurs a la conso 21102010 2" xfId="611"/>
    <cellStyle name="_ heading$_AFDT manque Inhibiteurs a la conso 21102010 3" xfId="612"/>
    <cellStyle name="_ heading$_AFDT manque Inhibiteurs a la conso 21102010 3 2" xfId="613"/>
    <cellStyle name="_ heading$_AP - Fluorés" xfId="614"/>
    <cellStyle name="_ heading$_AP - Fluorés 2" xfId="615"/>
    <cellStyle name="_ heading$_AP - Fluorés 2 2" xfId="616"/>
    <cellStyle name="_ heading$_AP - Fluorés 3" xfId="617"/>
    <cellStyle name="_ heading$_ASIAN_Plant_Perimeter" xfId="618"/>
    <cellStyle name="_ heading$_ASIAN_Plant_Perimeter 2" xfId="619"/>
    <cellStyle name="_ heading$_ASIAN_Plant_Perimeter 2 2" xfId="620"/>
    <cellStyle name="_ heading$_bridge Frais fixes détaillé" xfId="621"/>
    <cellStyle name="_ heading$_bridge Frais fixes détaillé 2" xfId="622"/>
    <cellStyle name="_ heading$_bridge Frais fixes détaillé 3" xfId="623"/>
    <cellStyle name="_ heading$_bridge Frais fixes détaillé 3 2" xfId="624"/>
    <cellStyle name="_ heading$_CR 2013_03" xfId="625"/>
    <cellStyle name="_ heading$_CR 2013_03 2" xfId="626"/>
    <cellStyle name="_ heading$_Ecriture - Evaluation Amort Corporels PPA" xfId="627"/>
    <cellStyle name="_ heading$_Formats RDG Dec 2008 MAG BU Diphenols v8 FINAL SP12" xfId="628"/>
    <cellStyle name="_ heading$_Formats RDG Dec 2008 MAG BU Diphenols v8 FINAL SP12 2" xfId="629"/>
    <cellStyle name="_ heading$_Formats RDG Dec 2008 MAG BU Diphenols v8 FINAL SP12 3" xfId="630"/>
    <cellStyle name="_ heading$_Formats RDG Dec 2008 MAG BU Diphenols v8 FINAL SP12 3 2" xfId="631"/>
    <cellStyle name="_ heading$_HY 2018" xfId="632"/>
    <cellStyle name="_ heading$_HY 2018 2" xfId="633"/>
    <cellStyle name="_ heading$_HY 2020" xfId="634"/>
    <cellStyle name="_ heading$_HY 2020 2" xfId="635"/>
    <cellStyle name="_ heading$_Jan BE+FebBE+MarBE v F12 Sales" xfId="636"/>
    <cellStyle name="_ heading$_Jan BE+FebBE+MarBE v F12 Sales 2" xfId="637"/>
    <cellStyle name="_ heading$_Jan BE+FebBE+MarBE v F12 Sales 3" xfId="638"/>
    <cellStyle name="_ heading$_Liasse Rhodia - Solvay_2012.03" xfId="639"/>
    <cellStyle name="_ heading$_Liasse Rhodia - Solvay_2012.03 2" xfId="640"/>
    <cellStyle name="_ heading$_P&amp;l Rh_Solvay 2011_12 V7" xfId="641"/>
    <cellStyle name="_ heading$_P&amp;l Rh_Solvay 2011_12 V7 2" xfId="642"/>
    <cellStyle name="_ heading$_Passage Bilan Rh to Rh_Solvay 201112_V2" xfId="643"/>
    <cellStyle name="_ heading$_Passage Bilan Rh to Rh_Solvay 201112_V2 2" xfId="644"/>
    <cellStyle name="_ heading$_PPA Corporelles" xfId="645"/>
    <cellStyle name="_ heading$_RA Groupe 032012" xfId="646"/>
    <cellStyle name="_ heading$_RA Groupe 032012 2" xfId="647"/>
    <cellStyle name="_ heading$_RA Groupe 062012" xfId="648"/>
    <cellStyle name="_ heading$_RA Groupe 062012 2" xfId="649"/>
    <cellStyle name="_ heading$_RA Groupe 122012" xfId="650"/>
    <cellStyle name="_ heading$_RA Groupe 122012 2" xfId="651"/>
    <cellStyle name="_ heading$_Retraitements PPA_2012.01_V2" xfId="652"/>
    <cellStyle name="_ heading$_Retraitements PPA_2012.01_V2 2" xfId="653"/>
    <cellStyle name="_ heading$_Revue analytique bilan_tableaux 2013.03_MP" xfId="654"/>
    <cellStyle name="_ heading$_Revue analytique bilan_tableaux 2013.03_MP 2" xfId="655"/>
    <cellStyle name="_ heading$_Synthèse 2011.12 - Vprovisoire" xfId="656"/>
    <cellStyle name="_ heading$_Synthèse impôt 2011.10" xfId="657"/>
    <cellStyle name="_ heading$_Tableaux préparation views &amp; Tax Proof - 2011.11" xfId="658"/>
    <cellStyle name="_ heading%" xfId="659"/>
    <cellStyle name="_ heading% 2" xfId="660"/>
    <cellStyle name="_ heading% 2 2" xfId="661"/>
    <cellStyle name="_ heading% 3" xfId="662"/>
    <cellStyle name="_ heading%_2009 CTN FCST (Q1+Q2+Q3)" xfId="663"/>
    <cellStyle name="_ heading%_2009 CTN FCST (Q1+Q2+Q3) 2" xfId="664"/>
    <cellStyle name="_ heading%_2009 CTN FCST (Q1+Q2+Q3) 2 2" xfId="665"/>
    <cellStyle name="_ heading%_2010 by Q" xfId="666"/>
    <cellStyle name="_ heading%_2010 by Q 2" xfId="667"/>
    <cellStyle name="_ heading%_2010 by Q 2 2" xfId="668"/>
    <cellStyle name="_ heading%_2010 by Q 3" xfId="669"/>
    <cellStyle name="_ heading%_AFDT manque Inhibiteurs a la conso 21102010" xfId="670"/>
    <cellStyle name="_ heading%_AFDT manque Inhibiteurs a la conso 21102010 2" xfId="671"/>
    <cellStyle name="_ heading%_AFDT manque Inhibiteurs a la conso 21102010 3" xfId="672"/>
    <cellStyle name="_ heading%_AFDT manque Inhibiteurs a la conso 21102010 3 2" xfId="673"/>
    <cellStyle name="_ heading%_AP - Fluorés" xfId="674"/>
    <cellStyle name="_ heading%_AP - Fluorés 2" xfId="675"/>
    <cellStyle name="_ heading%_AP - Fluorés 2 2" xfId="676"/>
    <cellStyle name="_ heading%_AP - Fluorés 3" xfId="677"/>
    <cellStyle name="_ heading%_ASIAN_Plant_Perimeter" xfId="678"/>
    <cellStyle name="_ heading%_ASIAN_Plant_Perimeter 2" xfId="679"/>
    <cellStyle name="_ heading%_ASIAN_Plant_Perimeter 2 2" xfId="680"/>
    <cellStyle name="_ heading%_bridge Frais fixes détaillé" xfId="681"/>
    <cellStyle name="_ heading%_bridge Frais fixes détaillé 2" xfId="682"/>
    <cellStyle name="_ heading%_bridge Frais fixes détaillé 3" xfId="683"/>
    <cellStyle name="_ heading%_bridge Frais fixes détaillé 3 2" xfId="684"/>
    <cellStyle name="_ heading%_CR 2013_03" xfId="685"/>
    <cellStyle name="_ heading%_CR 2013_03 2" xfId="686"/>
    <cellStyle name="_ heading%_Ecriture - Evaluation Amort Corporels PPA" xfId="687"/>
    <cellStyle name="_ heading%_Formats RDG Dec 2008 MAG BU Diphenols v8 FINAL SP12" xfId="688"/>
    <cellStyle name="_ heading%_Formats RDG Dec 2008 MAG BU Diphenols v8 FINAL SP12 2" xfId="689"/>
    <cellStyle name="_ heading%_Formats RDG Dec 2008 MAG BU Diphenols v8 FINAL SP12 3" xfId="690"/>
    <cellStyle name="_ heading%_Formats RDG Dec 2008 MAG BU Diphenols v8 FINAL SP12 3 2" xfId="691"/>
    <cellStyle name="_ heading%_HY 2018" xfId="692"/>
    <cellStyle name="_ heading%_HY 2018 2" xfId="693"/>
    <cellStyle name="_ heading%_HY 2020" xfId="694"/>
    <cellStyle name="_ heading%_HY 2020 2" xfId="695"/>
    <cellStyle name="_ heading%_Jan BE+FebBE+MarBE v F12 Sales" xfId="696"/>
    <cellStyle name="_ heading%_Jan BE+FebBE+MarBE v F12 Sales 2" xfId="697"/>
    <cellStyle name="_ heading%_Jan BE+FebBE+MarBE v F12 Sales 3" xfId="698"/>
    <cellStyle name="_ heading%_Liasse Rhodia - Solvay_2012.03" xfId="699"/>
    <cellStyle name="_ heading%_Liasse Rhodia - Solvay_2012.03 2" xfId="700"/>
    <cellStyle name="_ heading%_P&amp;l Rh_Solvay 2011_12 V7" xfId="701"/>
    <cellStyle name="_ heading%_P&amp;l Rh_Solvay 2011_12 V7 2" xfId="702"/>
    <cellStyle name="_ heading%_Passage Bilan Rh to Rh_Solvay 201112_V2" xfId="703"/>
    <cellStyle name="_ heading%_Passage Bilan Rh to Rh_Solvay 201112_V2 2" xfId="704"/>
    <cellStyle name="_ heading%_PPA Corporelles" xfId="705"/>
    <cellStyle name="_ heading%_RA Groupe 032012" xfId="706"/>
    <cellStyle name="_ heading%_RA Groupe 032012 2" xfId="707"/>
    <cellStyle name="_ heading%_RA Groupe 062012" xfId="708"/>
    <cellStyle name="_ heading%_RA Groupe 062012 2" xfId="709"/>
    <cellStyle name="_ heading%_RA Groupe 122012" xfId="710"/>
    <cellStyle name="_ heading%_RA Groupe 122012 2" xfId="711"/>
    <cellStyle name="_ heading%_Retraitements PPA_2012.01_V2" xfId="712"/>
    <cellStyle name="_ heading%_Retraitements PPA_2012.01_V2 2" xfId="713"/>
    <cellStyle name="_ heading%_Revue analytique bilan_tableaux 2013.03_MP" xfId="714"/>
    <cellStyle name="_ heading%_Revue analytique bilan_tableaux 2013.03_MP 2" xfId="715"/>
    <cellStyle name="_ heading%_Synthèse 2011.12 - Vprovisoire" xfId="716"/>
    <cellStyle name="_ heading%_Synthèse impôt 2011.10" xfId="717"/>
    <cellStyle name="_ heading%_Tableaux préparation views &amp; Tax Proof - 2011.11" xfId="718"/>
    <cellStyle name="_ heading£" xfId="719"/>
    <cellStyle name="_ heading£ 2" xfId="720"/>
    <cellStyle name="_ heading£ 2 2" xfId="721"/>
    <cellStyle name="_ heading£ 3" xfId="722"/>
    <cellStyle name="_ heading£_ASIAN_Plant_Perimeter" xfId="723"/>
    <cellStyle name="_ heading£_ASIAN_Plant_Perimeter 2" xfId="724"/>
    <cellStyle name="_ heading£_ASIAN_Plant_Perimeter 2 2" xfId="725"/>
    <cellStyle name="_ heading£_CR 2013_03" xfId="726"/>
    <cellStyle name="_ heading£_CR 2013_03 2" xfId="727"/>
    <cellStyle name="_ heading£_Ecriture - Evaluation Amort Corporels PPA" xfId="728"/>
    <cellStyle name="_ heading£_Formats RDG Dec 2008 MAG BU Diphenols v8 FINAL SP12" xfId="729"/>
    <cellStyle name="_ heading£_Formats RDG Dec 2008 MAG BU Diphenols v8 FINAL SP12 2" xfId="730"/>
    <cellStyle name="_ heading£_Formats RDG Dec 2008 MAG BU Diphenols v8 FINAL SP12 3" xfId="731"/>
    <cellStyle name="_ heading£_Formats RDG Dec 2008 MAG BU Diphenols v8 FINAL SP12 3 2" xfId="732"/>
    <cellStyle name="_ heading£_HY 2018" xfId="733"/>
    <cellStyle name="_ heading£_HY 2018 2" xfId="734"/>
    <cellStyle name="_ heading£_HY 2020" xfId="735"/>
    <cellStyle name="_ heading£_HY 2020 2" xfId="736"/>
    <cellStyle name="_ heading£_Jan BE+FebBE+MarBE v F12 Sales" xfId="737"/>
    <cellStyle name="_ heading£_Jan BE+FebBE+MarBE v F12 Sales 2" xfId="738"/>
    <cellStyle name="_ heading£_Jan BE+FebBE+MarBE v F12 Sales 2 2" xfId="739"/>
    <cellStyle name="_ heading£_Liasse Rhodia - Solvay_2012.03" xfId="740"/>
    <cellStyle name="_ heading£_Liasse Rhodia - Solvay_2012.03 2" xfId="741"/>
    <cellStyle name="_ heading£_P&amp;l Rh_Solvay 2011_12 V7" xfId="742"/>
    <cellStyle name="_ heading£_P&amp;l Rh_Solvay 2011_12 V7 2" xfId="743"/>
    <cellStyle name="_ heading£_Passage Bilan Rh to Rh_Solvay 201112_V2" xfId="744"/>
    <cellStyle name="_ heading£_Passage Bilan Rh to Rh_Solvay 201112_V2 2" xfId="745"/>
    <cellStyle name="_ heading£_PPA Corporelles" xfId="746"/>
    <cellStyle name="_ heading£_RA Groupe 032012" xfId="747"/>
    <cellStyle name="_ heading£_RA Groupe 032012 2" xfId="748"/>
    <cellStyle name="_ heading£_RA Groupe 062012" xfId="749"/>
    <cellStyle name="_ heading£_RA Groupe 062012 2" xfId="750"/>
    <cellStyle name="_ heading£_RA Groupe 122012" xfId="751"/>
    <cellStyle name="_ heading£_RA Groupe 122012 2" xfId="752"/>
    <cellStyle name="_ heading£_Retraitements PPA_2012.01_V2" xfId="753"/>
    <cellStyle name="_ heading£_Retraitements PPA_2012.01_V2 2" xfId="754"/>
    <cellStyle name="_ heading£_Revue analytique bilan_tableaux 2013.03_MP" xfId="755"/>
    <cellStyle name="_ heading£_Revue analytique bilan_tableaux 2013.03_MP 2" xfId="756"/>
    <cellStyle name="_ heading£_Synthèse 2011.12 - Vprovisoire" xfId="757"/>
    <cellStyle name="_ heading£_Synthèse impôt 2011.10" xfId="758"/>
    <cellStyle name="_ heading£_Tableaux préparation views &amp; Tax Proof - 2011.11" xfId="759"/>
    <cellStyle name="_ heading¥" xfId="760"/>
    <cellStyle name="_ heading¥ 2" xfId="761"/>
    <cellStyle name="_ heading¥ 2 2" xfId="762"/>
    <cellStyle name="_ heading¥ 3" xfId="763"/>
    <cellStyle name="_ heading¥_2009 CTN FCST (Q1+Q2+Q3)" xfId="764"/>
    <cellStyle name="_ heading¥_2009 CTN FCST (Q1+Q2+Q3) 2" xfId="765"/>
    <cellStyle name="_ heading¥_2009 CTN FCST (Q1+Q2+Q3) 2 2" xfId="766"/>
    <cellStyle name="_ heading¥_2010 by Q" xfId="767"/>
    <cellStyle name="_ heading¥_2010 by Q 2" xfId="768"/>
    <cellStyle name="_ heading¥_2010 by Q 2 2" xfId="769"/>
    <cellStyle name="_ heading¥_2010 by Q 3" xfId="770"/>
    <cellStyle name="_ heading¥_AFDT manque Inhibiteurs a la conso 21102010" xfId="771"/>
    <cellStyle name="_ heading¥_AFDT manque Inhibiteurs a la conso 21102010 2" xfId="772"/>
    <cellStyle name="_ heading¥_AFDT manque Inhibiteurs a la conso 21102010 2 2" xfId="773"/>
    <cellStyle name="_ heading¥_AFDT manque Inhibiteurs a la conso 21102010 3" xfId="774"/>
    <cellStyle name="_ heading¥_AP - Fluorés" xfId="775"/>
    <cellStyle name="_ heading¥_AP - Fluorés 2" xfId="776"/>
    <cellStyle name="_ heading¥_AP - Fluorés 2 2" xfId="777"/>
    <cellStyle name="_ heading¥_AP - Fluorés 3" xfId="778"/>
    <cellStyle name="_ heading¥_ASIAN_Plant_Perimeter" xfId="779"/>
    <cellStyle name="_ heading¥_ASIAN_Plant_Perimeter 2" xfId="780"/>
    <cellStyle name="_ heading¥_ASIAN_Plant_Perimeter 2 2" xfId="781"/>
    <cellStyle name="_ heading¥_DATABASECNPGLOBAL v5" xfId="782"/>
    <cellStyle name="_ heading¥_DATABASECNPGLOBAL v5 2" xfId="783"/>
    <cellStyle name="_ heading¥_DATABASECNPGLOBAL v5 2 2" xfId="784"/>
    <cellStyle name="_ heading¥_Formats RDG Dec 2008 MAG BU Diphenols v8 FINAL SP12" xfId="785"/>
    <cellStyle name="_ heading¥_Formats RDG Dec 2008 MAG BU Diphenols v8 FINAL SP12 2" xfId="786"/>
    <cellStyle name="_ heading¥_Formats RDG Dec 2008 MAG BU Diphenols v8 FINAL SP12 3" xfId="787"/>
    <cellStyle name="_ heading¥_Formats RDG Dec 2008 MAG BU Diphenols v8 FINAL SP12 3 2" xfId="788"/>
    <cellStyle name="_ heading¥_FX rates" xfId="789"/>
    <cellStyle name="_ heading¥_FX rates 2" xfId="790"/>
    <cellStyle name="_ heading¥_FX rates 2 2" xfId="791"/>
    <cellStyle name="_ heading¥_GL-MB-M" xfId="792"/>
    <cellStyle name="_ heading¥_GL-MB-M 2" xfId="793"/>
    <cellStyle name="_ heading¥_GL-MB-M 3" xfId="794"/>
    <cellStyle name="_ heading¥_Jan BE+FebBE+MarBE v F12 Sales" xfId="795"/>
    <cellStyle name="_ heading¥_Jan BE+FebBE+MarBE v F12 Sales 2" xfId="796"/>
    <cellStyle name="_ heading¥_Jan BE+FebBE+MarBE v F12 Sales 3" xfId="797"/>
    <cellStyle name="_ heading¥_Q3 10 vs 09 CTN" xfId="798"/>
    <cellStyle name="_ heading¥_Q3 10 vs 09 CTN 2" xfId="799"/>
    <cellStyle name="_ heading¥_Q3 10 vs 09 CTN 3" xfId="800"/>
    <cellStyle name="_ heading€" xfId="801"/>
    <cellStyle name="_ heading€ 2" xfId="802"/>
    <cellStyle name="_ heading€ 2 2" xfId="803"/>
    <cellStyle name="_ heading€ 3" xfId="804"/>
    <cellStyle name="_ heading€_CR 2013_03" xfId="805"/>
    <cellStyle name="_ heading€_CR 2013_03 2" xfId="806"/>
    <cellStyle name="_ heading€_DATABASECNPGLOBAL v5" xfId="807"/>
    <cellStyle name="_ heading€_DATABASECNPGLOBAL v5 2" xfId="808"/>
    <cellStyle name="_ heading€_DATABASECNPGLOBAL v5 2 2" xfId="809"/>
    <cellStyle name="_ heading€_Ecriture - Evaluation Amort Corporels PPA" xfId="810"/>
    <cellStyle name="_ heading€_Formats RDG Dec 2008 MAG BU Diphenols v8 FINAL SP12" xfId="811"/>
    <cellStyle name="_ heading€_Formats RDG Dec 2008 MAG BU Diphenols v8 FINAL SP12 2" xfId="812"/>
    <cellStyle name="_ heading€_Formats RDG Dec 2008 MAG BU Diphenols v8 FINAL SP12 3" xfId="813"/>
    <cellStyle name="_ heading€_Formats RDG Dec 2008 MAG BU Diphenols v8 FINAL SP12 3 2" xfId="814"/>
    <cellStyle name="_ heading€_HY 2018" xfId="815"/>
    <cellStyle name="_ heading€_HY 2018 2" xfId="816"/>
    <cellStyle name="_ heading€_HY 2020" xfId="817"/>
    <cellStyle name="_ heading€_HY 2020 2" xfId="818"/>
    <cellStyle name="_ heading€_Jan BE+FebBE+MarBE v F12 Sales" xfId="819"/>
    <cellStyle name="_ heading€_Jan BE+FebBE+MarBE v F12 Sales 2" xfId="820"/>
    <cellStyle name="_ heading€_Jan BE+FebBE+MarBE v F12 Sales 2 2" xfId="821"/>
    <cellStyle name="_ heading€_Liasse Rhodia - Solvay_2012.03" xfId="822"/>
    <cellStyle name="_ heading€_Liasse Rhodia - Solvay_2012.03 2" xfId="823"/>
    <cellStyle name="_ heading€_P&amp;l Rh_Solvay 2011_12 V7" xfId="824"/>
    <cellStyle name="_ heading€_P&amp;l Rh_Solvay 2011_12 V7 2" xfId="825"/>
    <cellStyle name="_ heading€_Passage Bilan Rh to Rh_Solvay 201112_V2" xfId="826"/>
    <cellStyle name="_ heading€_Passage Bilan Rh to Rh_Solvay 201112_V2 2" xfId="827"/>
    <cellStyle name="_ heading€_PPA Corporelles" xfId="828"/>
    <cellStyle name="_ heading€_RA Groupe 032012" xfId="829"/>
    <cellStyle name="_ heading€_RA Groupe 032012 2" xfId="830"/>
    <cellStyle name="_ heading€_RA Groupe 062012" xfId="831"/>
    <cellStyle name="_ heading€_RA Groupe 062012 2" xfId="832"/>
    <cellStyle name="_ heading€_RA Groupe 122012" xfId="833"/>
    <cellStyle name="_ heading€_RA Groupe 122012 2" xfId="834"/>
    <cellStyle name="_ heading€_Retraitements PPA_2012.01_V2" xfId="835"/>
    <cellStyle name="_ heading€_Retraitements PPA_2012.01_V2 2" xfId="836"/>
    <cellStyle name="_ heading€_Revue analytique bilan_tableaux 2013.03_MP" xfId="837"/>
    <cellStyle name="_ heading€_Revue analytique bilan_tableaux 2013.03_MP 2" xfId="838"/>
    <cellStyle name="_ heading€_Synthèse 2011.12 - Vprovisoire" xfId="839"/>
    <cellStyle name="_ heading€_Synthèse impôt 2011.10" xfId="840"/>
    <cellStyle name="_ heading€_Tableaux préparation views &amp; Tax Proof - 2011.11" xfId="841"/>
    <cellStyle name="_ headingx" xfId="842"/>
    <cellStyle name="_ headingx 2" xfId="843"/>
    <cellStyle name="_ headingx 2 2" xfId="844"/>
    <cellStyle name="_ headingx 3" xfId="845"/>
    <cellStyle name="_ headingx_ASIAN_Plant_Perimeter" xfId="846"/>
    <cellStyle name="_ headingx_ASIAN_Plant_Perimeter 2" xfId="847"/>
    <cellStyle name="_ headingx_ASIAN_Plant_Perimeter 2 2" xfId="848"/>
    <cellStyle name="_ headingx_CR 2013_03" xfId="849"/>
    <cellStyle name="_ headingx_CR 2013_03 2" xfId="850"/>
    <cellStyle name="_ headingx_Ecriture - Evaluation Amort Corporels PPA" xfId="851"/>
    <cellStyle name="_ headingx_Formats RDG Dec 2008 MAG BU Diphenols v8 FINAL SP12" xfId="852"/>
    <cellStyle name="_ headingx_Formats RDG Dec 2008 MAG BU Diphenols v8 FINAL SP12 2" xfId="853"/>
    <cellStyle name="_ headingx_Formats RDG Dec 2008 MAG BU Diphenols v8 FINAL SP12 3" xfId="854"/>
    <cellStyle name="_ headingx_Formats RDG Dec 2008 MAG BU Diphenols v8 FINAL SP12 3 2" xfId="855"/>
    <cellStyle name="_ headingx_HY 2018" xfId="856"/>
    <cellStyle name="_ headingx_HY 2018 2" xfId="857"/>
    <cellStyle name="_ headingx_HY 2020" xfId="858"/>
    <cellStyle name="_ headingx_HY 2020 2" xfId="859"/>
    <cellStyle name="_ headingx_Jan BE+FebBE+MarBE v F12 Sales" xfId="860"/>
    <cellStyle name="_ headingx_Jan BE+FebBE+MarBE v F12 Sales 2" xfId="861"/>
    <cellStyle name="_ headingx_Jan BE+FebBE+MarBE v F12 Sales 2 2" xfId="862"/>
    <cellStyle name="_ headingx_Liasse Rhodia - Solvay_2012.03" xfId="863"/>
    <cellStyle name="_ headingx_Liasse Rhodia - Solvay_2012.03 2" xfId="864"/>
    <cellStyle name="_ headingx_P&amp;l Rh_Solvay 2011_12 V7" xfId="865"/>
    <cellStyle name="_ headingx_P&amp;l Rh_Solvay 2011_12 V7 2" xfId="866"/>
    <cellStyle name="_ headingx_Passage Bilan Rh to Rh_Solvay 201112_V2" xfId="867"/>
    <cellStyle name="_ headingx_Passage Bilan Rh to Rh_Solvay 201112_V2 2" xfId="868"/>
    <cellStyle name="_ headingx_PPA Corporelles" xfId="869"/>
    <cellStyle name="_ headingx_RA Groupe 032012" xfId="870"/>
    <cellStyle name="_ headingx_RA Groupe 032012 2" xfId="871"/>
    <cellStyle name="_ headingx_RA Groupe 062012" xfId="872"/>
    <cellStyle name="_ headingx_RA Groupe 062012 2" xfId="873"/>
    <cellStyle name="_ headingx_RA Groupe 122012" xfId="874"/>
    <cellStyle name="_ headingx_RA Groupe 122012 2" xfId="875"/>
    <cellStyle name="_ headingx_Retraitements PPA_2012.01_V2" xfId="876"/>
    <cellStyle name="_ headingx_Retraitements PPA_2012.01_V2 2" xfId="877"/>
    <cellStyle name="_ headingx_Revue analytique bilan_tableaux 2013.03_MP" xfId="878"/>
    <cellStyle name="_ headingx_Revue analytique bilan_tableaux 2013.03_MP 2" xfId="879"/>
    <cellStyle name="_ headingx_Synthèse 2011.12 - Vprovisoire" xfId="880"/>
    <cellStyle name="_ headingx_Synthèse impôt 2011.10" xfId="881"/>
    <cellStyle name="_ headingx_Tableaux préparation views &amp; Tax Proof - 2011.11" xfId="882"/>
    <cellStyle name="_%(SignOnly)" xfId="883"/>
    <cellStyle name="_%(SignOnly) 2" xfId="884"/>
    <cellStyle name="_%(SignOnly) 2 2" xfId="885"/>
    <cellStyle name="_%(SignOnly) 3" xfId="886"/>
    <cellStyle name="_%(SignOnly)_BLS2q_salesforce" xfId="887"/>
    <cellStyle name="_%(SignOnly)_BLS2q_salesforce_2009 CTN FCST (Q1+Q2+Q3)" xfId="888"/>
    <cellStyle name="_%(SignOnly)_BLS2q_salesforce_2010 by Q" xfId="889"/>
    <cellStyle name="_%(SignOnly)_BLS2q_salesforce_AFDT manque Inhibiteurs a la conso 21102010" xfId="890"/>
    <cellStyle name="_%(SignOnly)_BLS2q_salesforce_AFDT manque Inhibiteurs a la conso 21102010 2" xfId="891"/>
    <cellStyle name="_%(SignOnly)_BLS2q_salesforce_AFDT manque Inhibiteurs a la conso 21102010 2 2" xfId="892"/>
    <cellStyle name="_%(SignOnly)_BLS2q_salesforce_AFDT manque Inhibiteurs a la conso 21102010 3" xfId="893"/>
    <cellStyle name="_%(SignOnly)_BLS2q_salesforce_AP - Fluorés" xfId="894"/>
    <cellStyle name="_%(SignOnly)_BLS2q_salesforce_ASIAN_Plant_Perimeter" xfId="895"/>
    <cellStyle name="_%(SignOnly)_BLS2q_salesforce_bridge Frais fixes détaillé" xfId="896"/>
    <cellStyle name="_%(SignOnly)_BLS2q_salesforce_bridge Frais fixes détaillé 2" xfId="897"/>
    <cellStyle name="_%(SignOnly)_BLS2q_salesforce_bridge Frais fixes détaillé 2 2" xfId="898"/>
    <cellStyle name="_%(SignOnly)_BLS2q_salesforce_bridge Frais fixes détaillé 3" xfId="899"/>
    <cellStyle name="_%(SignOnly)_BLS2q_salesforce_Détail EBITDA" xfId="900"/>
    <cellStyle name="_%(SignOnly)_BLS2q_salesforce_Fixed costs DashBoard" xfId="901"/>
    <cellStyle name="_%(SignOnly)_BLS2q_salesforce_Formats RDG Dec 2008 MAG BU Diphenols v8 FINAL SP12" xfId="902"/>
    <cellStyle name="_%(SignOnly)_BLS2q_salesforce_Formats RDG Dec 2008 MAG BU Diphenols v8 FINAL SP12_DATABASECNPGLOBAL v11 15062009 (CR juin)" xfId="903"/>
    <cellStyle name="_%(SignOnly)_BLS2q_salesforce_Formats RDG Dec 2008 MAG BU Diphenols v8 FINAL SP12_DATABASECNPGLOBAL v11 15062009 (CR juin)_AFDT manque Inhibiteurs a la conso 21102010" xfId="904"/>
    <cellStyle name="_%(SignOnly)_BLS2q_salesforce_Formats RDG Dec 2008 MAG BU Diphenols v8 FINAL SP12_DATABASECNPGLOBAL v11 15062009 (CR juin)_AFDT manque Inhibiteurs a la conso 21102010_Risques  opportunités_AP v2" xfId="905"/>
    <cellStyle name="_%(SignOnly)_BLS2q_salesforce_Formats RDG Dec 2008 MAG BU Diphenols v8 FINAL SP12_DATABASECNPGLOBAL v11 15062009 (CR juin)_Cash Unit Review 2011.06 Aroma v4" xfId="906"/>
    <cellStyle name="_%(SignOnly)_BLS2q_salesforce_Formats RDG Dec 2008 MAG BU Diphenols v8 FINAL SP12_DATABASECNPGLOBAL v11 15062009 (CR juin)_Cash Unit Review 2011.06 Aroma v4_Risques  opportunités_AP v2" xfId="907"/>
    <cellStyle name="_%(SignOnly)_BLS2q_salesforce_Formats RDG Dec 2008 MAG BU Diphenols v8 FINAL SP12_DATABASECNPGLOBAL v11 15062009 (CR juin)_CTB cost-Q4-2010 " xfId="908"/>
    <cellStyle name="_%(SignOnly)_BLS2q_salesforce_Formats RDG Dec 2008 MAG BU Diphenols v8 FINAL SP12_DATABASECNPGLOBAL v11 15062009 (CR juin)_Diphenols BP" xfId="909"/>
    <cellStyle name="_%(SignOnly)_BLS2q_salesforce_Formats RDG Dec 2008 MAG BU Diphenols v8 FINAL SP12_DATABASECNPGLOBAL v11 15062009 (CR juin)_EVP 2015 Roadmap May12 vs Roadmap validated in July11 FY avec modifs FlVv5" xfId="910"/>
    <cellStyle name="_%(SignOnly)_BLS2q_salesforce_Formats RDG Dec 2008 MAG BU Diphenols v8 FINAL SP12_DATABASECNPGLOBAL v11 15062009 (CR juin)_FLUO" xfId="911"/>
    <cellStyle name="_%(SignOnly)_BLS2q_salesforce_Formats RDG Dec 2008 MAG BU Diphenols v8 FINAL SP12_DATABASECNPGLOBAL v11 15062009 (CR juin)_FLUO_Risques  opportunités_AP v2" xfId="912"/>
    <cellStyle name="_%(SignOnly)_BLS2q_salesforce_Formats RDG Dec 2008 MAG BU Diphenols v8 FINAL SP12_DATABASECNPGLOBAL v11 15062009 (CR juin)_PLUG" xfId="913"/>
    <cellStyle name="_%(SignOnly)_BLS2q_salesforce_Formats RDG Dec 2008 MAG BU Diphenols v8 FINAL SP12_DATABASECNPGLOBAL v11 15062009 (CR juin)_PLUG 2" xfId="914"/>
    <cellStyle name="_%(SignOnly)_BLS2q_salesforce_Formats RDG Dec 2008 MAG BU Diphenols v8 FINAL SP12_DATABASECNPGLOBAL v11 15062009 (CR juin)_PLUG 2 2" xfId="915"/>
    <cellStyle name="_%(SignOnly)_BLS2q_salesforce_Formats RDG Dec 2008 MAG BU Diphenols v8 FINAL SP12_DATABASECNPGLOBAL v11 15062009 (CR juin)_PLUG 3" xfId="916"/>
    <cellStyle name="_%(SignOnly)_BLS2q_salesforce_Formats RDG Dec 2008 MAG BU Diphenols v8 FINAL SP12_DATABASECNPGLOBAL v11 15062009 (CR juin)_PLUG_AFDT manque Inhibiteurs a la conso 21102010" xfId="917"/>
    <cellStyle name="_%(SignOnly)_BLS2q_salesforce_Formats RDG Dec 2008 MAG BU Diphenols v8 FINAL SP12_DATABASECNPGLOBAL v11 15062009 (CR juin)_PLUG_AFDT manque Inhibiteurs a la conso 21102010 2" xfId="918"/>
    <cellStyle name="_%(SignOnly)_BLS2q_salesforce_Formats RDG Dec 2008 MAG BU Diphenols v8 FINAL SP12_DATABASECNPGLOBAL v11 15062009 (CR juin)_PLUG_AFDT manque Inhibiteurs a la conso 21102010 2 2" xfId="919"/>
    <cellStyle name="_%(SignOnly)_BLS2q_salesforce_Formats RDG Dec 2008 MAG BU Diphenols v8 FINAL SP12_DATABASECNPGLOBAL v11 15062009 (CR juin)_PLUG_AFDT manque Inhibiteurs a la conso 21102010 3" xfId="920"/>
    <cellStyle name="_%(SignOnly)_BLS2q_salesforce_Formats RDG Dec 2008 MAG BU Diphenols v8 FINAL SP12_DATABASECNPGLOBAL v11 15062009 (CR juin)_PLUG_EVP 2015 Roadmap May12 vs Roadmap validated in July11 FY avec modifs FlVv5" xfId="921"/>
    <cellStyle name="_%(SignOnly)_BLS2q_salesforce_Formats RDG Dec 2008 MAG BU Diphenols v8 FINAL SP12_DATABASECNPGLOBAL v11 15062009 (CR juin)_Risques  opportunités_AP v2" xfId="922"/>
    <cellStyle name="_%(SignOnly)_BLS2q_salesforce_Formats RDG Dec 2008 MAG BU Diphenols v8 FINAL SP12_DATABASECNPGLOBAL v11 15062009 (CR juin)_Synthese EUR" xfId="923"/>
    <cellStyle name="_%(SignOnly)_BLS2q_salesforce_Formats RDG Dec 2008 MAG BU Diphenols v8 FINAL SP12_DATABASECNPGLOBAL v11 15062009 (CR juin)_Synthese EUR 2" xfId="924"/>
    <cellStyle name="_%(SignOnly)_BLS2q_salesforce_Formats RDG Dec 2008 MAG BU Diphenols v8 FINAL SP12_DATABASECNPGLOBAL v11 15062009 (CR juin)_Synthese EUR 2 2" xfId="925"/>
    <cellStyle name="_%(SignOnly)_BLS2q_salesforce_Formats RDG Dec 2008 MAG BU Diphenols v8 FINAL SP12_DATABASECNPGLOBAL v11 15062009 (CR juin)_Synthese EUR 3" xfId="926"/>
    <cellStyle name="_%(SignOnly)_BLS2q_salesforce_Formats RDG Dec 2008 MAG BU Diphenols v8 FINAL SP12_DATABASECNPGLOBAL v5" xfId="927"/>
    <cellStyle name="_%(SignOnly)_BLS2q_salesforce_Formats RDG Dec 2008 MAG BU Diphenols v8 FINAL SP12_DATABASECNPGLOBAL v5 2" xfId="928"/>
    <cellStyle name="_%(SignOnly)_BLS2q_salesforce_Formats RDG Dec 2008 MAG BU Diphenols v8 FINAL SP12_DATABASECNPGLOBAL v5 3" xfId="929"/>
    <cellStyle name="_%(SignOnly)_BLS2q_salesforce_Formats RDG Dec 2008 MAG BU Diphenols v8 FINAL SP12_DATABASECNPGLOBAL v5_2009 CTN FCST (4Q)" xfId="930"/>
    <cellStyle name="_%(SignOnly)_BLS2q_salesforce_Formats RDG Dec 2008 MAG BU Diphenols v8 FINAL SP12_DATABASECNPGLOBAL v5_2009 CTN FCST (4Q)_Cash Unit Review 2011.06 Aroma v4" xfId="931"/>
    <cellStyle name="_%(SignOnly)_BLS2q_salesforce_Formats RDG Dec 2008 MAG BU Diphenols v8 FINAL SP12_DATABASECNPGLOBAL v5_2009 CTN FCST (4Q)_Cash Unit Review 2011.06 Aroma v4_Risques  opportunités_AP v2" xfId="932"/>
    <cellStyle name="_%(SignOnly)_BLS2q_salesforce_Formats RDG Dec 2008 MAG BU Diphenols v8 FINAL SP12_DATABASECNPGLOBAL v5_2009 CTN FCST (4Q)_Risques  opportunités_AP v2" xfId="933"/>
    <cellStyle name="_%(SignOnly)_BLS2q_salesforce_Formats RDG Dec 2008 MAG BU Diphenols v8 FINAL SP12_DATABASECNPGLOBAL v5_AFDT manque Inhibiteurs a la conso 21102010" xfId="934"/>
    <cellStyle name="_%(SignOnly)_BLS2q_salesforce_Formats RDG Dec 2008 MAG BU Diphenols v8 FINAL SP12_DATABASECNPGLOBAL v5_AFDT manque Inhibiteurs a la conso 21102010 2" xfId="935"/>
    <cellStyle name="_%(SignOnly)_BLS2q_salesforce_Formats RDG Dec 2008 MAG BU Diphenols v8 FINAL SP12_DATABASECNPGLOBAL v5_AFDT manque Inhibiteurs a la conso 21102010 2 2" xfId="936"/>
    <cellStyle name="_%(SignOnly)_BLS2q_salesforce_Formats RDG Dec 2008 MAG BU Diphenols v8 FINAL SP12_DATABASECNPGLOBAL v5_AFDT manque Inhibiteurs a la conso 21102010 3" xfId="937"/>
    <cellStyle name="_%(SignOnly)_BLS2q_salesforce_Formats RDG Dec 2008 MAG BU Diphenols v8 FINAL SP12_DATABASECNPGLOBAL v5_BAFF_WW" xfId="938"/>
    <cellStyle name="_%(SignOnly)_BLS2q_salesforce_Formats RDG Dec 2008 MAG BU Diphenols v8 FINAL SP12_DATABASECNPGLOBAL v5_Cash Unit Review 2011.06 Aroma v4" xfId="939"/>
    <cellStyle name="_%(SignOnly)_BLS2q_salesforce_Formats RDG Dec 2008 MAG BU Diphenols v8 FINAL SP12_DATABASECNPGLOBAL v5_DATABASE" xfId="940"/>
    <cellStyle name="_%(SignOnly)_BLS2q_salesforce_Formats RDG Dec 2008 MAG BU Diphenols v8 FINAL SP12_DATABASECNPGLOBAL v5_Database CNP" xfId="941"/>
    <cellStyle name="_%(SignOnly)_BLS2q_salesforce_Formats RDG Dec 2008 MAG BU Diphenols v8 FINAL SP12_DATABASECNPGLOBAL v5_Database CNP 2" xfId="942"/>
    <cellStyle name="_%(SignOnly)_BLS2q_salesforce_Formats RDG Dec 2008 MAG BU Diphenols v8 FINAL SP12_DATABASECNPGLOBAL v5_Database CNP 2 2" xfId="943"/>
    <cellStyle name="_%(SignOnly)_BLS2q_salesforce_Formats RDG Dec 2008 MAG BU Diphenols v8 FINAL SP12_DATABASECNPGLOBAL v5_Database CNP 3" xfId="944"/>
    <cellStyle name="_%(SignOnly)_BLS2q_salesforce_Formats RDG Dec 2008 MAG BU Diphenols v8 FINAL SP12_DATABASECNPGLOBAL v5_EVP 2015 Roadmap May12 vs Roadmap validated in July11 FY avec modifs FlVv5" xfId="945"/>
    <cellStyle name="_%(SignOnly)_BLS2q_salesforce_Formats RDG Dec 2008 MAG BU Diphenols v8 FINAL SP12_DATABASECNPGLOBAL v5_EVP 2015 Roadmap May12 vs Roadmap validated in July11 FY avec modifs FlVv5 2" xfId="946"/>
    <cellStyle name="_%(SignOnly)_BLS2q_salesforce_Formats RDG Dec 2008 MAG BU Diphenols v8 FINAL SP12_DATABASECNPGLOBAL v5_EVP 2015 Roadmap May12 vs Roadmap validated in July11 FY avec modifs FlVv5 3" xfId="947"/>
    <cellStyle name="_%(SignOnly)_BLS2q_salesforce_Formats RDG Dec 2008 MAG BU Diphenols v8 FINAL SP12_DATABASECNPGLOBAL v5_Risques  opportunités_AP v2" xfId="948"/>
    <cellStyle name="_%(SignOnly)_BLS2q_salesforce_Formats RDG Dec 2008 MAG BU Diphenols v8 FINAL SP12_EUR 2010" xfId="949"/>
    <cellStyle name="_%(SignOnly)_BLS2q_salesforce_Formats RDG Dec 2008 MAG BU Diphenols v8 FINAL SP12_EUR 2010_Cash Unit Review 2011.06 Aroma v4" xfId="950"/>
    <cellStyle name="_%(SignOnly)_BLS2q_salesforce_Formats RDG Dec 2008 MAG BU Diphenols v8 FINAL SP12_EUR 2010_Cash Unit Review 2011.06 Aroma v4_Risques  opportunités_AP v2" xfId="951"/>
    <cellStyle name="_%(SignOnly)_BLS2q_salesforce_Formats RDG Dec 2008 MAG BU Diphenols v8 FINAL SP12_EUR 2010_Cash Unit Review 2011.06 Aroma v4_Risques  opportunités_AP v2 2" xfId="952"/>
    <cellStyle name="_%(SignOnly)_BLS2q_salesforce_Formats RDG Dec 2008 MAG BU Diphenols v8 FINAL SP12_EUR 2010_Cash Unit Review 2011.06 Aroma v4_Risques  opportunités_AP v2 2 2" xfId="953"/>
    <cellStyle name="_%(SignOnly)_BLS2q_salesforce_Formats RDG Dec 2008 MAG BU Diphenols v8 FINAL SP12_EUR 2010_Database CNP" xfId="954"/>
    <cellStyle name="_%(SignOnly)_BLS2q_salesforce_Formats RDG Dec 2008 MAG BU Diphenols v8 FINAL SP12_EUR 2010_EVP 2015 Roadmap May12 vs Roadmap validated in July11 FY avec modifs FlVv5" xfId="955"/>
    <cellStyle name="_%(SignOnly)_BLS2q_salesforce_Formats RDG Dec 2008 MAG BU Diphenols v8 FINAL SP12_EVP 2015 Roadmap May12 vs Roadmap validated in July11 FY avec modifs FlVv5" xfId="956"/>
    <cellStyle name="_%(SignOnly)_BLS2q_salesforce_Formats RDG Dec 2008 MAG BU Diphenols v8 FINAL SP12_Risques  opportunités_AP v2" xfId="957"/>
    <cellStyle name="_%(SignOnly)_BLS2q_salesforce_FX rates" xfId="958"/>
    <cellStyle name="_%(SignOnly)_BLS2q_salesforce_FX rates 2" xfId="959"/>
    <cellStyle name="_%(SignOnly)_BLS2q_salesforce_FX rates 2 2" xfId="960"/>
    <cellStyle name="_%(SignOnly)_BLS2q_salesforce_FX rates 3" xfId="961"/>
    <cellStyle name="_%(SignOnly)_BLS2q_salesforce_GL-MB-M" xfId="962"/>
    <cellStyle name="_%(SignOnly)_BLS2q_salesforce_Jan BE+FebBE+MarBE v F12 Sales" xfId="963"/>
    <cellStyle name="_%(SignOnly)_BLS2q_salesforce_Q3 10 vs 09 CTN" xfId="964"/>
    <cellStyle name="_%(SignOnly)_BLS2q_salesforce_Synthèse FFv2" xfId="965"/>
    <cellStyle name="_%(SignOnly)_BLS2q_salesforce_Synthèse FFv2 2" xfId="966"/>
    <cellStyle name="_%(SignOnly)_BLS2q_salesforce_Synthèse FFv2 2 2" xfId="967"/>
    <cellStyle name="_%(SignOnly)_BLS2q_salesforce_Synthèse FFv2_2009 CTN FCST (4Q)" xfId="968"/>
    <cellStyle name="_%(SignOnly)_BLS2q_salesforce_Synthèse FFv2_2009 CTN FCST (4Q) 2" xfId="969"/>
    <cellStyle name="_%(SignOnly)_BLS2q_salesforce_Synthèse FFv2_2009 CTN FCST (4Q) 2 2" xfId="970"/>
    <cellStyle name="_%(SignOnly)_BLS2q_salesforce_Synthèse FFv2_2009 CTN FCST (4Q) 3" xfId="971"/>
    <cellStyle name="_%(SignOnly)_BLS2q_salesforce_Synthèse FFv2_2009 CTN FCST (4Q)_1" xfId="972"/>
    <cellStyle name="_%(SignOnly)_BLS2q_salesforce_Synthèse FFv2_Cash Unit Review 2011.06 Aroma v4" xfId="973"/>
    <cellStyle name="_%(SignOnly)_BLS2q_salesforce_Synthèse FFv2_CTB cost-Q4-2010 " xfId="974"/>
    <cellStyle name="_%(SignOnly)_BLS2q_salesforce_Synthèse FFv2_CTB cost-Q4-2010  2" xfId="975"/>
    <cellStyle name="_%(SignOnly)_BLS2q_salesforce_Synthèse FFv2_CTB cost-Q4-2010  2 2" xfId="976"/>
    <cellStyle name="_%(SignOnly)_BLS2q_salesforce_Synthèse FFv2_DATABASECNPGLOBAL v11 15062009 (CR juin)" xfId="977"/>
    <cellStyle name="_%(SignOnly)_BLS2q_salesforce_Synthèse FFv2_DATABASECNPGLOBAL v11 15062009 (CR juin) 2" xfId="978"/>
    <cellStyle name="_%(SignOnly)_BLS2q_salesforce_Synthèse FFv2_DATABASECNPGLOBAL v11 15062009 (CR juin) 3" xfId="979"/>
    <cellStyle name="_%(SignOnly)_BLS2q_salesforce_Synthèse FFv2_DATABASECNPGLOBAL v11 15062009 (CR juin)_DATABASE" xfId="980"/>
    <cellStyle name="_%(SignOnly)_BLS2q_salesforce_Synthèse FFv2_DATABASECNPGLOBAL v11 15062009 (CR juin)_DATABASE 2" xfId="981"/>
    <cellStyle name="_%(SignOnly)_BLS2q_salesforce_Synthèse FFv2_DATABASECNPGLOBAL v11 15062009 (CR juin)_DATABASE 3" xfId="982"/>
    <cellStyle name="_%(SignOnly)_BLS2q_salesforce_Synthèse FFv2_DATABASECNPGLOBAL v11 15062009 (CR juin)_Database CNP" xfId="983"/>
    <cellStyle name="_%(SignOnly)_BLS2q_salesforce_Synthèse FFv2_DATABASECNPGLOBAL v11 15062009 (CR juin)_Database CNP 2" xfId="984"/>
    <cellStyle name="_%(SignOnly)_BLS2q_salesforce_Synthèse FFv2_DATABASECNPGLOBAL v11 15062009 (CR juin)_Database CNP 2 2" xfId="985"/>
    <cellStyle name="_%(SignOnly)_BLS2q_salesforce_Synthèse FFv2_EUR 2010" xfId="986"/>
    <cellStyle name="_%(SignOnly)_BLS2q_salesforce_Synthèse FFv2_EUR 2010 2" xfId="987"/>
    <cellStyle name="_%(SignOnly)_BLS2q_salesforce_Synthèse FFv2_EUR 2010 3" xfId="988"/>
    <cellStyle name="_%(SignOnly)_BLS2q_salesforce_Synthèse FFv2_EVP 2015 Roadmap May12 vs Roadmap validated in July11 FY avec modifs FlVv5" xfId="989"/>
    <cellStyle name="_%(SignOnly)_BLS2q_salesforce_Synthèse FFv2_EVP 2015 Roadmap May12 vs Roadmap validated in July11 FY avec modifs FlVv5 2" xfId="990"/>
    <cellStyle name="_%(SignOnly)_BLS2q_salesforce_Synthèse FFv2_EVP 2015 Roadmap May12 vs Roadmap validated in July11 FY avec modifs FlVv5 3" xfId="991"/>
    <cellStyle name="_%(SignOnly)_DATABASE" xfId="992"/>
    <cellStyle name="_%(SignOnly)_DATABASECNPGLOBAL v5" xfId="993"/>
    <cellStyle name="_%(SignOnly)_DATABASECNPGLOBAL v5 2" xfId="994"/>
    <cellStyle name="_%(SignOnly)_DATABASECNPGLOBAL v5 2 2" xfId="995"/>
    <cellStyle name="_%(SignOnly)_Formats RDG Dec 2008 MAG BU Diphenols v8 FINAL SP12" xfId="996"/>
    <cellStyle name="_%(SignOnly)_Formats RDG Dec 2008 MAG BU Diphenols v8 FINAL SP12 2" xfId="997"/>
    <cellStyle name="_%(SignOnly)_Formats RDG Dec 2008 MAG BU Diphenols v8 FINAL SP12 3" xfId="998"/>
    <cellStyle name="_%(SignOnly)_Formats RDG Dec 2008 MAG BU Diphenols v8 FINAL SP12 3 2" xfId="999"/>
    <cellStyle name="_%(SignOnly)_Frais fixes" xfId="1000"/>
    <cellStyle name="_%(SignOnly)_Frais fixes 2" xfId="1001"/>
    <cellStyle name="_%(SignOnly)_Frais fixes 3" xfId="1002"/>
    <cellStyle name="_%(SignOnly)_Frais fixes 3 2" xfId="1003"/>
    <cellStyle name="_%(SignOnly)_Jan BE+FebBE+MarBE v F12 Sales" xfId="1004"/>
    <cellStyle name="_%(SignOnly)_Jan BE+FebBE+MarBE v F12 Sales 2" xfId="1005"/>
    <cellStyle name="_%(SignOnly)_Jan BE+FebBE+MarBE v F12 Sales 2 2" xfId="1006"/>
    <cellStyle name="_%(SignSpaceOnly)" xfId="1007"/>
    <cellStyle name="_%(SignSpaceOnly) 2" xfId="1008"/>
    <cellStyle name="_%(SignSpaceOnly) 2 2" xfId="1009"/>
    <cellStyle name="_%(SignSpaceOnly) 3" xfId="1010"/>
    <cellStyle name="_%(SignSpaceOnly)_01 Rhino SoP" xfId="1011"/>
    <cellStyle name="_%(SignSpaceOnly)_01 Rhino SoP_2009 CTN FCST (4Q)" xfId="1012"/>
    <cellStyle name="_%(SignSpaceOnly)_01 Rhino SoP_2009 CTN FCST (Q1+Q2+Q3)" xfId="1013"/>
    <cellStyle name="_%(SignSpaceOnly)_01 Rhino SoP_AFDT manque Inhibiteurs a la conso 21102010" xfId="1014"/>
    <cellStyle name="_%(SignSpaceOnly)_01 Rhino SoP_AP - Fluorés" xfId="1015"/>
    <cellStyle name="_%(SignSpaceOnly)_01 Rhino SoP_bridge Frais fixes détaillé" xfId="1016"/>
    <cellStyle name="_%(SignSpaceOnly)_01 Rhino SoP_DATABASECNPGLOBAL v11 15062009 (CR juin)" xfId="1017"/>
    <cellStyle name="_%(SignSpaceOnly)_01 Rhino SoP_DATABASECNPGLOBAL v11 15062009 (CR juin) 2" xfId="1018"/>
    <cellStyle name="_%(SignSpaceOnly)_01 Rhino SoP_DATABASECNPGLOBAL v11 15062009 (CR juin) 3" xfId="1019"/>
    <cellStyle name="_%(SignSpaceOnly)_01 Rhino SoP_DATABASECNPGLOBAL v11 22062009 (CR Juin)" xfId="1020"/>
    <cellStyle name="_%(SignSpaceOnly)_01 Rhino SoP_DATABASECNPGLOBAL v5" xfId="1021"/>
    <cellStyle name="_%(SignSpaceOnly)_01 Rhino SoP_DATABASECNPGLOBAL v5 2" xfId="1022"/>
    <cellStyle name="_%(SignSpaceOnly)_01 Rhino SoP_DATABASECNPGLOBAL v5 2 2" xfId="1023"/>
    <cellStyle name="_%(SignSpaceOnly)_01 Rhino SoP_DATABASECNPGLOBAL v5 3" xfId="1024"/>
    <cellStyle name="_%(SignSpaceOnly)_01 Rhino SoP_Détail EBITDA_1" xfId="1025"/>
    <cellStyle name="_%(SignSpaceOnly)_01 Rhino SoP_Formats RDG Dec 2008 MAG BU Diphenols v8 FINAL SP12" xfId="1026"/>
    <cellStyle name="_%(SignSpaceOnly)_01 Rhino SoP_Formats RDG Dec 2008 MAG BU Diphenols v8 FINAL SP12_DATABASECNPGLOBAL v11 15062009 (CR juin)" xfId="1027"/>
    <cellStyle name="_%(SignSpaceOnly)_01 Rhino SoP_Formats RDG Dec 2008 MAG BU Diphenols v8 FINAL SP12_DATABASECNPGLOBAL v11 15062009 (CR juin)_AFDT manque Inhibiteurs a la conso 21102010" xfId="1028"/>
    <cellStyle name="_%(SignSpaceOnly)_01 Rhino SoP_Formats RDG Dec 2008 MAG BU Diphenols v8 FINAL SP12_DATABASECNPGLOBAL v11 15062009 (CR juin)_AFDT manque Inhibiteurs a la conso 21102010_Risques  opportunités_AP v2" xfId="1029"/>
    <cellStyle name="_%(SignSpaceOnly)_01 Rhino SoP_Formats RDG Dec 2008 MAG BU Diphenols v8 FINAL SP12_DATABASECNPGLOBAL v11 15062009 (CR juin)_Cash Unit Review 2011.06 Aroma v4" xfId="1030"/>
    <cellStyle name="_%(SignSpaceOnly)_01 Rhino SoP_Formats RDG Dec 2008 MAG BU Diphenols v8 FINAL SP12_DATABASECNPGLOBAL v11 15062009 (CR juin)_Cash Unit Review 2011.06 Aroma v4_Risques  opportunités_AP v2" xfId="1031"/>
    <cellStyle name="_%(SignSpaceOnly)_01 Rhino SoP_Formats RDG Dec 2008 MAG BU Diphenols v8 FINAL SP12_DATABASECNPGLOBAL v11 15062009 (CR juin)_Draft Roadmap 2012-2015 v6" xfId="1032"/>
    <cellStyle name="_%(SignSpaceOnly)_01 Rhino SoP_Formats RDG Dec 2008 MAG BU Diphenols v8 FINAL SP12_DATABASECNPGLOBAL v11 15062009 (CR juin)_EVP 2015 Roadmap May12 vs Roadmap validated in July11 FY avec modifs FlVv5" xfId="1033"/>
    <cellStyle name="_%(SignSpaceOnly)_01 Rhino SoP_Formats RDG Dec 2008 MAG BU Diphenols v8 FINAL SP12_DATABASECNPGLOBAL v11 15062009 (CR juin)_PLUG" xfId="1034"/>
    <cellStyle name="_%(SignSpaceOnly)_01 Rhino SoP_Formats RDG Dec 2008 MAG BU Diphenols v8 FINAL SP12_DATABASECNPGLOBAL v11 15062009 (CR juin)_PLUG_EVP 2015 Roadmap May12 vs Roadmap validated in July11 FY avec modifs FlVv5" xfId="1035"/>
    <cellStyle name="_%(SignSpaceOnly)_01 Rhino SoP_Formats RDG Dec 2008 MAG BU Diphenols v8 FINAL SP12_DATABASECNPGLOBAL v11 15062009 (CR juin)_PLUG_Risques  opportunités_AP v2" xfId="1036"/>
    <cellStyle name="_%(SignSpaceOnly)_01 Rhino SoP_Formats RDG Dec 2008 MAG BU Diphenols v8 FINAL SP12_DATABASECNPGLOBAL v11 15062009 (CR juin)_PLUG_Risques  opportunités_AP v2 2" xfId="1037"/>
    <cellStyle name="_%(SignSpaceOnly)_01 Rhino SoP_Formats RDG Dec 2008 MAG BU Diphenols v8 FINAL SP12_DATABASECNPGLOBAL v11 15062009 (CR juin)_PLUG_Risques  opportunités_AP v2 2 2" xfId="1038"/>
    <cellStyle name="_%(SignSpaceOnly)_01 Rhino SoP_Formats RDG Dec 2008 MAG BU Diphenols v8 FINAL SP12_DATABASECNPGLOBAL v11 15062009 (CR juin)_Risques  opportunités_AP v2" xfId="1039"/>
    <cellStyle name="_%(SignSpaceOnly)_01 Rhino SoP_Formats RDG Dec 2008 MAG BU Diphenols v8 FINAL SP12_DATABASECNPGLOBAL v11 15062009 (CR juin)_Synthese EUR" xfId="1040"/>
    <cellStyle name="_%(SignSpaceOnly)_01 Rhino SoP_Formats RDG Dec 2008 MAG BU Diphenols v8 FINAL SP12_DATABASECNPGLOBAL v11 15062009 (CR juin)_Synthese EUR 2" xfId="1041"/>
    <cellStyle name="_%(SignSpaceOnly)_01 Rhino SoP_Formats RDG Dec 2008 MAG BU Diphenols v8 FINAL SP12_DATABASECNPGLOBAL v11 15062009 (CR juin)_Synthese EUR 2 2" xfId="1042"/>
    <cellStyle name="_%(SignSpaceOnly)_01 Rhino SoP_Formats RDG Dec 2008 MAG BU Diphenols v8 FINAL SP12_DATABASECNPGLOBAL v11 15062009 (CR juin)_Synthese EUR_Cash Unit Review 2011.06 Aroma v4" xfId="1043"/>
    <cellStyle name="_%(SignSpaceOnly)_01 Rhino SoP_Formats RDG Dec 2008 MAG BU Diphenols v8 FINAL SP12_DATABASECNPGLOBAL v11 15062009 (CR juin)_Synthese EUR_Risques  opportunités_AP v2" xfId="1044"/>
    <cellStyle name="_%(SignSpaceOnly)_01 Rhino SoP_Formats RDG Dec 2008 MAG BU Diphenols v8 FINAL SP12_EUR 2010" xfId="1045"/>
    <cellStyle name="_%(SignSpaceOnly)_01 Rhino SoP_Formats RDG Dec 2008 MAG BU Diphenols v8 FINAL SP12_EUR 2010 2" xfId="1046"/>
    <cellStyle name="_%(SignSpaceOnly)_01 Rhino SoP_Formats RDG Dec 2008 MAG BU Diphenols v8 FINAL SP12_EUR 2010 3" xfId="1047"/>
    <cellStyle name="_%(SignSpaceOnly)_01 Rhino SoP_Formats RDG Dec 2008 MAG BU Diphenols v8 FINAL SP12_EUR 2010_Cash Unit Review 2011.06 Aroma v4" xfId="1048"/>
    <cellStyle name="_%(SignSpaceOnly)_01 Rhino SoP_Formats RDG Dec 2008 MAG BU Diphenols v8 FINAL SP12_EUR 2010_Risques  opportunités_AP v2" xfId="1049"/>
    <cellStyle name="_%(SignSpaceOnly)_01 Rhino SoP_GL-MB-M" xfId="1050"/>
    <cellStyle name="_%(SignSpaceOnly)_01 Rhino SoP_GL-MB-M 2" xfId="1051"/>
    <cellStyle name="_%(SignSpaceOnly)_01 Rhino SoP_GL-MB-M 3" xfId="1052"/>
    <cellStyle name="_%(SignSpaceOnly)_01 Rhino SoP_GL-MB-M 3 2" xfId="1053"/>
    <cellStyle name="_%(SignSpaceOnly)_01 Rhino SoP_GL-MB-M_1" xfId="1054"/>
    <cellStyle name="_%(SignSpaceOnly)_01 Rhino SoP_GL-MB-M_1 2" xfId="1055"/>
    <cellStyle name="_%(SignSpaceOnly)_01 Rhino SoP_GL-MB-M_1 3" xfId="1056"/>
    <cellStyle name="_%(SignSpaceOnly)_01 Rhino SoP_GL-MB-M_1 3 2" xfId="1057"/>
    <cellStyle name="_%(SignSpaceOnly)_01 Rhino SoP_Jan BE+FebBE+MarBE v F12 Sales" xfId="1058"/>
    <cellStyle name="_%(SignSpaceOnly)_01 Rhino SoP_Jan BE+FebBE+MarBE v F12 Sales 2" xfId="1059"/>
    <cellStyle name="_%(SignSpaceOnly)_01 Rhino SoP_Jan BE+FebBE+MarBE v F12 Sales 2 2" xfId="1060"/>
    <cellStyle name="_%(SignSpaceOnly)_01 Rhino SoP_Jan BE+FebBE+MarBE v F12 Sales 3" xfId="1061"/>
    <cellStyle name="_%(SignSpaceOnly)_16 Rhino Model 11012003" xfId="1062"/>
    <cellStyle name="_%(SignSpaceOnly)_BLS2q_salesforce" xfId="1063"/>
    <cellStyle name="_%(SignSpaceOnly)_BLS2q_salesforce_2009 CTN FCST (Q1+Q2+Q3)" xfId="1064"/>
    <cellStyle name="_%(SignSpaceOnly)_BLS2q_salesforce_ASIAN_Plant_Perimeter" xfId="1065"/>
    <cellStyle name="_%(SignSpaceOnly)_BLS2q_salesforce_Formats RDG Dec 2008 MAG BU Diphenols v8 FINAL SP12" xfId="1066"/>
    <cellStyle name="_%(SignSpaceOnly)_BLS2q_salesforce_GL-MB-M" xfId="1067"/>
    <cellStyle name="_%(SignSpaceOnly)_BLS2q_salesforce_GL-MB-M_2009 CTN FCST (4Q)" xfId="1068"/>
    <cellStyle name="_%(SignSpaceOnly)_BLS2q_salesforce_GL-MB-M_2009 CTN FCST (4Q) 2" xfId="1069"/>
    <cellStyle name="_%(SignSpaceOnly)_BLS2q_salesforce_GL-MB-M_2009 CTN FCST (4Q) 2 2" xfId="1070"/>
    <cellStyle name="_%(SignSpaceOnly)_BLS2q_salesforce_GL-MB-M_2009 CTN FCST (4Q)_AFDT manque Inhibiteurs a la conso 21102010" xfId="1071"/>
    <cellStyle name="_%(SignSpaceOnly)_BLS2q_salesforce_GL-MB-M_2009 CTN FCST (4Q)_AFDT manque Inhibiteurs a la conso 21102010 2" xfId="1072"/>
    <cellStyle name="_%(SignSpaceOnly)_BLS2q_salesforce_GL-MB-M_2009 CTN FCST (4Q)_AFDT manque Inhibiteurs a la conso 21102010 2 2" xfId="1073"/>
    <cellStyle name="_%(SignSpaceOnly)_BLS2q_salesforce_GL-MB-M_2009 CTN FCST (4Q)_Cash Unit Review 2011.06 Aroma v4" xfId="1074"/>
    <cellStyle name="_%(SignSpaceOnly)_BLS2q_salesforce_GL-MB-M_2009 CTN FCST (4Q)_Cash Unit Review 2011.06 Aroma v4_Risques  opportunités_AP v2" xfId="1075"/>
    <cellStyle name="_%(SignSpaceOnly)_BLS2q_salesforce_GL-MB-M_2009 CTN FCST (4Q)_DATABASE" xfId="1076"/>
    <cellStyle name="_%(SignSpaceOnly)_BLS2q_salesforce_GL-MB-M_2009 CTN FCST (4Q)_DATABASE 2" xfId="1077"/>
    <cellStyle name="_%(SignSpaceOnly)_BLS2q_salesforce_GL-MB-M_2009 CTN FCST (4Q)_DATABASE 3" xfId="1078"/>
    <cellStyle name="_%(SignSpaceOnly)_BLS2q_salesforce_GL-MB-M_2009 CTN FCST (4Q)_Database CNP" xfId="1079"/>
    <cellStyle name="_%(SignSpaceOnly)_BLS2q_salesforce_GL-MB-M_2009 CTN FCST (4Q)_Database CNP 2" xfId="1080"/>
    <cellStyle name="_%(SignSpaceOnly)_BLS2q_salesforce_GL-MB-M_2009 CTN FCST (4Q)_Database CNP 2 2" xfId="1081"/>
    <cellStyle name="_%(SignSpaceOnly)_BLS2q_salesforce_GL-MB-M_2009 CTN FCST (4Q)_EVP 2015 Roadmap May12 vs Roadmap validated in July11 FY avec modifs FlVv5" xfId="1082"/>
    <cellStyle name="_%(SignSpaceOnly)_BLS2q_salesforce_GL-MB-M_2009 CTN FCST (4Q)_EVP 2015 Roadmap May12 vs Roadmap validated in July11 FY avec modifs FlVv5 2" xfId="1083"/>
    <cellStyle name="_%(SignSpaceOnly)_BLS2q_salesforce_GL-MB-M_2009 CTN FCST (4Q)_EVP 2015 Roadmap May12 vs Roadmap validated in July11 FY avec modifs FlVv5 3" xfId="1084"/>
    <cellStyle name="_%(SignSpaceOnly)_BLS2q_salesforce_GL-MB-M_2009 CTN FCST (4Q)_FLUO" xfId="1085"/>
    <cellStyle name="_%(SignSpaceOnly)_BLS2q_salesforce_GL-MB-M_2009 CTN FCST (4Q)_FLUO 2" xfId="1086"/>
    <cellStyle name="_%(SignSpaceOnly)_BLS2q_salesforce_GL-MB-M_2009 CTN FCST (4Q)_FLUO 3" xfId="1087"/>
    <cellStyle name="_%(SignSpaceOnly)_BLS2q_salesforce_GL-MB-M_2009 CTN FCST (4Q)_FLUO 3 2" xfId="1088"/>
    <cellStyle name="_%(SignSpaceOnly)_BLS2q_salesforce_GL-MB-M_2009 CTN FCST (4Q)_Risques  opportunités_AP v2" xfId="1089"/>
    <cellStyle name="_%(SignSpaceOnly)_BLS2q_salesforce_GL-MB-M_Cash Unit Review 2011.06 Aroma v4" xfId="1090"/>
    <cellStyle name="_%(SignSpaceOnly)_BLS2q_salesforce_GL-MB-M_Cash Unit Review 2011.06 Aroma v4_Risques  opportunités_AP v2" xfId="1091"/>
    <cellStyle name="_%(SignSpaceOnly)_BLS2q_salesforce_GL-MB-M_EVP 2015 Roadmap May12 vs Roadmap validated in July11 FY avec modifs FlVv5" xfId="1092"/>
    <cellStyle name="_%(SignSpaceOnly)_BLS2q_salesforce_GL-MB-M_EVP 2015 Roadmap May12 vs Roadmap validated in July11 FY avec modifs FlVv5 2" xfId="1093"/>
    <cellStyle name="_%(SignSpaceOnly)_BLS2q_salesforce_GL-MB-M_EVP 2015 Roadmap May12 vs Roadmap validated in July11 FY avec modifs FlVv5 3" xfId="1094"/>
    <cellStyle name="_%(SignSpaceOnly)_BLS2q_salesforce_GL-MB-M_FLUO" xfId="1095"/>
    <cellStyle name="_%(SignSpaceOnly)_BLS2q_salesforce_GL-MB-M_FLUO_Risques  opportunités_AP v2" xfId="1096"/>
    <cellStyle name="_%(SignSpaceOnly)_BLS2q_salesforce_GL-MB-M_GL-MB-M" xfId="1097"/>
    <cellStyle name="_%(SignSpaceOnly)_BLS2q_salesforce_GL-MB-M_GL-MB-M_Cash Unit Review 2011.06 Aroma v4" xfId="1098"/>
    <cellStyle name="_%(SignSpaceOnly)_BLS2q_salesforce_GL-MB-M_GL-MB-M_Cash Unit Review 2011.06 Aroma v4_Risques  opportunités_AP v2" xfId="1099"/>
    <cellStyle name="_%(SignSpaceOnly)_BLS2q_salesforce_GL-MB-M_GL-MB-M_EVP 2015 Roadmap May12 vs Roadmap validated in July11 FY avec modifs FlVv5" xfId="1100"/>
    <cellStyle name="_%(SignSpaceOnly)_BLS2q_salesforce_GL-MB-M_GL-MB-M_FLUO" xfId="1101"/>
    <cellStyle name="_%(SignSpaceOnly)_BLS2q_salesforce_GL-MB-M_GL-MB-M_FLUO_Risques  opportunités_AP v2" xfId="1102"/>
    <cellStyle name="_%(SignSpaceOnly)_BLS2q_salesforce_GL-MB-M_GL-MB-M_Risques  opportunités_AP v2" xfId="1103"/>
    <cellStyle name="_%(SignSpaceOnly)_BLS2q_salesforce_GL-MB-M_Risques  opportunités_AP v2" xfId="1104"/>
    <cellStyle name="_%(SignSpaceOnly)_BLS2q_salesforce_Q3 10 vs 09 CTN" xfId="1105"/>
    <cellStyle name="_%(SignSpaceOnly)_Book1" xfId="1106"/>
    <cellStyle name="_%(SignSpaceOnly)_Book1 2" xfId="1107"/>
    <cellStyle name="_%(SignSpaceOnly)_Book1 2 2" xfId="1108"/>
    <cellStyle name="_%(SignSpaceOnly)_Book1 3" xfId="1109"/>
    <cellStyle name="_%(SignSpaceOnly)_Book1 3 2" xfId="1110"/>
    <cellStyle name="_%(SignSpaceOnly)_Book1_Formats RDG Dec 2008 MAG BU Diphenols v8 FINAL SP12" xfId="1111"/>
    <cellStyle name="_%(SignSpaceOnly)_Book1_Formats RDG Dec 2008 MAG BU Diphenols v8 FINAL SP12 2" xfId="1112"/>
    <cellStyle name="_%(SignSpaceOnly)_Book1_Formats RDG Dec 2008 MAG BU Diphenols v8 FINAL SP12 3" xfId="1113"/>
    <cellStyle name="_%(SignSpaceOnly)_Book1_Formats RDG Dec 2008 MAG BU Diphenols v8 FINAL SP12 3 2" xfId="1114"/>
    <cellStyle name="_%(SignSpaceOnly)_DATABASECNPGLOBAL v5" xfId="1115"/>
    <cellStyle name="_%(SignSpaceOnly)_DATABASECNPGLOBAL v5 2" xfId="1116"/>
    <cellStyle name="_%(SignSpaceOnly)_DATABASECNPGLOBAL v5 2 2" xfId="1117"/>
    <cellStyle name="_%(SignSpaceOnly)_temp" xfId="1118"/>
    <cellStyle name="_%(SignSpaceOnly)_temp 2" xfId="1119"/>
    <cellStyle name="_%(SignSpaceOnly)_temp 2 2" xfId="1120"/>
    <cellStyle name="_0.0[1space]" xfId="1121"/>
    <cellStyle name="_0.0[1space] 2" xfId="1122"/>
    <cellStyle name="_0.0[1space] 2 2" xfId="1123"/>
    <cellStyle name="_0.0[1space] 3" xfId="1124"/>
    <cellStyle name="_0.0[1space]_2009 CTN FCST (Q1+Q2+Q3)" xfId="1125"/>
    <cellStyle name="_0.0[1space]_2009 CTN FCST (Q1+Q2+Q3) 2" xfId="1126"/>
    <cellStyle name="_0.0[1space]_2009 CTN FCST (Q1+Q2+Q3) 2 2" xfId="1127"/>
    <cellStyle name="_0.0[1space]_AP - Fluorés" xfId="1128"/>
    <cellStyle name="_0.0[1space]_AP - Fluorés 2" xfId="1129"/>
    <cellStyle name="_0.0[1space]_AP - Fluorés 3" xfId="1130"/>
    <cellStyle name="_0.0[1space]_AP - Fluorés 3 2" xfId="1131"/>
    <cellStyle name="_0.0[1space]_ASIAN_Plant_Perimeter" xfId="1132"/>
    <cellStyle name="_0.0[1space]_ASIAN_Plant_Perimeter 2" xfId="1133"/>
    <cellStyle name="_0.0[1space]_ASIAN_Plant_Perimeter 2 2" xfId="1134"/>
    <cellStyle name="_0.0[1space]_CR 2013_03" xfId="1135"/>
    <cellStyle name="_0.0[1space]_CR 2013_03 2" xfId="1136"/>
    <cellStyle name="_0.0[1space]_DATABASE" xfId="1137"/>
    <cellStyle name="_0.0[1space]_DATABASE 2" xfId="1138"/>
    <cellStyle name="_0.0[1space]_DATABASE 3" xfId="1139"/>
    <cellStyle name="_0.0[1space]_DATABASE_2009 CTN FCST (4Q)" xfId="1140"/>
    <cellStyle name="_0.0[1space]_DATABASE_2009 CTN FCST (4Q) 2" xfId="1141"/>
    <cellStyle name="_0.0[1space]_DATABASE_2009 CTN FCST (4Q) 3" xfId="1142"/>
    <cellStyle name="_0.0[1space]_DATABASE_2009 CTN FCST (4Q)_1" xfId="1143"/>
    <cellStyle name="_0.0[1space]_DATABASE_2009 CTN FCST (4Q)_1 2" xfId="1144"/>
    <cellStyle name="_0.0[1space]_DATABASE_2009 CTN FCST (4Q)_1 2 2" xfId="1145"/>
    <cellStyle name="_0.0[1space]_DATABASE_2009 CTN FCST (4Q)_1_AFDT manque Inhibiteurs a la conso 21102010" xfId="1146"/>
    <cellStyle name="_0.0[1space]_DATABASE_2009 CTN FCST (4Q)_1_AFDT manque Inhibiteurs a la conso 21102010 2" xfId="1147"/>
    <cellStyle name="_0.0[1space]_DATABASE_2009 CTN FCST (4Q)_1_AFDT manque Inhibiteurs a la conso 21102010 2 2" xfId="1148"/>
    <cellStyle name="_0.0[1space]_DATABASE_2009 CTN FCST (4Q)_1_Cash Unit Review 2011.06 Aroma v4" xfId="1149"/>
    <cellStyle name="_0.0[1space]_DATABASE_2009 CTN FCST (4Q)_1_Cash Unit Review 2011.06 Aroma v4 2" xfId="1150"/>
    <cellStyle name="_0.0[1space]_DATABASE_2009 CTN FCST (4Q)_1_Cash Unit Review 2011.06 Aroma v4 2 2" xfId="1151"/>
    <cellStyle name="_0.0[1space]_DATABASE_2009 CTN FCST (4Q)_1_DATABASE" xfId="1152"/>
    <cellStyle name="_0.0[1space]_DATABASE_2009 CTN FCST (4Q)_1_DATABASE 2" xfId="1153"/>
    <cellStyle name="_0.0[1space]_DATABASE_2009 CTN FCST (4Q)_1_DATABASE 3" xfId="1154"/>
    <cellStyle name="_0.0[1space]_DATABASE_2009 CTN FCST (4Q)_1_EVP 2015 Roadmap May12 vs Roadmap validated in July11 FY avec modifs FlVv5" xfId="1155"/>
    <cellStyle name="_0.0[1space]_DATABASE_2009 CTN FCST (4Q)_1_EVP 2015 Roadmap May12 vs Roadmap validated in July11 FY avec modifs FlVv5 2" xfId="1156"/>
    <cellStyle name="_0.0[1space]_DATABASE_2009 CTN FCST (4Q)_1_EVP 2015 Roadmap May12 vs Roadmap validated in July11 FY avec modifs FlVv5 3" xfId="1157"/>
    <cellStyle name="_0.0[1space]_DATABASE_Cash Unit Review 2011.06 Aroma v4" xfId="1158"/>
    <cellStyle name="_0.0[1space]_DATABASE_Cash Unit Review 2011.06 Aroma v4 2" xfId="1159"/>
    <cellStyle name="_0.0[1space]_DATABASE_Cash Unit Review 2011.06 Aroma v4 3" xfId="1160"/>
    <cellStyle name="_0.0[1space]_DATABASE_DATABASE" xfId="1161"/>
    <cellStyle name="_0.0[1space]_DATABASE_DATABASE_1_DATABASE" xfId="1162"/>
    <cellStyle name="_0.0[1space]_DATABASE_DATABASE_1_DATABASE_EUR 2010" xfId="1163"/>
    <cellStyle name="_0.0[1space]_DATABASE_DATABASE_1_DATABASE_EUR 2010_Cash Unit Review 2011.06 Aroma v4" xfId="1164"/>
    <cellStyle name="_0.0[1space]_DATABASE_DATABASE_1_DATABASE_EUR 2010_Cash Unit Review 2011.06 Aroma v4 2" xfId="1165"/>
    <cellStyle name="_0.0[1space]_DATABASE_DATABASE_1_DATABASE_EUR 2010_Cash Unit Review 2011.06 Aroma v4 2 2" xfId="1166"/>
    <cellStyle name="_0.0[1space]_DATABASE_DATABASE_1_DATABASE_EUR 2010_Risques  opportunités_AP v2" xfId="1167"/>
    <cellStyle name="_0.0[1space]_DATABASE_DATABASE_1_DATABASE_EVP 2015 Roadmap May12 vs Roadmap validated in July11 FY avec modifs FlVv5" xfId="1168"/>
    <cellStyle name="_0.0[1space]_DATABASE_DATABASE_1_DATABASE_EVP 2015 Roadmap May12 vs Roadmap validated in July11 FY avec modifs FlVv5 2" xfId="1169"/>
    <cellStyle name="_0.0[1space]_DATABASE_DATABASE_1_DATABASE_EVP 2015 Roadmap May12 vs Roadmap validated in July11 FY avec modifs FlVv5 2 2" xfId="1170"/>
    <cellStyle name="_0.0[1space]_DATABASE_DATABASE_1_DATABASE_Risques  opportunités_AP v2" xfId="1171"/>
    <cellStyle name="_0.0[1space]_DATABASE_DATABASE_DATABASECNPGLOBAL v11 15062009 (CR juin)" xfId="1172"/>
    <cellStyle name="_0.0[1space]_DATABASE_DATABASE_DATABASECNPGLOBAL v11 15062009 (CR juin) 2" xfId="1173"/>
    <cellStyle name="_0.0[1space]_DATABASE_DATABASE_DATABASECNPGLOBAL v11 15062009 (CR juin) 2 2" xfId="1174"/>
    <cellStyle name="_0.0[1space]_DATABASE_DATABASE_DATABASECNPGLOBAL v11 15062009 (CR juin)_2009 CTN FCST (4Q)" xfId="1175"/>
    <cellStyle name="_0.0[1space]_DATABASE_DATABASE_DATABASECNPGLOBAL v11 15062009 (CR juin)_2009 CTN FCST (4Q) 2" xfId="1176"/>
    <cellStyle name="_0.0[1space]_DATABASE_DATABASE_DATABASECNPGLOBAL v11 15062009 (CR juin)_2009 CTN FCST (4Q) 2 2" xfId="1177"/>
    <cellStyle name="_0.0[1space]_DATABASE_DATABASE_DATABASECNPGLOBAL v11 15062009 (CR juin)_2009 CTN FCST (4Q)_Cash Unit Review 2011.06 Aroma v4" xfId="1178"/>
    <cellStyle name="_0.0[1space]_DATABASE_DATABASE_DATABASECNPGLOBAL v11 15062009 (CR juin)_2009 CTN FCST (4Q)_Cash Unit Review 2011.06 Aroma v4_Risques  opportunités_AP v2" xfId="1179"/>
    <cellStyle name="_0.0[1space]_DATABASE_DATABASE_DATABASECNPGLOBAL v11 15062009 (CR juin)_2009 CTN FCST (4Q)_DATABASE" xfId="1180"/>
    <cellStyle name="_0.0[1space]_DATABASE_DATABASE_DATABASECNPGLOBAL v11 15062009 (CR juin)_2009 CTN FCST (4Q)_DATABASE 2" xfId="1181"/>
    <cellStyle name="_0.0[1space]_DATABASE_DATABASE_DATABASECNPGLOBAL v11 15062009 (CR juin)_2009 CTN FCST (4Q)_DATABASE 3" xfId="1182"/>
    <cellStyle name="_0.0[1space]_DATABASE_DATABASE_DATABASECNPGLOBAL v11 15062009 (CR juin)_2009 CTN FCST (4Q)_Database CNP" xfId="1183"/>
    <cellStyle name="_0.0[1space]_DATABASE_DATABASE_DATABASECNPGLOBAL v11 15062009 (CR juin)_2009 CTN FCST (4Q)_Database CNP 2" xfId="1184"/>
    <cellStyle name="_0.0[1space]_DATABASE_DATABASE_DATABASECNPGLOBAL v11 15062009 (CR juin)_2009 CTN FCST (4Q)_Database CNP 2 2" xfId="1185"/>
    <cellStyle name="_0.0[1space]_DATABASE_DATABASE_DATABASECNPGLOBAL v11 15062009 (CR juin)_2009 CTN FCST (4Q)_Database CNP_Cash Unit Review 2011.06 Aroma v4" xfId="1186"/>
    <cellStyle name="_0.0[1space]_DATABASE_DATABASE_DATABASECNPGLOBAL v11 15062009 (CR juin)_2009 CTN FCST (4Q)_Database CNP_Cash Unit Review 2011.06 Aroma v4_Risques  opportunités_AP v2" xfId="1187"/>
    <cellStyle name="_0.0[1space]_DATABASE_DATABASE_DATABASECNPGLOBAL v11 15062009 (CR juin)_2009 CTN FCST (4Q)_Database CNP_Cash Unit Review 2011.06 Aroma v4_Risques  opportunités_AP v2 2" xfId="1188"/>
    <cellStyle name="_0.0[1space]_DATABASE_DATABASE_DATABASECNPGLOBAL v11 15062009 (CR juin)_2009 CTN FCST (4Q)_Database CNP_Cash Unit Review 2011.06 Aroma v4_Risques  opportunités_AP v2 2 2" xfId="1189"/>
    <cellStyle name="_0.0[1space]_DATABASE_DATABASE_DATABASECNPGLOBAL v11 15062009 (CR juin)_2009 CTN FCST (4Q)_Database CNP_Risques  opportunités_AP v2" xfId="1190"/>
    <cellStyle name="_0.0[1space]_DATABASE_DATABASE_DATABASECNPGLOBAL v11 15062009 (CR juin)_2009 CTN FCST (4Q)_FLUO" xfId="1191"/>
    <cellStyle name="_0.0[1space]_DATABASE_DATABASE_DATABASECNPGLOBAL v11 15062009 (CR juin)_2009 CTN FCST (4Q)_FLUO_Risques  opportunités_AP v2" xfId="1192"/>
    <cellStyle name="_0.0[1space]_DATABASE_DATABASE_DATABASECNPGLOBAL v11 15062009 (CR juin)_2009 CTN FCST (4Q)_Risques  opportunités_AP v2" xfId="1193"/>
    <cellStyle name="_0.0[1space]_DATABASE_DATABASE_DATABASECNPGLOBAL v11 15062009 (CR juin)_AFDT manque Inhibiteurs a la conso 21102010" xfId="1194"/>
    <cellStyle name="_0.0[1space]_DATABASE_DATABASE_DATABASECNPGLOBAL v11 15062009 (CR juin)_AFDT manque Inhibiteurs a la conso 21102010_Risques  opportunités_AP v2" xfId="1195"/>
    <cellStyle name="_0.0[1space]_DATABASE_DATABASE_DATABASECNPGLOBAL v11 15062009 (CR juin)_AFDT manque Inhibiteurs a la conso 21102010_Risques  opportunités_AP v2 2" xfId="1196"/>
    <cellStyle name="_0.0[1space]_DATABASE_DATABASE_DATABASECNPGLOBAL v11 15062009 (CR juin)_AFDT manque Inhibiteurs a la conso 21102010_Risques  opportunités_AP v2 2 2" xfId="1197"/>
    <cellStyle name="_0.0[1space]_DATABASE_DATABASE_DATABASECNPGLOBAL v11 15062009 (CR juin)_Cash Unit Review 2011.06 Aroma v4" xfId="1198"/>
    <cellStyle name="_0.0[1space]_DATABASE_DATABASE_DATABASECNPGLOBAL v11 15062009 (CR juin)_Draft Roadmap 2012-2015 v6" xfId="1199"/>
    <cellStyle name="_0.0[1space]_DATABASE_DATABASE_DATABASECNPGLOBAL v11 15062009 (CR juin)_Draft Roadmap 2012-2015 v6 2" xfId="1200"/>
    <cellStyle name="_0.0[1space]_DATABASE_DATABASE_DATABASECNPGLOBAL v11 15062009 (CR juin)_Draft Roadmap 2012-2015 v6 2 2" xfId="1201"/>
    <cellStyle name="_0.0[1space]_DATABASE_DATABASE_DATABASECNPGLOBAL v11 15062009 (CR juin)_EVP 2015 Roadmap May12 vs Roadmap validated in July11 FY avec modifs FlVv5" xfId="1202"/>
    <cellStyle name="_0.0[1space]_DATABASE_DATABASE_DATABASECNPGLOBAL v11 15062009 (CR juin)_PLUG" xfId="1203"/>
    <cellStyle name="_0.0[1space]_DATABASE_DATABASE_DATABASECNPGLOBAL v11 15062009 (CR juin)_PLUG_AFDT manque Inhibiteurs a la conso 21102010" xfId="1204"/>
    <cellStyle name="_0.0[1space]_DATABASE_DATABASE_DATABASECNPGLOBAL v11 15062009 (CR juin)_PLUG_EVP 2015 Roadmap May12 vs Roadmap validated in July11 FY avec modifs FlVv5" xfId="1205"/>
    <cellStyle name="_0.0[1space]_DATABASE_DATABASE_DATABASECNPGLOBAL v11 15062009 (CR juin)_PLUG_Risques  opportunités_AP v2" xfId="1206"/>
    <cellStyle name="_0.0[1space]_DATABASE_DATABASE_DATABASECNPGLOBAL v11 15062009 (CR juin)_Risques  opportunités_AP v2" xfId="1207"/>
    <cellStyle name="_0.0[1space]_DATABASE_DATABASE_DATABASECNPGLOBAL v11 15062009 (CR juin)_Risques  opportunités_AP v2 2" xfId="1208"/>
    <cellStyle name="_0.0[1space]_DATABASE_DATABASE_DATABASECNPGLOBAL v11 15062009 (CR juin)_Risques  opportunités_AP v2 2 2" xfId="1209"/>
    <cellStyle name="_0.0[1space]_DATABASE_DATABASE_DATABASECNPGLOBAL v11 15062009 (CR juin)_Synthese EUR" xfId="1210"/>
    <cellStyle name="_0.0[1space]_DATABASE_DATABASE_Détail EBITDA" xfId="1211"/>
    <cellStyle name="_0.0[1space]_DATABASE_DATABASE_EUR 2010" xfId="1212"/>
    <cellStyle name="_0.0[1space]_DATABASE_DATABASE_EUR 2010_Cash Unit Review 2011.06 Aroma v4" xfId="1213"/>
    <cellStyle name="_0.0[1space]_DATABASE_DATABASE_EUR 2010_DATABASE" xfId="1214"/>
    <cellStyle name="_0.0[1space]_DATABASE_DATABASE_EUR 2010_Risques  opportunités_AP v2" xfId="1215"/>
    <cellStyle name="_0.0[1space]_DATABASE_DATABASE_EVP 2015 Roadmap May12 vs Roadmap validated in July11 FY avec modifs FlVv5" xfId="1216"/>
    <cellStyle name="_0.0[1space]_DATABASE_DATABASE_Risques  opportunités_AP v2" xfId="1217"/>
    <cellStyle name="_0.0[1space]_DATABASE_EUR 2010" xfId="1218"/>
    <cellStyle name="_0.0[1space]_Ecriture - Evaluation Amort Corporels PPA" xfId="1219"/>
    <cellStyle name="_0.0[1space]_EUR 2010" xfId="1220"/>
    <cellStyle name="_0.0[1space]_EUR 2010 2" xfId="1221"/>
    <cellStyle name="_0.0[1space]_EUR 2010 2 2" xfId="1222"/>
    <cellStyle name="_0.0[1space]_Formats RDG Dec 2008 MAG BU Diphenols v8 FINAL SP12" xfId="1223"/>
    <cellStyle name="_0.0[1space]_Formats RDG Dec 2008 MAG BU Diphenols v8 FINAL SP12 2" xfId="1224"/>
    <cellStyle name="_0.0[1space]_Formats RDG Dec 2008 MAG BU Diphenols v8 FINAL SP12 3" xfId="1225"/>
    <cellStyle name="_0.0[1space]_Formats RDG Dec 2008 MAG BU Diphenols v8 FINAL SP12 3 2" xfId="1226"/>
    <cellStyle name="_0.0[1space]_HY 2018" xfId="1227"/>
    <cellStyle name="_0.0[1space]_HY 2018 2" xfId="1228"/>
    <cellStyle name="_0.0[1space]_HY 2020" xfId="1229"/>
    <cellStyle name="_0.0[1space]_HY 2020 2" xfId="1230"/>
    <cellStyle name="_0.0[1space]_Liasse Rhodia - Solvay_2012.03" xfId="1231"/>
    <cellStyle name="_0.0[1space]_Liasse Rhodia - Solvay_2012.03 2" xfId="1232"/>
    <cellStyle name="_0.0[1space]_P&amp;l Rh_Solvay 2011_12 V7" xfId="1233"/>
    <cellStyle name="_0.0[1space]_P&amp;l Rh_Solvay 2011_12 V7 2" xfId="1234"/>
    <cellStyle name="_0.0[1space]_Passage Bilan Rh to Rh_Solvay 201112_V2" xfId="1235"/>
    <cellStyle name="_0.0[1space]_Passage Bilan Rh to Rh_Solvay 201112_V2 2" xfId="1236"/>
    <cellStyle name="_0.0[1space]_PPA Corporelles" xfId="1237"/>
    <cellStyle name="_0.0[1space]_RA Groupe 032012" xfId="1238"/>
    <cellStyle name="_0.0[1space]_RA Groupe 032012 2" xfId="1239"/>
    <cellStyle name="_0.0[1space]_RA Groupe 062012" xfId="1240"/>
    <cellStyle name="_0.0[1space]_RA Groupe 062012 2" xfId="1241"/>
    <cellStyle name="_0.0[1space]_RA Groupe 122012" xfId="1242"/>
    <cellStyle name="_0.0[1space]_RA Groupe 122012 2" xfId="1243"/>
    <cellStyle name="_0.0[1space]_Retraitements PPA_2012.01_V2" xfId="1244"/>
    <cellStyle name="_0.0[1space]_Retraitements PPA_2012.01_V2 2" xfId="1245"/>
    <cellStyle name="_0.0[1space]_Revue analytique bilan_tableaux 2013.03_MP" xfId="1246"/>
    <cellStyle name="_0.0[1space]_Revue analytique bilan_tableaux 2013.03_MP 2" xfId="1247"/>
    <cellStyle name="_0.0[1space]_Synthèse 2011.12 - Vprovisoire" xfId="1248"/>
    <cellStyle name="_0.0[1space]_Synthèse impôt 2011.10" xfId="1249"/>
    <cellStyle name="_0.0[1space]_Tableaux préparation views &amp; Tax Proof - 2011.11" xfId="1250"/>
    <cellStyle name="_0.0[2space]" xfId="1251"/>
    <cellStyle name="_0.0[2space] 2" xfId="1252"/>
    <cellStyle name="_0.0[2space] 2 2" xfId="1253"/>
    <cellStyle name="_0.0[2space] 3" xfId="1254"/>
    <cellStyle name="_0.0[2space]_CR 2013_03" xfId="1255"/>
    <cellStyle name="_0.0[2space]_CR 2013_03 2" xfId="1256"/>
    <cellStyle name="_0.0[2space]_DATABASECNPGLOBAL v5" xfId="1257"/>
    <cellStyle name="_0.0[2space]_DATABASECNPGLOBAL v5 2" xfId="1258"/>
    <cellStyle name="_0.0[2space]_DATABASECNPGLOBAL v5 2 2" xfId="1259"/>
    <cellStyle name="_0.0[2space]_Ecriture - Evaluation Amort Corporels PPA" xfId="1260"/>
    <cellStyle name="_0.0[2space]_Formats RDG Dec 2008 MAG BU Diphenols v8 FINAL SP12" xfId="1261"/>
    <cellStyle name="_0.0[2space]_Formats RDG Dec 2008 MAG BU Diphenols v8 FINAL SP12 2" xfId="1262"/>
    <cellStyle name="_0.0[2space]_Formats RDG Dec 2008 MAG BU Diphenols v8 FINAL SP12 3" xfId="1263"/>
    <cellStyle name="_0.0[2space]_Formats RDG Dec 2008 MAG BU Diphenols v8 FINAL SP12 3 2" xfId="1264"/>
    <cellStyle name="_0.0[2space]_HY 2018" xfId="1265"/>
    <cellStyle name="_0.0[2space]_HY 2018 2" xfId="1266"/>
    <cellStyle name="_0.0[2space]_HY 2020" xfId="1267"/>
    <cellStyle name="_0.0[2space]_HY 2020 2" xfId="1268"/>
    <cellStyle name="_0.0[2space]_Jan BE+FebBE+MarBE v F12 Sales" xfId="1269"/>
    <cellStyle name="_0.0[2space]_Jan BE+FebBE+MarBE v F12 Sales 2" xfId="1270"/>
    <cellStyle name="_0.0[2space]_Jan BE+FebBE+MarBE v F12 Sales 2 2" xfId="1271"/>
    <cellStyle name="_0.0[2space]_Liasse Rhodia - Solvay_2012.03" xfId="1272"/>
    <cellStyle name="_0.0[2space]_Liasse Rhodia - Solvay_2012.03 2" xfId="1273"/>
    <cellStyle name="_0.0[2space]_Liasse Rhodia - Solvay_2012.03_CFS-FCF Dec" xfId="1274"/>
    <cellStyle name="_0.0[2space]_Liasse Rhodia - Solvay_2012.03_CFS-FCF Dec 2" xfId="1275"/>
    <cellStyle name="_0.0[2space]_Liasse Rhodia - Solvay_2012.03_CFS-FCF MT" xfId="1276"/>
    <cellStyle name="_0.0[2space]_Liasse Rhodia - Solvay_2012.03_CFS-FCF MT 2" xfId="1277"/>
    <cellStyle name="_0.0[2space]_P&amp;l Rh_Solvay 2011_12 V7" xfId="1278"/>
    <cellStyle name="_0.0[2space]_P&amp;l Rh_Solvay 2011_12 V7 2" xfId="1279"/>
    <cellStyle name="_0.0[2space]_Passage Bilan Rh to Rh_Solvay 201112_V2" xfId="1280"/>
    <cellStyle name="_0.0[2space]_Passage Bilan Rh to Rh_Solvay 201112_V2 2" xfId="1281"/>
    <cellStyle name="_0.0[2space]_PPA Corporelles" xfId="1282"/>
    <cellStyle name="_0.0[2space]_RA Groupe 032012" xfId="1283"/>
    <cellStyle name="_0.0[2space]_RA Groupe 032012 2" xfId="1284"/>
    <cellStyle name="_0.0[2space]_RA Groupe 032012_CFS-FCF Dec" xfId="1285"/>
    <cellStyle name="_0.0[2space]_RA Groupe 032012_CFS-FCF Dec 2" xfId="1286"/>
    <cellStyle name="_0.0[2space]_RA Groupe 032012_CFS-FCF MT" xfId="1287"/>
    <cellStyle name="_0.0[2space]_RA Groupe 032012_CFS-FCF MT 2" xfId="1288"/>
    <cellStyle name="_0.0[2space]_RA Groupe 062012" xfId="1289"/>
    <cellStyle name="_0.0[2space]_RA Groupe 062012 2" xfId="1290"/>
    <cellStyle name="_0.0[2space]_RA Groupe 122012" xfId="1291"/>
    <cellStyle name="_0.0[2space]_RA Groupe 122012 2" xfId="1292"/>
    <cellStyle name="_0.0[2space]_Retraitements PPA_2012.01_V2" xfId="1293"/>
    <cellStyle name="_0.0[2space]_Retraitements PPA_2012.01_V2 2" xfId="1294"/>
    <cellStyle name="_0.0[2space]_Revue analytique bilan_tableaux 2013.03_MP" xfId="1295"/>
    <cellStyle name="_0.0[2space]_Revue analytique bilan_tableaux 2013.03_MP 2" xfId="1296"/>
    <cellStyle name="_0.0[2space]_Synthèse 2011.12 - Vprovisoire" xfId="1297"/>
    <cellStyle name="_0.0[2space]_Synthèse impôt 2011.10" xfId="1298"/>
    <cellStyle name="_0.0[2space]_Tableaux préparation views &amp; Tax Proof - 2011.11" xfId="1299"/>
    <cellStyle name="_0.0[3space]" xfId="1300"/>
    <cellStyle name="_0.0[3space] 2" xfId="1301"/>
    <cellStyle name="_0.0[3space] 2 2" xfId="1302"/>
    <cellStyle name="_0.0[3space] 3" xfId="1303"/>
    <cellStyle name="_0.0[3space]_2009-07-22_PEC-CAPEX 2009-2010_V7" xfId="1304"/>
    <cellStyle name="_0.0[3space]_2009-08_PEC-CAPEX 2009-2010_V8" xfId="1305"/>
    <cellStyle name="_0.0[3space]_CR 2013_03" xfId="1306"/>
    <cellStyle name="_0.0[3space]_CR 2013_03 2" xfId="1307"/>
    <cellStyle name="_0.0[3space]_DATABASECNPGLOBAL v5" xfId="1308"/>
    <cellStyle name="_0.0[3space]_DATABASECNPGLOBAL v5 2" xfId="1309"/>
    <cellStyle name="_0.0[3space]_DATABASECNPGLOBAL v5 2 2" xfId="1310"/>
    <cellStyle name="_0.0[3space]_Ecriture - Evaluation Amort Corporels PPA" xfId="1311"/>
    <cellStyle name="_0.0[3space]_Formats RDG Dec 2008 MAG BU Diphenols v8 FINAL SP12" xfId="1312"/>
    <cellStyle name="_0.0[3space]_Formats RDG Dec 2008 MAG BU Diphenols v8 FINAL SP12 2" xfId="1313"/>
    <cellStyle name="_0.0[3space]_Formats RDG Dec 2008 MAG BU Diphenols v8 FINAL SP12 3" xfId="1314"/>
    <cellStyle name="_0.0[3space]_Formats RDG Dec 2008 MAG BU Diphenols v8 FINAL SP12 3 2" xfId="1315"/>
    <cellStyle name="_0.0[3space]_HY 2018" xfId="1316"/>
    <cellStyle name="_0.0[3space]_HY 2018 2" xfId="1317"/>
    <cellStyle name="_0.0[3space]_HY 2020" xfId="1318"/>
    <cellStyle name="_0.0[3space]_HY 2020 2" xfId="1319"/>
    <cellStyle name="_0.0[3space]_Jan BE+FebBE+MarBE v F12 Sales" xfId="1320"/>
    <cellStyle name="_0.0[3space]_Jan BE+FebBE+MarBE v F12 Sales 2" xfId="1321"/>
    <cellStyle name="_0.0[3space]_Jan BE+FebBE+MarBE v F12 Sales 2 2" xfId="1322"/>
    <cellStyle name="_0.0[3space]_Liasse Rhodia - Solvay_2012.03" xfId="1323"/>
    <cellStyle name="_0.0[3space]_Liasse Rhodia - Solvay_2012.03 2" xfId="1324"/>
    <cellStyle name="_0.0[3space]_Liasse Rhodia - Solvay_2012.03_CFS-FCF Dec" xfId="1325"/>
    <cellStyle name="_0.0[3space]_Liasse Rhodia - Solvay_2012.03_CFS-FCF Dec 2" xfId="1326"/>
    <cellStyle name="_0.0[3space]_Liasse Rhodia - Solvay_2012.03_CFS-FCF MT" xfId="1327"/>
    <cellStyle name="_0.0[3space]_Liasse Rhodia - Solvay_2012.03_CFS-FCF MT 2" xfId="1328"/>
    <cellStyle name="_0.0[3space]_P&amp;l Rh_Solvay 2011_12 V7" xfId="1329"/>
    <cellStyle name="_0.0[3space]_P&amp;l Rh_Solvay 2011_12 V7 2" xfId="1330"/>
    <cellStyle name="_0.0[3space]_Passage Bilan Rh to Rh_Solvay 201112_V2" xfId="1331"/>
    <cellStyle name="_0.0[3space]_Passage Bilan Rh to Rh_Solvay 201112_V2 2" xfId="1332"/>
    <cellStyle name="_0.0[3space]_PPA Corporelles" xfId="1333"/>
    <cellStyle name="_0.0[3space]_RA Groupe 032012" xfId="1334"/>
    <cellStyle name="_0.0[3space]_RA Groupe 032012 2" xfId="1335"/>
    <cellStyle name="_0.0[3space]_RA Groupe 032012_CFS-FCF Dec" xfId="1336"/>
    <cellStyle name="_0.0[3space]_RA Groupe 032012_CFS-FCF Dec 2" xfId="1337"/>
    <cellStyle name="_0.0[3space]_RA Groupe 032012_CFS-FCF MT" xfId="1338"/>
    <cellStyle name="_0.0[3space]_RA Groupe 032012_CFS-FCF MT 2" xfId="1339"/>
    <cellStyle name="_0.0[3space]_RA Groupe 062012" xfId="1340"/>
    <cellStyle name="_0.0[3space]_RA Groupe 062012 2" xfId="1341"/>
    <cellStyle name="_0.0[3space]_RA Groupe 122012" xfId="1342"/>
    <cellStyle name="_0.0[3space]_RA Groupe 122012 2" xfId="1343"/>
    <cellStyle name="_0.0[3space]_Retraitements PPA_2012.01_V2" xfId="1344"/>
    <cellStyle name="_0.0[3space]_Retraitements PPA_2012.01_V2 2" xfId="1345"/>
    <cellStyle name="_0.0[3space]_Revue analytique bilan_tableaux 2013.03_MP" xfId="1346"/>
    <cellStyle name="_0.0[3space]_Revue analytique bilan_tableaux 2013.03_MP 2" xfId="1347"/>
    <cellStyle name="_0.0[3space]_Synthèse 2011.12 - Vprovisoire" xfId="1348"/>
    <cellStyle name="_0.0[3space]_Synthèse impôt 2011.10" xfId="1349"/>
    <cellStyle name="_0.0[3space]_Tableaux préparation views &amp; Tax Proof - 2011.11" xfId="1350"/>
    <cellStyle name="_0.0[4space]" xfId="1351"/>
    <cellStyle name="_0.0[4space] 2" xfId="1352"/>
    <cellStyle name="_0.0[4space] 2 2" xfId="1353"/>
    <cellStyle name="_0.0[4space] 3" xfId="1354"/>
    <cellStyle name="_0.0[4space]_2009-07-22_PEC-CAPEX 2009-2010_V7" xfId="1355"/>
    <cellStyle name="_0.0[4space]_2009-08_PEC-CAPEX 2009-2010_V8" xfId="1356"/>
    <cellStyle name="_0.0[4space]_consolidated P&amp;L temporary template 2013 V2" xfId="1357"/>
    <cellStyle name="_0.0[4space]_consolidated P&amp;L temporary template 2013 V2 2" xfId="1358"/>
    <cellStyle name="_0.0[4space]_CR 2013_03" xfId="1359"/>
    <cellStyle name="_0.0[4space]_CR 2013_03 2" xfId="1360"/>
    <cellStyle name="_0.0[4space]_DATABASECNPGLOBAL v5" xfId="1361"/>
    <cellStyle name="_0.0[4space]_DATABASECNPGLOBAL v5 2" xfId="1362"/>
    <cellStyle name="_0.0[4space]_DATABASECNPGLOBAL v5 2 2" xfId="1363"/>
    <cellStyle name="_0.0[4space]_Ecriture - Evaluation Amort Corporels PPA" xfId="1364"/>
    <cellStyle name="_0.0[4space]_Formats RDG Dec 2008 MAG BU Diphenols v8 FINAL SP12" xfId="1365"/>
    <cellStyle name="_0.0[4space]_Formats RDG Dec 2008 MAG BU Diphenols v8 FINAL SP12 2" xfId="1366"/>
    <cellStyle name="_0.0[4space]_Formats RDG Dec 2008 MAG BU Diphenols v8 FINAL SP12 3" xfId="1367"/>
    <cellStyle name="_0.0[4space]_Formats RDG Dec 2008 MAG BU Diphenols v8 FINAL SP12 3 2" xfId="1368"/>
    <cellStyle name="_0.0[4space]_HY 2018" xfId="1369"/>
    <cellStyle name="_0.0[4space]_HY 2018 2" xfId="1370"/>
    <cellStyle name="_0.0[4space]_HY 2020" xfId="1371"/>
    <cellStyle name="_0.0[4space]_HY 2020 2" xfId="1372"/>
    <cellStyle name="_0.0[4space]_Jan BE+FebBE+MarBE v F12 Sales" xfId="1373"/>
    <cellStyle name="_0.0[4space]_Jan BE+FebBE+MarBE v F12 Sales 2" xfId="1374"/>
    <cellStyle name="_0.0[4space]_Jan BE+FebBE+MarBE v F12 Sales 2 2" xfId="1375"/>
    <cellStyle name="_0.0[4space]_Liasse Rhodia - Solvay_2012.02" xfId="1376"/>
    <cellStyle name="_0.0[4space]_Liasse Rhodia - Solvay_2012.02 2" xfId="1377"/>
    <cellStyle name="_0.0[4space]_Liasse Rhodia - Solvay_2012.03" xfId="1378"/>
    <cellStyle name="_0.0[4space]_Liasse Rhodia - Solvay_2012.03 2" xfId="1379"/>
    <cellStyle name="_0.0[4space]_Liasse Rhodia - Solvay_2012.10" xfId="1380"/>
    <cellStyle name="_0.0[4space]_Liasse Rhodia - Solvay_2013.04" xfId="1381"/>
    <cellStyle name="_0.0[4space]_P&amp;l Rh_Solvay 2011_12 V7" xfId="1382"/>
    <cellStyle name="_0.0[4space]_P&amp;l Rh_Solvay 2011_12 V7 2" xfId="1383"/>
    <cellStyle name="_0.0[4space]_Passage Bilan Rh to Rh_Solvay 201112_V2" xfId="1384"/>
    <cellStyle name="_0.0[4space]_Passage Bilan Rh to Rh_Solvay 201112_V2 2" xfId="1385"/>
    <cellStyle name="_0.0[4space]_PPA Corporelles" xfId="1386"/>
    <cellStyle name="_0.0[4space]_R15430 et R75000" xfId="1387"/>
    <cellStyle name="_0.0[4space]_R15430 et R75000 2" xfId="1388"/>
    <cellStyle name="_0.0[4space]_RA Groupe 032012" xfId="1389"/>
    <cellStyle name="_0.0[4space]_RA Groupe 032012 2" xfId="1390"/>
    <cellStyle name="_0.0[4space]_RA Groupe 032012_CFS-FCF Dec" xfId="1391"/>
    <cellStyle name="_0.0[4space]_RA Groupe 032012_CFS-FCF Dec 2" xfId="1392"/>
    <cellStyle name="_0.0[4space]_RA Groupe 032012_CFS-FCF MT" xfId="1393"/>
    <cellStyle name="_0.0[4space]_RA Groupe 032012_CFS-FCF MT 2" xfId="1394"/>
    <cellStyle name="_0.0[4space]_RA Groupe 062012" xfId="1395"/>
    <cellStyle name="_0.0[4space]_RA Groupe 062012 2" xfId="1396"/>
    <cellStyle name="_0.0[4space]_RA Groupe 122012" xfId="1397"/>
    <cellStyle name="_0.0[4space]_RA Groupe 122012 2" xfId="1398"/>
    <cellStyle name="_0.0[4space]_RA Groupe SOLVAY 2013.03-parallèle-run" xfId="1399"/>
    <cellStyle name="_0.0[4space]_Retraitements PPA_2012.01_V2" xfId="1400"/>
    <cellStyle name="_0.0[4space]_Retraitements PPA_2012.01_V2 2" xfId="1401"/>
    <cellStyle name="_0.0[4space]_Revue analytique bilan_tableaux 2013.03_MP" xfId="1402"/>
    <cellStyle name="_0.0[4space]_Revue analytique bilan_tableaux 2013.03_MP 2" xfId="1403"/>
    <cellStyle name="_0.0[4space]_Synthèse 2011.12 - Vprovisoire" xfId="1404"/>
    <cellStyle name="_0.0[4space]_Synthèse impôt 2011.10" xfId="1405"/>
    <cellStyle name="_0.0[4space]_Tableaux préparation views &amp; Tax Proof - 2011.11" xfId="1406"/>
    <cellStyle name="_0.00[1space]" xfId="1407"/>
    <cellStyle name="_0.00[1space] 2" xfId="1408"/>
    <cellStyle name="_0.00[1space] 2 2" xfId="1409"/>
    <cellStyle name="_0.00[1space] 3" xfId="1410"/>
    <cellStyle name="_0.00[1space]_2009 CTN FCST (Q1+Q2+Q3)" xfId="1411"/>
    <cellStyle name="_0.00[1space]_2009 CTN FCST (Q1+Q2+Q3) 2" xfId="1412"/>
    <cellStyle name="_0.00[1space]_2009 CTN FCST (Q1+Q2+Q3) 2 2" xfId="1413"/>
    <cellStyle name="_0.00[1space]_2009 CTN FCST (Q1+Q2+Q3)_1" xfId="1414"/>
    <cellStyle name="_0.00[1space]_2009 CTN FCST (Q1+Q2+Q3)_1_Cash Unit Review 2011.06 Aroma v4" xfId="1415"/>
    <cellStyle name="_0.00[1space]_2009 CTN FCST (Q1+Q2+Q3)_1_Cash Unit Review 2011.06 Aroma v4_Risques  opportunités_AP v2" xfId="1416"/>
    <cellStyle name="_0.00[1space]_2009 CTN FCST (Q1+Q2+Q3)_1_EVP 2015 Roadmap May12 vs Roadmap validated in July11 FY avec modifs FlVv5" xfId="1417"/>
    <cellStyle name="_0.00[1space]_2009 CTN FCST (Q1+Q2+Q3)_1_FLUO" xfId="1418"/>
    <cellStyle name="_0.00[1space]_2009 CTN FCST (Q1+Q2+Q3)_1_FLUO_Risques  opportunités_AP v2" xfId="1419"/>
    <cellStyle name="_0.00[1space]_2009 CTN FCST (Q1+Q2+Q3)_1_Risques  opportunités_AP v2" xfId="1420"/>
    <cellStyle name="_0.00[1space]_2009 CTN FCST (Q1+Q2+Q3)_2009 CTN FCST (4Q)" xfId="1421"/>
    <cellStyle name="_0.00[1space]_2009 CTN FCST (Q1+Q2+Q3)_2009 CTN FCST (4Q) 2" xfId="1422"/>
    <cellStyle name="_0.00[1space]_2009 CTN FCST (Q1+Q2+Q3)_2009 CTN FCST (4Q) 2 2" xfId="1423"/>
    <cellStyle name="_0.00[1space]_2009 CTN FCST (Q1+Q2+Q3)_2009 CTN FCST (4Q)_DATABASE" xfId="1424"/>
    <cellStyle name="_0.00[1space]_2009 CTN FCST (Q1+Q2+Q3)_2009 CTN FCST (4Q)_DATABASE 2" xfId="1425"/>
    <cellStyle name="_0.00[1space]_2009 CTN FCST (Q1+Q2+Q3)_2009 CTN FCST (4Q)_DATABASE 3" xfId="1426"/>
    <cellStyle name="_0.00[1space]_2009 CTN FCST (Q1+Q2+Q3)_Cash Unit Review 2011.06 Aroma v4" xfId="1427"/>
    <cellStyle name="_0.00[1space]_2009 CTN FCST (Q1+Q2+Q3)_Cash Unit Review 2011.06 Aroma v4_Risques  opportunités_AP v2" xfId="1428"/>
    <cellStyle name="_0.00[1space]_2009 CTN FCST (Q1+Q2+Q3)_EVP 2015 Roadmap May12 vs Roadmap validated in July11 FY avec modifs FlVv5" xfId="1429"/>
    <cellStyle name="_0.00[1space]_2009 CTN FCST (Q1+Q2+Q3)_EVP 2015 Roadmap May12 vs Roadmap validated in July11 FY avec modifs FlVv5 2" xfId="1430"/>
    <cellStyle name="_0.00[1space]_2009 CTN FCST (Q1+Q2+Q3)_EVP 2015 Roadmap May12 vs Roadmap validated in July11 FY avec modifs FlVv5 3" xfId="1431"/>
    <cellStyle name="_0.00[1space]_2009 CTN FCST (Q1+Q2+Q3)_FLUO" xfId="1432"/>
    <cellStyle name="_0.00[1space]_2009 CTN FCST (Q1+Q2+Q3)_FLUO 2" xfId="1433"/>
    <cellStyle name="_0.00[1space]_2009 CTN FCST (Q1+Q2+Q3)_FLUO 3" xfId="1434"/>
    <cellStyle name="_0.00[1space]_2009 CTN FCST (Q1+Q2+Q3)_FLUO 3 2" xfId="1435"/>
    <cellStyle name="_0.00[1space]_2009 CTN FCST (Q1+Q2+Q3)_PLUG" xfId="1436"/>
    <cellStyle name="_0.00[1space]_2009 CTN FCST (Q1+Q2+Q3)_PLUG_AFDT manque Inhibiteurs a la conso 21102010" xfId="1437"/>
    <cellStyle name="_0.00[1space]_2009 CTN FCST (Q1+Q2+Q3)_PLUG_EVP 2015 Roadmap May12 vs Roadmap validated in July11 FY avec modifs FlVv5" xfId="1438"/>
    <cellStyle name="_0.00[1space]_2009 CTN FCST (Q1+Q2+Q3)_PLUG_Risques  opportunités_AP v2" xfId="1439"/>
    <cellStyle name="_0.00[1space]_2009 CTN FCST (Q1+Q2+Q3)_Risques  opportunités_AP v2" xfId="1440"/>
    <cellStyle name="_0.00[1space]_2009 CTN FCST (Q1+Q2+Q3)_Synthese EUR" xfId="1441"/>
    <cellStyle name="_0.00[1space]_2009-07-22_PEC-CAPEX 2009-2010_V7" xfId="1442"/>
    <cellStyle name="_0.00[1space]_2009-08_PEC-CAPEX 2009-2010_V8" xfId="1443"/>
    <cellStyle name="_0.00[1space]_AFDT manque Inhibiteurs a la conso 21102010" xfId="1444"/>
    <cellStyle name="_0.00[1space]_AFDT manque Inhibiteurs a la conso 21102010 2" xfId="1445"/>
    <cellStyle name="_0.00[1space]_AFDT manque Inhibiteurs a la conso 21102010 2 2" xfId="1446"/>
    <cellStyle name="_0.00[1space]_AFDT manque Inhibiteurs a la conso 21102010 3" xfId="1447"/>
    <cellStyle name="_0.00[1space]_consolidated P&amp;L temporary template 2013 V2" xfId="1448"/>
    <cellStyle name="_0.00[1space]_consolidated P&amp;L temporary template 2013 V2 2" xfId="1449"/>
    <cellStyle name="_0.00[1space]_CR 2013_03" xfId="1450"/>
    <cellStyle name="_0.00[1space]_CR 2013_03 2" xfId="1451"/>
    <cellStyle name="_0.00[1space]_DATABASECNPGLOBAL v5" xfId="1452"/>
    <cellStyle name="_0.00[1space]_DATABASECNPGLOBAL v5 2" xfId="1453"/>
    <cellStyle name="_0.00[1space]_DATABASECNPGLOBAL v5 2 2" xfId="1454"/>
    <cellStyle name="_0.00[1space]_Diphenols BP" xfId="1455"/>
    <cellStyle name="_0.00[1space]_Diphenols BP 2" xfId="1456"/>
    <cellStyle name="_0.00[1space]_Diphenols BP 3" xfId="1457"/>
    <cellStyle name="_0.00[1space]_Diphenols BP 3 2" xfId="1458"/>
    <cellStyle name="_0.00[1space]_Draft Roadmap 2012-2015 v6" xfId="1459"/>
    <cellStyle name="_0.00[1space]_Draft Roadmap 2012-2015 v6 2" xfId="1460"/>
    <cellStyle name="_0.00[1space]_Draft Roadmap 2012-2015 v6 2 2" xfId="1461"/>
    <cellStyle name="_0.00[1space]_Draft Roadmap 2012-2015 v6 3" xfId="1462"/>
    <cellStyle name="_0.00[1space]_Ecriture - Evaluation Amort Corporels PPA" xfId="1463"/>
    <cellStyle name="_0.00[1space]_EVP 2015 Roadmap May12 vs Roadmap validated in July11 FY avec modifs FlVv5" xfId="1464"/>
    <cellStyle name="_0.00[1space]_EVP 2015 Roadmap May12 vs Roadmap validated in July11 FY avec modifs FlVv5 2" xfId="1465"/>
    <cellStyle name="_0.00[1space]_EVP 2015 Roadmap May12 vs Roadmap validated in July11 FY avec modifs FlVv5 3" xfId="1466"/>
    <cellStyle name="_0.00[1space]_EVP 2015 Roadmap May12 vs Roadmap validated in July11 FY avec modifs FlVv5 3 2" xfId="1467"/>
    <cellStyle name="_0.00[1space]_FX rates" xfId="1468"/>
    <cellStyle name="_0.00[1space]_FX rates 2" xfId="1469"/>
    <cellStyle name="_0.00[1space]_FX rates 2 2" xfId="1470"/>
    <cellStyle name="_0.00[1space]_HY 2018" xfId="1471"/>
    <cellStyle name="_0.00[1space]_HY 2018 2" xfId="1472"/>
    <cellStyle name="_0.00[1space]_HY 2020" xfId="1473"/>
    <cellStyle name="_0.00[1space]_HY 2020 2" xfId="1474"/>
    <cellStyle name="_0.00[1space]_Jan BE+FebBE+MarBE v F12 Sales" xfId="1475"/>
    <cellStyle name="_0.00[1space]_Jan BE+FebBE+MarBE v F12 Sales 2" xfId="1476"/>
    <cellStyle name="_0.00[1space]_Jan BE+FebBE+MarBE v F12 Sales 3" xfId="1477"/>
    <cellStyle name="_0.00[1space]_Jan BE+FebBE+MarBE v F12 Sales_Cash Unit Review 2011.06 Aroma v4" xfId="1478"/>
    <cellStyle name="_0.00[1space]_Jan BE+FebBE+MarBE v F12 Sales_PLUG" xfId="1479"/>
    <cellStyle name="_0.00[1space]_Jan BE+FebBE+MarBE v F12 Sales_PLUG_EVP 2015 Roadmap May12 vs Roadmap validated in July11 FY avec modifs FlVv5" xfId="1480"/>
    <cellStyle name="_0.00[1space]_Jan BE+FebBE+MarBE v F12 Sales_PLUG_Risques  opportunités_AP v2" xfId="1481"/>
    <cellStyle name="_0.00[1space]_Jan BE+FebBE+MarBE v F12 Sales_PLUG_Risques  opportunités_AP v2 2" xfId="1482"/>
    <cellStyle name="_0.00[1space]_Jan BE+FebBE+MarBE v F12 Sales_PLUG_Risques  opportunités_AP v2 2 2" xfId="1483"/>
    <cellStyle name="_0.00[1space]_Jan BE+FebBE+MarBE v F12 Sales_Risques  opportunités_AP v2" xfId="1484"/>
    <cellStyle name="_0.00[1space]_Jan BE+FebBE+MarBE v F12 Sales_Synthese EUR" xfId="1485"/>
    <cellStyle name="_0.00[1space]_Jan BE+FebBE+MarBE v F12 Sales_Synthese EUR 2" xfId="1486"/>
    <cellStyle name="_0.00[1space]_Jan BE+FebBE+MarBE v F12 Sales_Synthese EUR 2 2" xfId="1487"/>
    <cellStyle name="_0.00[1space]_Jan BE+FebBE+MarBE v F12 Sales_Synthese EUR_Cash Unit Review 2011.06 Aroma v4" xfId="1488"/>
    <cellStyle name="_0.00[1space]_Jan BE+FebBE+MarBE v F12 Sales_Synthese EUR_Risques  opportunités_AP v2" xfId="1489"/>
    <cellStyle name="_0.00[1space]_Liasse Rhodia - Solvay_2012.02" xfId="1490"/>
    <cellStyle name="_0.00[1space]_Liasse Rhodia - Solvay_2012.02 2" xfId="1491"/>
    <cellStyle name="_0.00[1space]_Liasse Rhodia - Solvay_2012.03" xfId="1492"/>
    <cellStyle name="_0.00[1space]_Liasse Rhodia - Solvay_2012.03 2" xfId="1493"/>
    <cellStyle name="_0.00[1space]_Liasse Rhodia - Solvay_2012.10" xfId="1494"/>
    <cellStyle name="_0.00[1space]_Liasse Rhodia - Solvay_2013.04" xfId="1495"/>
    <cellStyle name="_0.00[1space]_P&amp;l Rh_Solvay 2011_12 V7" xfId="1496"/>
    <cellStyle name="_0.00[1space]_P&amp;l Rh_Solvay 2011_12 V7 2" xfId="1497"/>
    <cellStyle name="_0.00[1space]_Passage Bilan Rh to Rh_Solvay 201112_V2" xfId="1498"/>
    <cellStyle name="_0.00[1space]_Passage Bilan Rh to Rh_Solvay 201112_V2 2" xfId="1499"/>
    <cellStyle name="_0.00[1space]_PPA Corporelles" xfId="1500"/>
    <cellStyle name="_0.00[1space]_Processed.BP 2011 2015 Aroma" xfId="1501"/>
    <cellStyle name="_0.00[1space]_Processed.BP 2011 2015 Aroma 2" xfId="1502"/>
    <cellStyle name="_0.00[1space]_Processed.BP 2011 2015 Aroma 3" xfId="1503"/>
    <cellStyle name="_0.00[1space]_Processed.BP 2011 2015 Aroma 3 2" xfId="1504"/>
    <cellStyle name="_0.00[1space]_Q3 10 vs 09 CTN" xfId="1505"/>
    <cellStyle name="_0.00[1space]_Q3 10 vs 09 CTN 2" xfId="1506"/>
    <cellStyle name="_0.00[1space]_Q3 10 vs 09 CTN 3" xfId="1507"/>
    <cellStyle name="_0.00[1space]_QUS" xfId="1508"/>
    <cellStyle name="_0.00[1space]_QUS 2" xfId="1509"/>
    <cellStyle name="_0.00[1space]_R15430 et R75000" xfId="1510"/>
    <cellStyle name="_0.00[1space]_R15430 et R75000 2" xfId="1511"/>
    <cellStyle name="_0.00[1space]_RA Groupe 032012" xfId="1512"/>
    <cellStyle name="_0.00[1space]_RA Groupe 032012 2" xfId="1513"/>
    <cellStyle name="_0.00[1space]_RA Groupe 032012_CFS-FCF Dec" xfId="1514"/>
    <cellStyle name="_0.00[1space]_RA Groupe 032012_CFS-FCF Dec 2" xfId="1515"/>
    <cellStyle name="_0.00[1space]_RA Groupe 032012_CFS-FCF MT" xfId="1516"/>
    <cellStyle name="_0.00[1space]_RA Groupe 032012_CFS-FCF MT 2" xfId="1517"/>
    <cellStyle name="_0.00[1space]_RA Groupe 062012" xfId="1518"/>
    <cellStyle name="_0.00[1space]_RA Groupe 062012 2" xfId="1519"/>
    <cellStyle name="_0.00[1space]_RA Groupe 122012" xfId="1520"/>
    <cellStyle name="_0.00[1space]_RA Groupe 122012 2" xfId="1521"/>
    <cellStyle name="_0.00[1space]_RA Groupe SOLVAY 2013.03-parallèle-run" xfId="1522"/>
    <cellStyle name="_0.00[1space]_Retraitements PPA_2012.01_V2" xfId="1523"/>
    <cellStyle name="_0.00[1space]_Retraitements PPA_2012.01_V2 2" xfId="1524"/>
    <cellStyle name="_0.00[1space]_Revue analytique bilan_tableaux 2013.03_MP" xfId="1525"/>
    <cellStyle name="_0.00[1space]_Revue analytique bilan_tableaux 2013.03_MP 2" xfId="1526"/>
    <cellStyle name="_0.00[1space]_SPLIT Volumes" xfId="1527"/>
    <cellStyle name="_0.00[1space]_SPLIT Volumes 2" xfId="1528"/>
    <cellStyle name="_0.00[1space]_Synthèse 2011.12 - Vprovisoire" xfId="1529"/>
    <cellStyle name="_0.00[1space]_Synthèse impôt 2011.10" xfId="1530"/>
    <cellStyle name="_0.00[1space]_Tableaux préparation views &amp; Tax Proof - 2011.11" xfId="1531"/>
    <cellStyle name="_0.00[2space]" xfId="1532"/>
    <cellStyle name="_0.00[2space] 2" xfId="1533"/>
    <cellStyle name="_0.00[2space] 2 2" xfId="1534"/>
    <cellStyle name="_0.00[2space] 3" xfId="1535"/>
    <cellStyle name="_0.00[2space]_2009-07-22_PEC-CAPEX 2009-2010_V7" xfId="1536"/>
    <cellStyle name="_0.00[2space]_2009-08_PEC-CAPEX 2009-2010_V8" xfId="1537"/>
    <cellStyle name="_0.00[2space]_ASIAN_Plant_Perimeter" xfId="1538"/>
    <cellStyle name="_0.00[2space]_ASIAN_Plant_Perimeter 2" xfId="1539"/>
    <cellStyle name="_0.00[2space]_ASIAN_Plant_Perimeter 2 2" xfId="1540"/>
    <cellStyle name="_0.00[2space]_consolidated P&amp;L temporary template 2013 V2" xfId="1541"/>
    <cellStyle name="_0.00[2space]_consolidated P&amp;L temporary template 2013 V2 2" xfId="1542"/>
    <cellStyle name="_0.00[2space]_CR 2013_03" xfId="1543"/>
    <cellStyle name="_0.00[2space]_CR 2013_03 2" xfId="1544"/>
    <cellStyle name="_0.00[2space]_Ecriture - Evaluation Amort Corporels PPA" xfId="1545"/>
    <cellStyle name="_0.00[2space]_Formats RDG Dec 2008 MAG BU Diphenols v8 FINAL SP12" xfId="1546"/>
    <cellStyle name="_0.00[2space]_Formats RDG Dec 2008 MAG BU Diphenols v8 FINAL SP12 2" xfId="1547"/>
    <cellStyle name="_0.00[2space]_Formats RDG Dec 2008 MAG BU Diphenols v8 FINAL SP12 3" xfId="1548"/>
    <cellStyle name="_0.00[2space]_Formats RDG Dec 2008 MAG BU Diphenols v8 FINAL SP12 3 2" xfId="1549"/>
    <cellStyle name="_0.00[2space]_HY 2018" xfId="1550"/>
    <cellStyle name="_0.00[2space]_HY 2018 2" xfId="1551"/>
    <cellStyle name="_0.00[2space]_HY 2020" xfId="1552"/>
    <cellStyle name="_0.00[2space]_HY 2020 2" xfId="1553"/>
    <cellStyle name="_0.00[2space]_Jan BE+FebBE+MarBE v F12 Sales" xfId="1554"/>
    <cellStyle name="_0.00[2space]_Jan BE+FebBE+MarBE v F12 Sales 2" xfId="1555"/>
    <cellStyle name="_0.00[2space]_Jan BE+FebBE+MarBE v F12 Sales 2 2" xfId="1556"/>
    <cellStyle name="_0.00[2space]_Liasse Rhodia - Solvay_2012.02" xfId="1557"/>
    <cellStyle name="_0.00[2space]_Liasse Rhodia - Solvay_2012.02 2" xfId="1558"/>
    <cellStyle name="_0.00[2space]_Liasse Rhodia - Solvay_2012.03" xfId="1559"/>
    <cellStyle name="_0.00[2space]_Liasse Rhodia - Solvay_2012.03 2" xfId="1560"/>
    <cellStyle name="_0.00[2space]_Liasse Rhodia - Solvay_2012.10" xfId="1561"/>
    <cellStyle name="_0.00[2space]_Liasse Rhodia - Solvay_2013.04" xfId="1562"/>
    <cellStyle name="_0.00[2space]_P&amp;l Rh_Solvay 2011_12 V7" xfId="1563"/>
    <cellStyle name="_0.00[2space]_P&amp;l Rh_Solvay 2011_12 V7 2" xfId="1564"/>
    <cellStyle name="_0.00[2space]_Passage Bilan Rh to Rh_Solvay 201112_V2" xfId="1565"/>
    <cellStyle name="_0.00[2space]_Passage Bilan Rh to Rh_Solvay 201112_V2 2" xfId="1566"/>
    <cellStyle name="_0.00[2space]_PPA Corporelles" xfId="1567"/>
    <cellStyle name="_0.00[2space]_R15430 et R75000" xfId="1568"/>
    <cellStyle name="_0.00[2space]_R15430 et R75000 2" xfId="1569"/>
    <cellStyle name="_0.00[2space]_RA Groupe 032012" xfId="1570"/>
    <cellStyle name="_0.00[2space]_RA Groupe 032012 2" xfId="1571"/>
    <cellStyle name="_0.00[2space]_RA Groupe 032012_CFS-FCF Dec" xfId="1572"/>
    <cellStyle name="_0.00[2space]_RA Groupe 032012_CFS-FCF Dec 2" xfId="1573"/>
    <cellStyle name="_0.00[2space]_RA Groupe 032012_CFS-FCF MT" xfId="1574"/>
    <cellStyle name="_0.00[2space]_RA Groupe 032012_CFS-FCF MT 2" xfId="1575"/>
    <cellStyle name="_0.00[2space]_RA Groupe 062012" xfId="1576"/>
    <cellStyle name="_0.00[2space]_RA Groupe 062012 2" xfId="1577"/>
    <cellStyle name="_0.00[2space]_RA Groupe 122012" xfId="1578"/>
    <cellStyle name="_0.00[2space]_RA Groupe 122012 2" xfId="1579"/>
    <cellStyle name="_0.00[2space]_RA Groupe SOLVAY 2013.03-parallèle-run" xfId="1580"/>
    <cellStyle name="_0.00[2space]_Retraitements PPA_2012.01_V2" xfId="1581"/>
    <cellStyle name="_0.00[2space]_Retraitements PPA_2012.01_V2 2" xfId="1582"/>
    <cellStyle name="_0.00[2space]_Revue analytique bilan_tableaux 2013.03_MP" xfId="1583"/>
    <cellStyle name="_0.00[2space]_Revue analytique bilan_tableaux 2013.03_MP 2" xfId="1584"/>
    <cellStyle name="_0.00[2space]_Synthèse 2011.12 - Vprovisoire" xfId="1585"/>
    <cellStyle name="_0.00[2space]_Synthèse impôt 2011.10" xfId="1586"/>
    <cellStyle name="_0.00[2space]_Tableaux préparation views &amp; Tax Proof - 2011.11" xfId="1587"/>
    <cellStyle name="_0.00[3space]" xfId="1588"/>
    <cellStyle name="_0.00[3space] 2" xfId="1589"/>
    <cellStyle name="_0.00[3space] 2 2" xfId="1590"/>
    <cellStyle name="_0.00[3space] 3" xfId="1591"/>
    <cellStyle name="_0.00[3space]_ASIAN_Plant_Perimeter" xfId="1592"/>
    <cellStyle name="_0.00[3space]_ASIAN_Plant_Perimeter 2" xfId="1593"/>
    <cellStyle name="_0.00[3space]_ASIAN_Plant_Perimeter 2 2" xfId="1594"/>
    <cellStyle name="_0.00[3space]_Formats RDG Dec 2008 MAG BU Diphenols v8 FINAL SP12" xfId="1595"/>
    <cellStyle name="_0.00[3space]_Formats RDG Dec 2008 MAG BU Diphenols v8 FINAL SP12 2" xfId="1596"/>
    <cellStyle name="_0.00[3space]_Formats RDG Dec 2008 MAG BU Diphenols v8 FINAL SP12 3" xfId="1597"/>
    <cellStyle name="_0.00[3space]_Formats RDG Dec 2008 MAG BU Diphenols v8 FINAL SP12 3 2" xfId="1598"/>
    <cellStyle name="_0.00[3space]_Jan BE+FebBE+MarBE v F12 Sales" xfId="1599"/>
    <cellStyle name="_0.00[3space]_Jan BE+FebBE+MarBE v F12 Sales 2" xfId="1600"/>
    <cellStyle name="_0.00[3space]_Jan BE+FebBE+MarBE v F12 Sales 2 2" xfId="1601"/>
    <cellStyle name="_0.00[4space]" xfId="1602"/>
    <cellStyle name="_0.00[4space] 2" xfId="1603"/>
    <cellStyle name="_0.00[4space] 2 2" xfId="1604"/>
    <cellStyle name="_0.00[4space] 3" xfId="1605"/>
    <cellStyle name="_0.00[4space] 4" xfId="1606"/>
    <cellStyle name="_0.00[4space]_2009-07-22_PEC-CAPEX 2009-2010_V7" xfId="1607"/>
    <cellStyle name="_0.00[4space]_2009-08_PEC-CAPEX 2009-2010_V8" xfId="1608"/>
    <cellStyle name="_0.00[4space]_Formats RDG Dec 2008 MAG BU Diphenols v8 FINAL SP12" xfId="1609"/>
    <cellStyle name="_0.00[4space]_Formats RDG Dec 2008 MAG BU Diphenols v8 FINAL SP12 2" xfId="1610"/>
    <cellStyle name="_0.00[4space]_Formats RDG Dec 2008 MAG BU Diphenols v8 FINAL SP12 3" xfId="1611"/>
    <cellStyle name="_0.00[4space]_Formats RDG Dec 2008 MAG BU Diphenols v8 FINAL SP12 3 2" xfId="1612"/>
    <cellStyle name="_0.00[4space]_Jan BE+FebBE+MarBE v F12 Sales" xfId="1613"/>
    <cellStyle name="_0.00[4space]_Jan BE+FebBE+MarBE v F12 Sales 2" xfId="1614"/>
    <cellStyle name="_0.00[4space]_Jan BE+FebBE+MarBE v F12 Sales 2 2" xfId="1615"/>
    <cellStyle name="_0.00[4space]_Table RM" xfId="1616"/>
    <cellStyle name="_0.00[4space]_Table RM 2" xfId="1617"/>
    <cellStyle name="_0.00[4space]_Table RM 2 2" xfId="1618"/>
    <cellStyle name="_0[1space]" xfId="1619"/>
    <cellStyle name="_0[1space] 2" xfId="1620"/>
    <cellStyle name="_0[1space] 2 2" xfId="1621"/>
    <cellStyle name="_0[1space] 3" xfId="1622"/>
    <cellStyle name="_0[1space]_2009 CTN FCST (Q1+Q2+Q3)" xfId="1623"/>
    <cellStyle name="_0[1space]_2009 CTN FCST (Q1+Q2+Q3) 2" xfId="1624"/>
    <cellStyle name="_0[1space]_2009 CTN FCST (Q1+Q2+Q3) 2 2" xfId="1625"/>
    <cellStyle name="_0[1space]_2009-07-22_PEC-CAPEX 2009-2010_V7" xfId="1626"/>
    <cellStyle name="_0[1space]_2009-08_PEC-CAPEX 2009-2010_V8" xfId="1627"/>
    <cellStyle name="_0[1space]_DATABASECNPGLOBAL v11 22062009 (CR Juin)" xfId="1628"/>
    <cellStyle name="_0[1space]_DATABASECNPGLOBAL v11 22062009 (CR Juin) 2" xfId="1629"/>
    <cellStyle name="_0[1space]_DATABASECNPGLOBAL v11 22062009 (CR Juin) 2 2" xfId="1630"/>
    <cellStyle name="_0[1space]_DATABASECNPGLOBAL v5" xfId="1631"/>
    <cellStyle name="_0[1space]_DATABASECNPGLOBAL v5 2" xfId="1632"/>
    <cellStyle name="_0[1space]_DATABASECNPGLOBAL v5 2 2" xfId="1633"/>
    <cellStyle name="_0[1space]_Détail EBITDA" xfId="1634"/>
    <cellStyle name="_0[1space]_Détail EBITDA 2" xfId="1635"/>
    <cellStyle name="_0[1space]_Détail EBITDA 2 2" xfId="1636"/>
    <cellStyle name="_0[1space]_EUR 2010" xfId="1637"/>
    <cellStyle name="_0[1space]_EUR 2010 2" xfId="1638"/>
    <cellStyle name="_0[1space]_EUR 2010 2 2" xfId="1639"/>
    <cellStyle name="_0[1space]_EUR 2010 3" xfId="1640"/>
    <cellStyle name="_0[1space]_Fixed costs DashBoard" xfId="1641"/>
    <cellStyle name="_0[1space]_Fixed costs DashBoard 2" xfId="1642"/>
    <cellStyle name="_0[1space]_Fixed costs DashBoard 2 2" xfId="1643"/>
    <cellStyle name="_0[1space]_Fixed costs DashBoard 3" xfId="1644"/>
    <cellStyle name="_0[1space]_Fixed costs DashBoard_2009 CTN FCST (Q1+Q2+Q3)" xfId="1645"/>
    <cellStyle name="_0[1space]_Fixed costs DashBoard_2009 CTN FCST (Q1+Q2+Q3) 2" xfId="1646"/>
    <cellStyle name="_0[1space]_Fixed costs DashBoard_2009 CTN FCST (Q1+Q2+Q3) 2 2" xfId="1647"/>
    <cellStyle name="_0[1space]_GL-MB-M" xfId="1648"/>
    <cellStyle name="_0[1space]_GL-MB-M 2" xfId="1649"/>
    <cellStyle name="_0[1space]_GL-MB-M 2 2" xfId="1650"/>
    <cellStyle name="_0[1space]_Q4 09 vs 08 CTN" xfId="1651"/>
    <cellStyle name="_0[2space]" xfId="1652"/>
    <cellStyle name="_0[2space] 2" xfId="1653"/>
    <cellStyle name="_0[2space] 2 2" xfId="1654"/>
    <cellStyle name="_0[2space] 3" xfId="1655"/>
    <cellStyle name="_0[2space]_2009 CTN FCST (Q1+Q2+Q3)" xfId="1656"/>
    <cellStyle name="_0[2space]_2009 CTN FCST (Q1+Q2+Q3) 2" xfId="1657"/>
    <cellStyle name="_0[2space]_2009 CTN FCST (Q1+Q2+Q3) 2 2" xfId="1658"/>
    <cellStyle name="_0[2space]_2009-07-22_PEC-CAPEX 2009-2010_V7" xfId="1659"/>
    <cellStyle name="_0[2space]_2009-08_PEC-CAPEX 2009-2010_V8" xfId="1660"/>
    <cellStyle name="_0[2space]_AFDT manque Inhibiteurs a la conso 21102010" xfId="1661"/>
    <cellStyle name="_0[2space]_AP - Fluorés" xfId="1662"/>
    <cellStyle name="_0[2space]_ASIAN_Plant_Perimeter" xfId="1663"/>
    <cellStyle name="_0[2space]_ASIAN_Plant_Perimeter 2" xfId="1664"/>
    <cellStyle name="_0[2space]_ASIAN_Plant_Perimeter 2 2" xfId="1665"/>
    <cellStyle name="_0[2space]_bridge Frais fixes détaillé" xfId="1666"/>
    <cellStyle name="_0[2space]_DATABASECNPGLOBAL v5" xfId="1667"/>
    <cellStyle name="_0[2space]_Formats RDG Dec 2008 MAG BU Diphenols v8 FINAL SP12" xfId="1668"/>
    <cellStyle name="_0[2space]_Formats RDG Dec 2008 MAG BU Diphenols v8 FINAL SP12 2" xfId="1669"/>
    <cellStyle name="_0[2space]_Formats RDG Dec 2008 MAG BU Diphenols v8 FINAL SP12 2 2" xfId="1670"/>
    <cellStyle name="_0[2space]_FX rates" xfId="1671"/>
    <cellStyle name="_0[2space]_Q3 10 vs 09 CTN" xfId="1672"/>
    <cellStyle name="_0[2space]_Q4 09 vs 08 CTN" xfId="1673"/>
    <cellStyle name="_0[3space]" xfId="1674"/>
    <cellStyle name="_0[3space] 2" xfId="1675"/>
    <cellStyle name="_0[3space] 2 2" xfId="1676"/>
    <cellStyle name="_0[3space] 3" xfId="1677"/>
    <cellStyle name="_0[3space]_2009-07-22_PEC-CAPEX 2009-2010_V7" xfId="1678"/>
    <cellStyle name="_0[3space]_2009-08_PEC-CAPEX 2009-2010_V8" xfId="1679"/>
    <cellStyle name="_0[3space]_DATABASECNPGLOBAL v5" xfId="1680"/>
    <cellStyle name="_0[3space]_DATABASECNPGLOBAL v5 2" xfId="1681"/>
    <cellStyle name="_0[3space]_DATABASECNPGLOBAL v5 2 2" xfId="1682"/>
    <cellStyle name="_0[3space]_Formats RDG Dec 2008 MAG BU Diphenols v8 FINAL SP12" xfId="1683"/>
    <cellStyle name="_0[3space]_Formats RDG Dec 2008 MAG BU Diphenols v8 FINAL SP12 2" xfId="1684"/>
    <cellStyle name="_0[3space]_Formats RDG Dec 2008 MAG BU Diphenols v8 FINAL SP12 2 2" xfId="1685"/>
    <cellStyle name="_0[4space]" xfId="1686"/>
    <cellStyle name="_0[4space] 2" xfId="1687"/>
    <cellStyle name="_0[4space] 2 2" xfId="1688"/>
    <cellStyle name="_0[4space] 3" xfId="1689"/>
    <cellStyle name="_0[4space]_2009-07-22_PEC-CAPEX 2009-2010_V7" xfId="1690"/>
    <cellStyle name="_0[4space]_2009-08_PEC-CAPEX 2009-2010_V8" xfId="1691"/>
    <cellStyle name="_0[4space]_ASIAN_Plant_Perimeter" xfId="1692"/>
    <cellStyle name="_0[4space]_ASIAN_Plant_Perimeter 2" xfId="1693"/>
    <cellStyle name="_0[4space]_ASIAN_Plant_Perimeter 2 2" xfId="1694"/>
    <cellStyle name="_0[4space]_Formats RDG Dec 2008 MAG BU Diphenols v8 FINAL SP12" xfId="1695"/>
    <cellStyle name="_0[4space]_Formats RDG Dec 2008 MAG BU Diphenols v8 FINAL SP12 2" xfId="1696"/>
    <cellStyle name="_0[4space]_Formats RDG Dec 2008 MAG BU Diphenols v8 FINAL SP12 2 2" xfId="1697"/>
    <cellStyle name="_Alcatel Model Research" xfId="1698"/>
    <cellStyle name="_Alcatel Model Research_2009 CTN FCST (Q1+Q2)" xfId="1699"/>
    <cellStyle name="_Alcatel Model Research_2009 CTN FCST (Q1+Q2)_AFDT manque Inhibiteurs a la conso 21102010" xfId="1700"/>
    <cellStyle name="_Alcatel Model Research_2009 CTN FCST (Q1+Q2)_Cash Unit Review 2011.06 Aroma v4" xfId="1701"/>
    <cellStyle name="_Alcatel Model Research_2009 CTN FCST (Q1+Q2)_Cash Unit Review 2011.06 Aroma v4 2" xfId="1702"/>
    <cellStyle name="_Alcatel Model Research_2009 CTN FCST (Q1+Q2)_Cash Unit Review 2011.06 Aroma v4 3" xfId="1703"/>
    <cellStyle name="_Alcatel Model Research_2009 CTN FCST (Q1+Q2)_Cash Unit Review 2011.06 Aroma v4_Risques  opportunités_AP v2" xfId="1704"/>
    <cellStyle name="_Alcatel Model Research_2009 CTN FCST (Q1+Q2)_Cash Unit Review 2011.06 Aroma v4_Risques  opportunités_AP v2 2" xfId="1705"/>
    <cellStyle name="_Alcatel Model Research_2009 CTN FCST (Q1+Q2)_Cash Unit Review 2011.06 Aroma v4_Risques  opportunités_AP v2 3" xfId="1706"/>
    <cellStyle name="_Alcatel Model Research_2009 CTN FCST (Q1+Q2)_DATABASE" xfId="1707"/>
    <cellStyle name="_Alcatel Model Research_2009 CTN FCST (Q1+Q2)_Database CNP" xfId="1708"/>
    <cellStyle name="_Alcatel Model Research_2009 CTN FCST (Q1+Q2)_DATABASE_EVP 2015 Roadmap May12 vs Roadmap validated in July11 FY avec modifs FlVv5" xfId="1709"/>
    <cellStyle name="_Alcatel Model Research_2009 CTN FCST (Q1+Q2)_DATABASE_EVP 2015 Roadmap May12 vs Roadmap validated in July11 FY avec modifs FlVv5 2" xfId="1710"/>
    <cellStyle name="_Alcatel Model Research_2009 CTN FCST (Q1+Q2)_DATABASE_EVP 2015 Roadmap May12 vs Roadmap validated in July11 FY avec modifs FlVv5 3" xfId="1711"/>
    <cellStyle name="_Alcatel Model Research_2009 CTN FCST (Q1+Q2)_Draft Roadmap 2012-2015 v6" xfId="1712"/>
    <cellStyle name="_Alcatel Model Research_2009 CTN FCST (Q1+Q2)_FLUO" xfId="1713"/>
    <cellStyle name="_Alcatel Model Research_2009 CTN FCST (Q1+Q2)_FLUO 2" xfId="1714"/>
    <cellStyle name="_Alcatel Model Research_2009 CTN FCST (Q1+Q2)_FLUO 3" xfId="1715"/>
    <cellStyle name="_Alcatel Model Research_2009 CTN FCST (Q1+Q2)_FLUO_Risques  opportunités_AP v2" xfId="1716"/>
    <cellStyle name="_Alcatel Model Research_2009 CTN FCST (Q1+Q2)_Synthese EUR" xfId="1717"/>
    <cellStyle name="_Alcatel Model Research_SLDIP" xfId="1718"/>
    <cellStyle name="_Aroma Perf new BP" xfId="1719"/>
    <cellStyle name="_Blue Shade" xfId="1720"/>
    <cellStyle name="_Blue Shade 2" xfId="1721"/>
    <cellStyle name="_Blue Shade 3" xfId="1722"/>
    <cellStyle name="_Blue Shade_2009 CTN FCST (4Q)" xfId="1723"/>
    <cellStyle name="_Blue Shade_2009 CTN FCST (4Q) 2" xfId="1724"/>
    <cellStyle name="_Blue Shade_2009 CTN FCST (4Q) 3" xfId="1725"/>
    <cellStyle name="_Blue Shade_2009 CTN FCST (4Q)_1" xfId="1726"/>
    <cellStyle name="_Blue Shade_2009 CTN FCST (4Q)_1 2" xfId="1727"/>
    <cellStyle name="_Blue Shade_2009 CTN FCST (4Q)_1 3" xfId="1728"/>
    <cellStyle name="_Blue Shade_2009 CTN FCST (Q1+Q2)" xfId="1729"/>
    <cellStyle name="_Blue Shade_2009 CTN FCST (Q1+Q2) 2" xfId="1730"/>
    <cellStyle name="_Blue Shade_2009 CTN FCST (Q1+Q2) 3" xfId="1731"/>
    <cellStyle name="_Blue Shade_2009 CTN FCST (Q1+Q2)_2009 CTN FCST (4Q)" xfId="1732"/>
    <cellStyle name="_Blue Shade_2009 CTN FCST (Q1+Q2)_2009 CTN FCST (4Q) 2" xfId="1733"/>
    <cellStyle name="_Blue Shade_2009 CTN FCST (Q1+Q2)_2009 CTN FCST (4Q) 3" xfId="1734"/>
    <cellStyle name="_Blue Shade_2009 CTN FCST (Q1+Q2)_2009 CTN FCST (4Q)_Cash Unit Review 2011.06 Aroma v4" xfId="1735"/>
    <cellStyle name="_Blue Shade_2009 CTN FCST (Q1+Q2)_2009 CTN FCST (4Q)_Cash Unit Review 2011.06 Aroma v4 2" xfId="1736"/>
    <cellStyle name="_Blue Shade_2009 CTN FCST (Q1+Q2)_2009 CTN FCST (4Q)_Cash Unit Review 2011.06 Aroma v4 2 2" xfId="1737"/>
    <cellStyle name="_Blue Shade_2009 CTN FCST (Q1+Q2)_2009 CTN FCST (4Q)_Cash Unit Review 2011.06 Aroma v4 2 2 2" xfId="1738"/>
    <cellStyle name="_Blue Shade_2009 CTN FCST (Q1+Q2)_2009 CTN FCST (4Q)_Cash Unit Review 2011.06 Aroma v4 2 2 3" xfId="1739"/>
    <cellStyle name="_Blue Shade_2009 CTN FCST (Q1+Q2)_2009 CTN FCST (4Q)_Cash Unit Review 2011.06 Aroma v4 2 3" xfId="1740"/>
    <cellStyle name="_Blue Shade_2009 CTN FCST (Q1+Q2)_2009 CTN FCST (4Q)_Cash Unit Review 2011.06 Aroma v4 2 4" xfId="1741"/>
    <cellStyle name="_Blue Shade_2009 CTN FCST (Q1+Q2)_2009 CTN FCST (4Q)_Cash Unit Review 2011.06 Aroma v4 3" xfId="1742"/>
    <cellStyle name="_Blue Shade_2009 CTN FCST (Q1+Q2)_2009 CTN FCST (4Q)_Cash Unit Review 2011.06 Aroma v4 4" xfId="1743"/>
    <cellStyle name="_Blue Shade_2009 CTN FCST (Q1+Q2)_2009 CTN FCST (4Q)_Risques  opportunités_AP v2" xfId="1744"/>
    <cellStyle name="_Blue Shade_2009 CTN FCST (Q1+Q2)_2009 CTN FCST (4Q)_Risques  opportunités_AP v2 2" xfId="1745"/>
    <cellStyle name="_Blue Shade_2009 CTN FCST (Q1+Q2)_2009 CTN FCST (4Q)_Risques  opportunités_AP v2 3" xfId="1746"/>
    <cellStyle name="_Blue Shade_2009 CTN FCST (Q1+Q2)_AFDT manque Inhibiteurs a la conso 21102010" xfId="1747"/>
    <cellStyle name="_Blue Shade_2009 CTN FCST (Q1+Q2)_AFDT manque Inhibiteurs a la conso 21102010 2" xfId="1748"/>
    <cellStyle name="_Blue Shade_2009 CTN FCST (Q1+Q2)_AFDT manque Inhibiteurs a la conso 21102010 3" xfId="1749"/>
    <cellStyle name="_Blue Shade_2009 CTN FCST (Q1+Q2)_Cash Unit Review 2011.06 Aroma v4" xfId="1750"/>
    <cellStyle name="_Blue Shade_2009 CTN FCST (Q1+Q2)_Cash Unit Review 2011.06 Aroma v4 2" xfId="1751"/>
    <cellStyle name="_Blue Shade_2009 CTN FCST (Q1+Q2)_Cash Unit Review 2011.06 Aroma v4 3" xfId="1752"/>
    <cellStyle name="_Blue Shade_2009 CTN FCST (Q1+Q2)_Draft Roadmap 2012-2015 v6" xfId="1753"/>
    <cellStyle name="_Blue Shade_2009 CTN FCST (Q1+Q2)_Draft Roadmap 2012-2015 v6 2" xfId="1754"/>
    <cellStyle name="_Blue Shade_2009 CTN FCST (Q1+Q2)_Draft Roadmap 2012-2015 v6 3" xfId="1755"/>
    <cellStyle name="_Blue Shade_2009 CTN FCST (Q1+Q2)_EVP 2015 Roadmap May12 vs Roadmap validated in July11 FY avec modifs FlVv5" xfId="1756"/>
    <cellStyle name="_Blue Shade_2009 CTN FCST (Q1+Q2)_EVP 2015 Roadmap May12 vs Roadmap validated in July11 FY avec modifs FlVv5 2" xfId="1757"/>
    <cellStyle name="_Blue Shade_2009 CTN FCST (Q1+Q2)_EVP 2015 Roadmap May12 vs Roadmap validated in July11 FY avec modifs FlVv5 2 2" xfId="1758"/>
    <cellStyle name="_Blue Shade_2009 CTN FCST (Q1+Q2)_EVP 2015 Roadmap May12 vs Roadmap validated in July11 FY avec modifs FlVv5 2 2 2" xfId="1759"/>
    <cellStyle name="_Blue Shade_2009 CTN FCST (Q1+Q2)_EVP 2015 Roadmap May12 vs Roadmap validated in July11 FY avec modifs FlVv5 2 2 3" xfId="1760"/>
    <cellStyle name="_Blue Shade_2009 CTN FCST (Q1+Q2)_EVP 2015 Roadmap May12 vs Roadmap validated in July11 FY avec modifs FlVv5 2 3" xfId="1761"/>
    <cellStyle name="_Blue Shade_2009 CTN FCST (Q1+Q2)_EVP 2015 Roadmap May12 vs Roadmap validated in July11 FY avec modifs FlVv5 2 4" xfId="1762"/>
    <cellStyle name="_Blue Shade_2009 CTN FCST (Q1+Q2)_EVP 2015 Roadmap May12 vs Roadmap validated in July11 FY avec modifs FlVv5 3" xfId="1763"/>
    <cellStyle name="_Blue Shade_2009 CTN FCST (Q1+Q2)_EVP 2015 Roadmap May12 vs Roadmap validated in July11 FY avec modifs FlVv5 4" xfId="1764"/>
    <cellStyle name="_Blue Shade_2009 CTN FCST (Q1+Q2)_PLUG" xfId="1765"/>
    <cellStyle name="_Blue Shade_2009 CTN FCST (Q1+Q2)_PLUG 2" xfId="1766"/>
    <cellStyle name="_Blue Shade_2009 CTN FCST (Q1+Q2)_PLUG 2 2" xfId="1767"/>
    <cellStyle name="_Blue Shade_2009 CTN FCST (Q1+Q2)_PLUG 2 2 2" xfId="1768"/>
    <cellStyle name="_Blue Shade_2009 CTN FCST (Q1+Q2)_PLUG 2 2 3" xfId="1769"/>
    <cellStyle name="_Blue Shade_2009 CTN FCST (Q1+Q2)_PLUG 2 3" xfId="1770"/>
    <cellStyle name="_Blue Shade_2009 CTN FCST (Q1+Q2)_PLUG 2 4" xfId="1771"/>
    <cellStyle name="_Blue Shade_2009 CTN FCST (Q1+Q2)_PLUG 3" xfId="1772"/>
    <cellStyle name="_Blue Shade_2009 CTN FCST (Q1+Q2)_PLUG 3 2" xfId="1773"/>
    <cellStyle name="_Blue Shade_2009 CTN FCST (Q1+Q2)_PLUG 3 3" xfId="1774"/>
    <cellStyle name="_Blue Shade_2009 CTN FCST (Q1+Q2)_PLUG 4" xfId="1775"/>
    <cellStyle name="_Blue Shade_2009 CTN FCST (Q1+Q2)_PLUG 5" xfId="1776"/>
    <cellStyle name="_Blue Shade_2009 CTN FCST (Q1+Q2)_PLUG_AFDT manque Inhibiteurs a la conso 21102010" xfId="1777"/>
    <cellStyle name="_Blue Shade_2009 CTN FCST (Q1+Q2)_PLUG_AFDT manque Inhibiteurs a la conso 21102010 2" xfId="1778"/>
    <cellStyle name="_Blue Shade_2009 CTN FCST (Q1+Q2)_PLUG_AFDT manque Inhibiteurs a la conso 21102010 2 2" xfId="1779"/>
    <cellStyle name="_Blue Shade_2009 CTN FCST (Q1+Q2)_PLUG_AFDT manque Inhibiteurs a la conso 21102010 2 2 2" xfId="1780"/>
    <cellStyle name="_Blue Shade_2009 CTN FCST (Q1+Q2)_PLUG_AFDT manque Inhibiteurs a la conso 21102010 2 2 3" xfId="1781"/>
    <cellStyle name="_Blue Shade_2009 CTN FCST (Q1+Q2)_PLUG_AFDT manque Inhibiteurs a la conso 21102010 2 3" xfId="1782"/>
    <cellStyle name="_Blue Shade_2009 CTN FCST (Q1+Q2)_PLUG_AFDT manque Inhibiteurs a la conso 21102010 2 4" xfId="1783"/>
    <cellStyle name="_Blue Shade_2009 CTN FCST (Q1+Q2)_PLUG_AFDT manque Inhibiteurs a la conso 21102010 3" xfId="1784"/>
    <cellStyle name="_Blue Shade_2009 CTN FCST (Q1+Q2)_PLUG_AFDT manque Inhibiteurs a la conso 21102010 3 2" xfId="1785"/>
    <cellStyle name="_Blue Shade_2009 CTN FCST (Q1+Q2)_PLUG_AFDT manque Inhibiteurs a la conso 21102010 3 3" xfId="1786"/>
    <cellStyle name="_Blue Shade_2009 CTN FCST (Q1+Q2)_PLUG_AFDT manque Inhibiteurs a la conso 21102010 4" xfId="1787"/>
    <cellStyle name="_Blue Shade_2009 CTN FCST (Q1+Q2)_PLUG_AFDT manque Inhibiteurs a la conso 21102010 5" xfId="1788"/>
    <cellStyle name="_Blue Shade_2009 CTN FCST (Q1+Q2)_PLUG_EVP 2015 Roadmap May12 vs Roadmap validated in July11 FY avec modifs FlVv5" xfId="1789"/>
    <cellStyle name="_Blue Shade_2009 CTN FCST (Q1+Q2)_PLUG_EVP 2015 Roadmap May12 vs Roadmap validated in July11 FY avec modifs FlVv5 2" xfId="1790"/>
    <cellStyle name="_Blue Shade_2009 CTN FCST (Q1+Q2)_PLUG_EVP 2015 Roadmap May12 vs Roadmap validated in July11 FY avec modifs FlVv5 3" xfId="1791"/>
    <cellStyle name="_Blue Shade_2009 CTN FCST (Q1+Q2)_Risques  opportunités_AP v2" xfId="1792"/>
    <cellStyle name="_Blue Shade_2009 CTN FCST (Q1+Q2)_Risques  opportunités_AP v2 2" xfId="1793"/>
    <cellStyle name="_Blue Shade_2009 CTN FCST (Q1+Q2)_Risques  opportunités_AP v2 3" xfId="1794"/>
    <cellStyle name="_Blue Shade_2009 CTN FCST (Q1+Q2)_Synthese EUR" xfId="1795"/>
    <cellStyle name="_Blue Shade_2009 CTN FCST (Q1+Q2)_Synthese EUR 2" xfId="1796"/>
    <cellStyle name="_Blue Shade_2009 CTN FCST (Q1+Q2)_Synthese EUR 2 2" xfId="1797"/>
    <cellStyle name="_Blue Shade_2009 CTN FCST (Q1+Q2)_Synthese EUR 2 2 2" xfId="1798"/>
    <cellStyle name="_Blue Shade_2009 CTN FCST (Q1+Q2)_Synthese EUR 2 2 3" xfId="1799"/>
    <cellStyle name="_Blue Shade_2009 CTN FCST (Q1+Q2)_Synthese EUR 2 3" xfId="1800"/>
    <cellStyle name="_Blue Shade_2009 CTN FCST (Q1+Q2)_Synthese EUR 2 4" xfId="1801"/>
    <cellStyle name="_Blue Shade_2009 CTN FCST (Q1+Q2)_Synthese EUR 3" xfId="1802"/>
    <cellStyle name="_Blue Shade_2009 CTN FCST (Q1+Q2)_Synthese EUR 3 2" xfId="1803"/>
    <cellStyle name="_Blue Shade_2009 CTN FCST (Q1+Q2)_Synthese EUR 3 3" xfId="1804"/>
    <cellStyle name="_Blue Shade_2009 CTN FCST (Q1+Q2)_Synthese EUR 4" xfId="1805"/>
    <cellStyle name="_Blue Shade_2009 CTN FCST (Q1+Q2)_Synthese EUR 5" xfId="1806"/>
    <cellStyle name="_Blue Shade_2009 CTN FCST (Q1+Q2+Q3)" xfId="1807"/>
    <cellStyle name="_Blue Shade_2009 CTN FCST (Q1+Q2+Q3) 2" xfId="1808"/>
    <cellStyle name="_Blue Shade_2009 CTN FCST (Q1+Q2+Q3) 3" xfId="1809"/>
    <cellStyle name="_Blue Shade_2009 CTN FCST (Q1+Q2+Q3)_2009 CTN FCST (4Q)" xfId="1810"/>
    <cellStyle name="_Blue Shade_2009 CTN FCST (Q1+Q2+Q3)_2009 CTN FCST (4Q) 2" xfId="1811"/>
    <cellStyle name="_Blue Shade_2009 CTN FCST (Q1+Q2+Q3)_2009 CTN FCST (4Q) 3" xfId="1812"/>
    <cellStyle name="_Blue Shade_2009 CTN FCST (Q1+Q2+Q3)_2009 CTN FCST (4Q)_Cash Unit Review 2011.06 Aroma v4" xfId="1813"/>
    <cellStyle name="_Blue Shade_2009 CTN FCST (Q1+Q2+Q3)_2009 CTN FCST (4Q)_Cash Unit Review 2011.06 Aroma v4 2" xfId="1814"/>
    <cellStyle name="_Blue Shade_2009 CTN FCST (Q1+Q2+Q3)_2009 CTN FCST (4Q)_Cash Unit Review 2011.06 Aroma v4 2 2" xfId="1815"/>
    <cellStyle name="_Blue Shade_2009 CTN FCST (Q1+Q2+Q3)_2009 CTN FCST (4Q)_Cash Unit Review 2011.06 Aroma v4 2 2 2" xfId="1816"/>
    <cellStyle name="_Blue Shade_2009 CTN FCST (Q1+Q2+Q3)_2009 CTN FCST (4Q)_Cash Unit Review 2011.06 Aroma v4 2 2 3" xfId="1817"/>
    <cellStyle name="_Blue Shade_2009 CTN FCST (Q1+Q2+Q3)_2009 CTN FCST (4Q)_Cash Unit Review 2011.06 Aroma v4 2 3" xfId="1818"/>
    <cellStyle name="_Blue Shade_2009 CTN FCST (Q1+Q2+Q3)_2009 CTN FCST (4Q)_Cash Unit Review 2011.06 Aroma v4 2 4" xfId="1819"/>
    <cellStyle name="_Blue Shade_2009 CTN FCST (Q1+Q2+Q3)_2009 CTN FCST (4Q)_Cash Unit Review 2011.06 Aroma v4 3" xfId="1820"/>
    <cellStyle name="_Blue Shade_2009 CTN FCST (Q1+Q2+Q3)_2009 CTN FCST (4Q)_Cash Unit Review 2011.06 Aroma v4 4" xfId="1821"/>
    <cellStyle name="_Blue Shade_2009 CTN FCST (Q1+Q2+Q3)_2009 CTN FCST (4Q)_Risques  opportunités_AP v2" xfId="1822"/>
    <cellStyle name="_Blue Shade_2009 CTN FCST (Q1+Q2+Q3)_2009 CTN FCST (4Q)_Risques  opportunités_AP v2 2" xfId="1823"/>
    <cellStyle name="_Blue Shade_2009 CTN FCST (Q1+Q2+Q3)_2009 CTN FCST (4Q)_Risques  opportunités_AP v2 3" xfId="1824"/>
    <cellStyle name="_Blue Shade_2009 CTN FCST (Q1+Q2+Q3)_AFDT manque Inhibiteurs a la conso 21102010" xfId="1825"/>
    <cellStyle name="_Blue Shade_2009 CTN FCST (Q1+Q2+Q3)_AFDT manque Inhibiteurs a la conso 21102010 2" xfId="1826"/>
    <cellStyle name="_Blue Shade_2009 CTN FCST (Q1+Q2+Q3)_AFDT manque Inhibiteurs a la conso 21102010 3" xfId="1827"/>
    <cellStyle name="_Blue Shade_2009 CTN FCST (Q1+Q2+Q3)_Cash Unit Review 2011.06 Aroma v4" xfId="1828"/>
    <cellStyle name="_Blue Shade_2009 CTN FCST (Q1+Q2+Q3)_Cash Unit Review 2011.06 Aroma v4 2" xfId="1829"/>
    <cellStyle name="_Blue Shade_2009 CTN FCST (Q1+Q2+Q3)_Cash Unit Review 2011.06 Aroma v4 3" xfId="1830"/>
    <cellStyle name="_Blue Shade_2009 CTN FCST (Q1+Q2+Q3)_Draft Roadmap 2012-2015 v6" xfId="1831"/>
    <cellStyle name="_Blue Shade_2009 CTN FCST (Q1+Q2+Q3)_Draft Roadmap 2012-2015 v6 2" xfId="1832"/>
    <cellStyle name="_Blue Shade_2009 CTN FCST (Q1+Q2+Q3)_Draft Roadmap 2012-2015 v6 3" xfId="1833"/>
    <cellStyle name="_Blue Shade_2009 CTN FCST (Q1+Q2+Q3)_EVP 2015 Roadmap May12 vs Roadmap validated in July11 FY avec modifs FlVv5" xfId="1834"/>
    <cellStyle name="_Blue Shade_2009 CTN FCST (Q1+Q2+Q3)_EVP 2015 Roadmap May12 vs Roadmap validated in July11 FY avec modifs FlVv5 2" xfId="1835"/>
    <cellStyle name="_Blue Shade_2009 CTN FCST (Q1+Q2+Q3)_EVP 2015 Roadmap May12 vs Roadmap validated in July11 FY avec modifs FlVv5 2 2" xfId="1836"/>
    <cellStyle name="_Blue Shade_2009 CTN FCST (Q1+Q2+Q3)_EVP 2015 Roadmap May12 vs Roadmap validated in July11 FY avec modifs FlVv5 2 2 2" xfId="1837"/>
    <cellStyle name="_Blue Shade_2009 CTN FCST (Q1+Q2+Q3)_EVP 2015 Roadmap May12 vs Roadmap validated in July11 FY avec modifs FlVv5 2 2 3" xfId="1838"/>
    <cellStyle name="_Blue Shade_2009 CTN FCST (Q1+Q2+Q3)_EVP 2015 Roadmap May12 vs Roadmap validated in July11 FY avec modifs FlVv5 2 3" xfId="1839"/>
    <cellStyle name="_Blue Shade_2009 CTN FCST (Q1+Q2+Q3)_EVP 2015 Roadmap May12 vs Roadmap validated in July11 FY avec modifs FlVv5 2 4" xfId="1840"/>
    <cellStyle name="_Blue Shade_2009 CTN FCST (Q1+Q2+Q3)_EVP 2015 Roadmap May12 vs Roadmap validated in July11 FY avec modifs FlVv5 3" xfId="1841"/>
    <cellStyle name="_Blue Shade_2009 CTN FCST (Q1+Q2+Q3)_EVP 2015 Roadmap May12 vs Roadmap validated in July11 FY avec modifs FlVv5 4" xfId="1842"/>
    <cellStyle name="_Blue Shade_2009 CTN FCST (Q1+Q2+Q3)_PLUG" xfId="1843"/>
    <cellStyle name="_Blue Shade_2009 CTN FCST (Q1+Q2+Q3)_PLUG 2" xfId="1844"/>
    <cellStyle name="_Blue Shade_2009 CTN FCST (Q1+Q2+Q3)_PLUG 2 2" xfId="1845"/>
    <cellStyle name="_Blue Shade_2009 CTN FCST (Q1+Q2+Q3)_PLUG 2 2 2" xfId="1846"/>
    <cellStyle name="_Blue Shade_2009 CTN FCST (Q1+Q2+Q3)_PLUG 2 2 3" xfId="1847"/>
    <cellStyle name="_Blue Shade_2009 CTN FCST (Q1+Q2+Q3)_PLUG 2 3" xfId="1848"/>
    <cellStyle name="_Blue Shade_2009 CTN FCST (Q1+Q2+Q3)_PLUG 2 4" xfId="1849"/>
    <cellStyle name="_Blue Shade_2009 CTN FCST (Q1+Q2+Q3)_PLUG 3" xfId="1850"/>
    <cellStyle name="_Blue Shade_2009 CTN FCST (Q1+Q2+Q3)_PLUG 3 2" xfId="1851"/>
    <cellStyle name="_Blue Shade_2009 CTN FCST (Q1+Q2+Q3)_PLUG 3 3" xfId="1852"/>
    <cellStyle name="_Blue Shade_2009 CTN FCST (Q1+Q2+Q3)_PLUG 4" xfId="1853"/>
    <cellStyle name="_Blue Shade_2009 CTN FCST (Q1+Q2+Q3)_PLUG 5" xfId="1854"/>
    <cellStyle name="_Blue Shade_2009 CTN FCST (Q1+Q2+Q3)_PLUG_AFDT manque Inhibiteurs a la conso 21102010" xfId="1855"/>
    <cellStyle name="_Blue Shade_2009 CTN FCST (Q1+Q2+Q3)_PLUG_AFDT manque Inhibiteurs a la conso 21102010 2" xfId="1856"/>
    <cellStyle name="_Blue Shade_2009 CTN FCST (Q1+Q2+Q3)_PLUG_AFDT manque Inhibiteurs a la conso 21102010 2 2" xfId="1857"/>
    <cellStyle name="_Blue Shade_2009 CTN FCST (Q1+Q2+Q3)_PLUG_AFDT manque Inhibiteurs a la conso 21102010 2 2 2" xfId="1858"/>
    <cellStyle name="_Blue Shade_2009 CTN FCST (Q1+Q2+Q3)_PLUG_AFDT manque Inhibiteurs a la conso 21102010 2 2 3" xfId="1859"/>
    <cellStyle name="_Blue Shade_2009 CTN FCST (Q1+Q2+Q3)_PLUG_AFDT manque Inhibiteurs a la conso 21102010 2 3" xfId="1860"/>
    <cellStyle name="_Blue Shade_2009 CTN FCST (Q1+Q2+Q3)_PLUG_AFDT manque Inhibiteurs a la conso 21102010 2 4" xfId="1861"/>
    <cellStyle name="_Blue Shade_2009 CTN FCST (Q1+Q2+Q3)_PLUG_AFDT manque Inhibiteurs a la conso 21102010 3" xfId="1862"/>
    <cellStyle name="_Blue Shade_2009 CTN FCST (Q1+Q2+Q3)_PLUG_AFDT manque Inhibiteurs a la conso 21102010 3 2" xfId="1863"/>
    <cellStyle name="_Blue Shade_2009 CTN FCST (Q1+Q2+Q3)_PLUG_AFDT manque Inhibiteurs a la conso 21102010 3 3" xfId="1864"/>
    <cellStyle name="_Blue Shade_2009 CTN FCST (Q1+Q2+Q3)_PLUG_AFDT manque Inhibiteurs a la conso 21102010 4" xfId="1865"/>
    <cellStyle name="_Blue Shade_2009 CTN FCST (Q1+Q2+Q3)_PLUG_AFDT manque Inhibiteurs a la conso 21102010 5" xfId="1866"/>
    <cellStyle name="_Blue Shade_2009 CTN FCST (Q1+Q2+Q3)_PLUG_EVP 2015 Roadmap May12 vs Roadmap validated in July11 FY avec modifs FlVv5" xfId="1867"/>
    <cellStyle name="_Blue Shade_2009 CTN FCST (Q1+Q2+Q3)_PLUG_EVP 2015 Roadmap May12 vs Roadmap validated in July11 FY avec modifs FlVv5 2" xfId="1868"/>
    <cellStyle name="_Blue Shade_2009 CTN FCST (Q1+Q2+Q3)_PLUG_EVP 2015 Roadmap May12 vs Roadmap validated in July11 FY avec modifs FlVv5 3" xfId="1869"/>
    <cellStyle name="_Blue Shade_2009 CTN FCST (Q1+Q2+Q3)_Risques  opportunités_AP v2" xfId="1870"/>
    <cellStyle name="_Blue Shade_2009 CTN FCST (Q1+Q2+Q3)_Risques  opportunités_AP v2 2" xfId="1871"/>
    <cellStyle name="_Blue Shade_2009 CTN FCST (Q1+Q2+Q3)_Risques  opportunités_AP v2 3" xfId="1872"/>
    <cellStyle name="_Blue Shade_2009 CTN FCST (Q1+Q2+Q3)_Synthese EUR" xfId="1873"/>
    <cellStyle name="_Blue Shade_2009 CTN FCST (Q1+Q2+Q3)_Synthese EUR 2" xfId="1874"/>
    <cellStyle name="_Blue Shade_2009 CTN FCST (Q1+Q2+Q3)_Synthese EUR 2 2" xfId="1875"/>
    <cellStyle name="_Blue Shade_2009 CTN FCST (Q1+Q2+Q3)_Synthese EUR 2 2 2" xfId="1876"/>
    <cellStyle name="_Blue Shade_2009 CTN FCST (Q1+Q2+Q3)_Synthese EUR 2 2 3" xfId="1877"/>
    <cellStyle name="_Blue Shade_2009 CTN FCST (Q1+Q2+Q3)_Synthese EUR 2 3" xfId="1878"/>
    <cellStyle name="_Blue Shade_2009 CTN FCST (Q1+Q2+Q3)_Synthese EUR 2 4" xfId="1879"/>
    <cellStyle name="_Blue Shade_2009 CTN FCST (Q1+Q2+Q3)_Synthese EUR 3" xfId="1880"/>
    <cellStyle name="_Blue Shade_2009 CTN FCST (Q1+Q2+Q3)_Synthese EUR 3 2" xfId="1881"/>
    <cellStyle name="_Blue Shade_2009 CTN FCST (Q1+Q2+Q3)_Synthese EUR 3 3" xfId="1882"/>
    <cellStyle name="_Blue Shade_2009 CTN FCST (Q1+Q2+Q3)_Synthese EUR 4" xfId="1883"/>
    <cellStyle name="_Blue Shade_2009 CTN FCST (Q1+Q2+Q3)_Synthese EUR 5" xfId="1884"/>
    <cellStyle name="_Blue Shade_AFDT manque Inhibiteurs a la conso 21102010" xfId="1885"/>
    <cellStyle name="_Blue Shade_AFDT manque Inhibiteurs a la conso 21102010 2" xfId="1886"/>
    <cellStyle name="_Blue Shade_AFDT manque Inhibiteurs a la conso 21102010 2 2" xfId="1887"/>
    <cellStyle name="_Blue Shade_AFDT manque Inhibiteurs a la conso 21102010 2 3" xfId="1888"/>
    <cellStyle name="_Blue Shade_AFDT manque Inhibiteurs a la conso 21102010 3" xfId="1889"/>
    <cellStyle name="_Blue Shade_AFDT manque Inhibiteurs a la conso 21102010 3 2" xfId="1890"/>
    <cellStyle name="_Blue Shade_AFDT manque Inhibiteurs a la conso 21102010 3 3" xfId="1891"/>
    <cellStyle name="_Blue Shade_AFDT manque Inhibiteurs a la conso 21102010 4" xfId="1892"/>
    <cellStyle name="_Blue Shade_AFDT manque Inhibiteurs a la conso 21102010 5" xfId="1893"/>
    <cellStyle name="_Blue Shade_AP - Fluorés" xfId="1894"/>
    <cellStyle name="_Blue Shade_AP - Fluorés 2" xfId="1895"/>
    <cellStyle name="_Blue Shade_AP - Fluorés 3" xfId="1896"/>
    <cellStyle name="_Blue Shade_ASIAN_Plant_Perimeter" xfId="1897"/>
    <cellStyle name="_Blue Shade_ASIAN_Plant_Perimeter 2" xfId="1898"/>
    <cellStyle name="_Blue Shade_ASIAN_Plant_Perimeter 2 2" xfId="1899"/>
    <cellStyle name="_Blue Shade_ASIAN_Plant_Perimeter 2 3" xfId="1900"/>
    <cellStyle name="_Blue Shade_ASIAN_Plant_Perimeter 3" xfId="1901"/>
    <cellStyle name="_Blue Shade_ASIAN_Plant_Perimeter 3 2" xfId="1902"/>
    <cellStyle name="_Blue Shade_ASIAN_Plant_Perimeter 3 3" xfId="1903"/>
    <cellStyle name="_Blue Shade_ASIAN_Plant_Perimeter 4" xfId="1904"/>
    <cellStyle name="_Blue Shade_ASIAN_Plant_Perimeter 5" xfId="1905"/>
    <cellStyle name="_Blue Shade_ASIAN_Plant_Perimeter_2009 CTN FCST (4Q)" xfId="1906"/>
    <cellStyle name="_Blue Shade_ASIAN_Plant_Perimeter_2009 CTN FCST (4Q) 2" xfId="1907"/>
    <cellStyle name="_Blue Shade_ASIAN_Plant_Perimeter_2009 CTN FCST (4Q) 3" xfId="1908"/>
    <cellStyle name="_Blue Shade_ASIAN_Plant_Perimeter_Détail EBITDA" xfId="1909"/>
    <cellStyle name="_Blue Shade_ASIAN_Plant_Perimeter_Détail EBITDA 2" xfId="1910"/>
    <cellStyle name="_Blue Shade_ASIAN_Plant_Perimeter_Détail EBITDA 2 2" xfId="1911"/>
    <cellStyle name="_Blue Shade_ASIAN_Plant_Perimeter_Détail EBITDA 2 3" xfId="1912"/>
    <cellStyle name="_Blue Shade_ASIAN_Plant_Perimeter_Détail EBITDA 3" xfId="1913"/>
    <cellStyle name="_Blue Shade_ASIAN_Plant_Perimeter_Détail EBITDA 3 2" xfId="1914"/>
    <cellStyle name="_Blue Shade_ASIAN_Plant_Perimeter_Détail EBITDA 3 2 2" xfId="1915"/>
    <cellStyle name="_Blue Shade_ASIAN_Plant_Perimeter_Détail EBITDA 3 2 3" xfId="1916"/>
    <cellStyle name="_Blue Shade_ASIAN_Plant_Perimeter_Détail EBITDA 3 3" xfId="1917"/>
    <cellStyle name="_Blue Shade_ASIAN_Plant_Perimeter_Détail EBITDA 3 4" xfId="1918"/>
    <cellStyle name="_Blue Shade_ASIAN_Plant_Perimeter_Détail EBITDA 4" xfId="1919"/>
    <cellStyle name="_Blue Shade_ASIAN_Plant_Perimeter_Détail EBITDA 5" xfId="1920"/>
    <cellStyle name="_Blue Shade_ASIAN_Plant_Perimeter_Détail EBITDA_Cash Unit Review 2011.06 Aroma v4" xfId="1921"/>
    <cellStyle name="_Blue Shade_ASIAN_Plant_Perimeter_Détail EBITDA_Cash Unit Review 2011.06 Aroma v4 2" xfId="1922"/>
    <cellStyle name="_Blue Shade_ASIAN_Plant_Perimeter_Détail EBITDA_Cash Unit Review 2011.06 Aroma v4 3" xfId="1923"/>
    <cellStyle name="_Blue Shade_ASIAN_Plant_Perimeter_Détail EBITDA_Cash Unit Review 2011.06 Aroma v4_Risques  opportunités_AP v2" xfId="1924"/>
    <cellStyle name="_Blue Shade_ASIAN_Plant_Perimeter_Détail EBITDA_Cash Unit Review 2011.06 Aroma v4_Risques  opportunités_AP v2 2" xfId="1925"/>
    <cellStyle name="_Blue Shade_ASIAN_Plant_Perimeter_Détail EBITDA_Cash Unit Review 2011.06 Aroma v4_Risques  opportunités_AP v2 3" xfId="1926"/>
    <cellStyle name="_Blue Shade_ASIAN_Plant_Perimeter_EUR 2010" xfId="1927"/>
    <cellStyle name="_Blue Shade_ASIAN_Plant_Perimeter_EUR 2010 2" xfId="1928"/>
    <cellStyle name="_Blue Shade_ASIAN_Plant_Perimeter_EUR 2010 3" xfId="1929"/>
    <cellStyle name="_Blue Shade_ASIAN_Plant_Perimeter_EUR 2010_Cash Unit Review 2011.06 Aroma v4" xfId="1930"/>
    <cellStyle name="_Blue Shade_ASIAN_Plant_Perimeter_EUR 2010_Cash Unit Review 2011.06 Aroma v4 2" xfId="1931"/>
    <cellStyle name="_Blue Shade_ASIAN_Plant_Perimeter_EUR 2010_Cash Unit Review 2011.06 Aroma v4 2 2" xfId="1932"/>
    <cellStyle name="_Blue Shade_ASIAN_Plant_Perimeter_EUR 2010_Cash Unit Review 2011.06 Aroma v4 2 2 2" xfId="1933"/>
    <cellStyle name="_Blue Shade_ASIAN_Plant_Perimeter_EUR 2010_Cash Unit Review 2011.06 Aroma v4 2 2 3" xfId="1934"/>
    <cellStyle name="_Blue Shade_ASIAN_Plant_Perimeter_EUR 2010_Cash Unit Review 2011.06 Aroma v4 2 3" xfId="1935"/>
    <cellStyle name="_Blue Shade_ASIAN_Plant_Perimeter_EUR 2010_Cash Unit Review 2011.06 Aroma v4 2 4" xfId="1936"/>
    <cellStyle name="_Blue Shade_ASIAN_Plant_Perimeter_EUR 2010_Cash Unit Review 2011.06 Aroma v4 3" xfId="1937"/>
    <cellStyle name="_Blue Shade_ASIAN_Plant_Perimeter_EUR 2010_Cash Unit Review 2011.06 Aroma v4 4" xfId="1938"/>
    <cellStyle name="_Blue Shade_ASIAN_Plant_Perimeter_EUR 2010_Cash Unit Review 2011.06 Aroma v4_Risques  opportunités_AP v2" xfId="1939"/>
    <cellStyle name="_Blue Shade_ASIAN_Plant_Perimeter_EUR 2010_Cash Unit Review 2011.06 Aroma v4_Risques  opportunités_AP v2 2" xfId="1940"/>
    <cellStyle name="_Blue Shade_ASIAN_Plant_Perimeter_EUR 2010_Cash Unit Review 2011.06 Aroma v4_Risques  opportunités_AP v2 3" xfId="1941"/>
    <cellStyle name="_Blue Shade_ASIAN_Plant_Perimeter_EUR 2010_EVP 2015 Roadmap May12 vs Roadmap validated in July11 FY avec modifs FlVv5" xfId="1942"/>
    <cellStyle name="_Blue Shade_ASIAN_Plant_Perimeter_EUR 2010_EVP 2015 Roadmap May12 vs Roadmap validated in July11 FY avec modifs FlVv5 2" xfId="1943"/>
    <cellStyle name="_Blue Shade_ASIAN_Plant_Perimeter_EUR 2010_EVP 2015 Roadmap May12 vs Roadmap validated in July11 FY avec modifs FlVv5 3" xfId="1944"/>
    <cellStyle name="_Blue Shade_ASIAN_Plant_Perimeter_EUR 2010_FLUO" xfId="1945"/>
    <cellStyle name="_Blue Shade_ASIAN_Plant_Perimeter_EUR 2010_FLUO 2" xfId="1946"/>
    <cellStyle name="_Blue Shade_ASIAN_Plant_Perimeter_EUR 2010_FLUO 3" xfId="1947"/>
    <cellStyle name="_Blue Shade_ASIAN_Plant_Perimeter_EUR 2010_FLUO_Risques  opportunités_AP v2" xfId="1948"/>
    <cellStyle name="_Blue Shade_ASIAN_Plant_Perimeter_EUR 2010_FLUO_Risques  opportunités_AP v2 2" xfId="1949"/>
    <cellStyle name="_Blue Shade_ASIAN_Plant_Perimeter_EUR 2010_FLUO_Risques  opportunités_AP v2 3" xfId="1950"/>
    <cellStyle name="_Blue Shade_ASIAN_Plant_Perimeter_EUR 2010_Risques  opportunités_AP v2" xfId="1951"/>
    <cellStyle name="_Blue Shade_ASIAN_Plant_Perimeter_EUR 2010_Risques  opportunités_AP v2 2" xfId="1952"/>
    <cellStyle name="_Blue Shade_ASIAN_Plant_Perimeter_EUR 2010_Risques  opportunités_AP v2 3" xfId="1953"/>
    <cellStyle name="_Blue Shade_ASIAN_Plant_Perimeter_EVP 2015 Roadmap May12 vs Roadmap validated in July11 FY avec modifs FlVv5" xfId="1954"/>
    <cellStyle name="_Blue Shade_ASIAN_Plant_Perimeter_EVP 2015 Roadmap May12 vs Roadmap validated in July11 FY avec modifs FlVv5 2" xfId="1955"/>
    <cellStyle name="_Blue Shade_ASIAN_Plant_Perimeter_EVP 2015 Roadmap May12 vs Roadmap validated in July11 FY avec modifs FlVv5 2 2" xfId="1956"/>
    <cellStyle name="_Blue Shade_ASIAN_Plant_Perimeter_EVP 2015 Roadmap May12 vs Roadmap validated in July11 FY avec modifs FlVv5 2 3" xfId="1957"/>
    <cellStyle name="_Blue Shade_ASIAN_Plant_Perimeter_EVP 2015 Roadmap May12 vs Roadmap validated in July11 FY avec modifs FlVv5 3" xfId="1958"/>
    <cellStyle name="_Blue Shade_ASIAN_Plant_Perimeter_EVP 2015 Roadmap May12 vs Roadmap validated in July11 FY avec modifs FlVv5 3 2" xfId="1959"/>
    <cellStyle name="_Blue Shade_ASIAN_Plant_Perimeter_EVP 2015 Roadmap May12 vs Roadmap validated in July11 FY avec modifs FlVv5 3 3" xfId="1960"/>
    <cellStyle name="_Blue Shade_ASIAN_Plant_Perimeter_EVP 2015 Roadmap May12 vs Roadmap validated in July11 FY avec modifs FlVv5 4" xfId="1961"/>
    <cellStyle name="_Blue Shade_ASIAN_Plant_Perimeter_EVP 2015 Roadmap May12 vs Roadmap validated in July11 FY avec modifs FlVv5 5" xfId="1962"/>
    <cellStyle name="_Blue Shade_ASIAN_Plant_Perimeter_Risques  opportunités_AP v2" xfId="1963"/>
    <cellStyle name="_Blue Shade_ASIAN_Plant_Perimeter_Risques  opportunités_AP v2 2" xfId="1964"/>
    <cellStyle name="_Blue Shade_ASIAN_Plant_Perimeter_Risques  opportunités_AP v2 3" xfId="1965"/>
    <cellStyle name="_Blue Shade_bridge Frais fixes détaillé" xfId="1966"/>
    <cellStyle name="_Blue Shade_bridge Frais fixes détaillé 2" xfId="1967"/>
    <cellStyle name="_Blue Shade_bridge Frais fixes détaillé 2 2" xfId="1968"/>
    <cellStyle name="_Blue Shade_bridge Frais fixes détaillé 2 3" xfId="1969"/>
    <cellStyle name="_Blue Shade_bridge Frais fixes détaillé 3" xfId="1970"/>
    <cellStyle name="_Blue Shade_bridge Frais fixes détaillé 3 2" xfId="1971"/>
    <cellStyle name="_Blue Shade_bridge Frais fixes détaillé 3 3" xfId="1972"/>
    <cellStyle name="_Blue Shade_bridge Frais fixes détaillé 4" xfId="1973"/>
    <cellStyle name="_Blue Shade_bridge Frais fixes détaillé 5" xfId="1974"/>
    <cellStyle name="_Blue Shade_DATABASECNPGLOBAL v11 15062009 (CR juin)" xfId="1975"/>
    <cellStyle name="_Blue Shade_DATABASECNPGLOBAL v11 15062009 (CR juin) 2" xfId="1976"/>
    <cellStyle name="_Blue Shade_DATABASECNPGLOBAL v11 15062009 (CR juin) 2 2" xfId="1977"/>
    <cellStyle name="_Blue Shade_DATABASECNPGLOBAL v11 15062009 (CR juin) 2 2 2" xfId="1978"/>
    <cellStyle name="_Blue Shade_DATABASECNPGLOBAL v11 15062009 (CR juin) 2 2 3" xfId="1979"/>
    <cellStyle name="_Blue Shade_DATABASECNPGLOBAL v11 15062009 (CR juin) 2 3" xfId="1980"/>
    <cellStyle name="_Blue Shade_DATABASECNPGLOBAL v11 15062009 (CR juin) 2 4" xfId="1981"/>
    <cellStyle name="_Blue Shade_DATABASECNPGLOBAL v11 15062009 (CR juin) 3" xfId="1982"/>
    <cellStyle name="_Blue Shade_DATABASECNPGLOBAL v11 15062009 (CR juin) 3 2" xfId="1983"/>
    <cellStyle name="_Blue Shade_DATABASECNPGLOBAL v11 15062009 (CR juin) 3 3" xfId="1984"/>
    <cellStyle name="_Blue Shade_DATABASECNPGLOBAL v11 15062009 (CR juin) 4" xfId="1985"/>
    <cellStyle name="_Blue Shade_DATABASECNPGLOBAL v11 15062009 (CR juin) 5" xfId="1986"/>
    <cellStyle name="_Blue Shade_DATABASECNPGLOBAL v11 22062009 (CR Juin)" xfId="1987"/>
    <cellStyle name="_Blue Shade_DATABASECNPGLOBAL v11 22062009 (CR Juin) 2" xfId="1988"/>
    <cellStyle name="_Blue Shade_DATABASECNPGLOBAL v11 22062009 (CR Juin) 2 2" xfId="1989"/>
    <cellStyle name="_Blue Shade_DATABASECNPGLOBAL v11 22062009 (CR Juin) 2 2 2" xfId="1990"/>
    <cellStyle name="_Blue Shade_DATABASECNPGLOBAL v11 22062009 (CR Juin) 2 2 3" xfId="1991"/>
    <cellStyle name="_Blue Shade_DATABASECNPGLOBAL v11 22062009 (CR Juin) 2 3" xfId="1992"/>
    <cellStyle name="_Blue Shade_DATABASECNPGLOBAL v11 22062009 (CR Juin) 2 4" xfId="1993"/>
    <cellStyle name="_Blue Shade_DATABASECNPGLOBAL v11 22062009 (CR Juin) 3" xfId="1994"/>
    <cellStyle name="_Blue Shade_DATABASECNPGLOBAL v11 22062009 (CR Juin) 3 2" xfId="1995"/>
    <cellStyle name="_Blue Shade_DATABASECNPGLOBAL v11 22062009 (CR Juin) 3 3" xfId="1996"/>
    <cellStyle name="_Blue Shade_DATABASECNPGLOBAL v11 22062009 (CR Juin) 4" xfId="1997"/>
    <cellStyle name="_Blue Shade_DATABASECNPGLOBAL v11 22062009 (CR Juin) 5" xfId="1998"/>
    <cellStyle name="_Blue Shade_DATABASECNPGLOBAL v5" xfId="1999"/>
    <cellStyle name="_Blue Shade_DATABASECNPGLOBAL v5 2" xfId="2000"/>
    <cellStyle name="_Blue Shade_DATABASECNPGLOBAL v5 3" xfId="2001"/>
    <cellStyle name="_Blue Shade_Détail EBITDA_1" xfId="2002"/>
    <cellStyle name="_Blue Shade_Détail EBITDA_1 2" xfId="2003"/>
    <cellStyle name="_Blue Shade_Détail EBITDA_1 2 2" xfId="2004"/>
    <cellStyle name="_Blue Shade_Détail EBITDA_1 2 3" xfId="2005"/>
    <cellStyle name="_Blue Shade_Détail EBITDA_1 3" xfId="2006"/>
    <cellStyle name="_Blue Shade_Détail EBITDA_1 3 2" xfId="2007"/>
    <cellStyle name="_Blue Shade_Détail EBITDA_1 3 3" xfId="2008"/>
    <cellStyle name="_Blue Shade_Détail EBITDA_1 4" xfId="2009"/>
    <cellStyle name="_Blue Shade_Détail EBITDA_1 5" xfId="2010"/>
    <cellStyle name="_Blue Shade_Détail EBITDA_1_Cash Unit Review 2011.06 Aroma v4" xfId="2011"/>
    <cellStyle name="_Blue Shade_Détail EBITDA_1_Cash Unit Review 2011.06 Aroma v4 2" xfId="2012"/>
    <cellStyle name="_Blue Shade_Détail EBITDA_1_Cash Unit Review 2011.06 Aroma v4 3" xfId="2013"/>
    <cellStyle name="_Blue Shade_Détail EBITDA_1_Cash Unit Review 2011.06 Aroma v4_Risques  opportunités_AP v2" xfId="2014"/>
    <cellStyle name="_Blue Shade_Détail EBITDA_1_Cash Unit Review 2011.06 Aroma v4_Risques  opportunités_AP v2 2" xfId="2015"/>
    <cellStyle name="_Blue Shade_Détail EBITDA_1_Cash Unit Review 2011.06 Aroma v4_Risques  opportunités_AP v2 3" xfId="2016"/>
    <cellStyle name="_Blue Shade_Détail EBITDA_1_EVP 2015 Roadmap May12 vs Roadmap validated in July11 FY avec modifs FlVv5" xfId="2017"/>
    <cellStyle name="_Blue Shade_Détail EBITDA_1_EVP 2015 Roadmap May12 vs Roadmap validated in July11 FY avec modifs FlVv5 2" xfId="2018"/>
    <cellStyle name="_Blue Shade_Détail EBITDA_1_EVP 2015 Roadmap May12 vs Roadmap validated in July11 FY avec modifs FlVv5 2 2" xfId="2019"/>
    <cellStyle name="_Blue Shade_Détail EBITDA_1_EVP 2015 Roadmap May12 vs Roadmap validated in July11 FY avec modifs FlVv5 2 3" xfId="2020"/>
    <cellStyle name="_Blue Shade_Détail EBITDA_1_EVP 2015 Roadmap May12 vs Roadmap validated in July11 FY avec modifs FlVv5 3" xfId="2021"/>
    <cellStyle name="_Blue Shade_Détail EBITDA_1_EVP 2015 Roadmap May12 vs Roadmap validated in July11 FY avec modifs FlVv5 3 2" xfId="2022"/>
    <cellStyle name="_Blue Shade_Détail EBITDA_1_EVP 2015 Roadmap May12 vs Roadmap validated in July11 FY avec modifs FlVv5 3 3" xfId="2023"/>
    <cellStyle name="_Blue Shade_Détail EBITDA_1_EVP 2015 Roadmap May12 vs Roadmap validated in July11 FY avec modifs FlVv5 4" xfId="2024"/>
    <cellStyle name="_Blue Shade_Détail EBITDA_1_EVP 2015 Roadmap May12 vs Roadmap validated in July11 FY avec modifs FlVv5 5" xfId="2025"/>
    <cellStyle name="_Blue Shade_Détail EBITDA_1_FLUO" xfId="2026"/>
    <cellStyle name="_Blue Shade_Détail EBITDA_1_FLUO 2" xfId="2027"/>
    <cellStyle name="_Blue Shade_Détail EBITDA_1_FLUO 2 2" xfId="2028"/>
    <cellStyle name="_Blue Shade_Détail EBITDA_1_FLUO 2 3" xfId="2029"/>
    <cellStyle name="_Blue Shade_Détail EBITDA_1_FLUO 3" xfId="2030"/>
    <cellStyle name="_Blue Shade_Détail EBITDA_1_FLUO 3 2" xfId="2031"/>
    <cellStyle name="_Blue Shade_Détail EBITDA_1_FLUO 3 2 2" xfId="2032"/>
    <cellStyle name="_Blue Shade_Détail EBITDA_1_FLUO 3 2 3" xfId="2033"/>
    <cellStyle name="_Blue Shade_Détail EBITDA_1_FLUO 3 3" xfId="2034"/>
    <cellStyle name="_Blue Shade_Détail EBITDA_1_FLUO 3 4" xfId="2035"/>
    <cellStyle name="_Blue Shade_Détail EBITDA_1_FLUO 4" xfId="2036"/>
    <cellStyle name="_Blue Shade_Détail EBITDA_1_FLUO 5" xfId="2037"/>
    <cellStyle name="_Blue Shade_Détail EBITDA_1_Risques  opportunités_AP v2" xfId="2038"/>
    <cellStyle name="_Blue Shade_Détail EBITDA_1_Risques  opportunités_AP v2 2" xfId="2039"/>
    <cellStyle name="_Blue Shade_Détail EBITDA_1_Risques  opportunités_AP v2 3" xfId="2040"/>
    <cellStyle name="_Blue Shade_EUR 2010" xfId="2041"/>
    <cellStyle name="_Blue Shade_EUR 2010 2" xfId="2042"/>
    <cellStyle name="_Blue Shade_EUR 2010 3" xfId="2043"/>
    <cellStyle name="_Blue Shade_EUR 2010_Cash Unit Review 2011.06 Aroma v4" xfId="2044"/>
    <cellStyle name="_Blue Shade_EUR 2010_Cash Unit Review 2011.06 Aroma v4 2" xfId="2045"/>
    <cellStyle name="_Blue Shade_EUR 2010_Cash Unit Review 2011.06 Aroma v4 2 2" xfId="2046"/>
    <cellStyle name="_Blue Shade_EUR 2010_Cash Unit Review 2011.06 Aroma v4 2 2 2" xfId="2047"/>
    <cellStyle name="_Blue Shade_EUR 2010_Cash Unit Review 2011.06 Aroma v4 2 2 3" xfId="2048"/>
    <cellStyle name="_Blue Shade_EUR 2010_Cash Unit Review 2011.06 Aroma v4 2 3" xfId="2049"/>
    <cellStyle name="_Blue Shade_EUR 2010_Cash Unit Review 2011.06 Aroma v4 2 4" xfId="2050"/>
    <cellStyle name="_Blue Shade_EUR 2010_Cash Unit Review 2011.06 Aroma v4 3" xfId="2051"/>
    <cellStyle name="_Blue Shade_EUR 2010_Cash Unit Review 2011.06 Aroma v4 4" xfId="2052"/>
    <cellStyle name="_Blue Shade_EUR 2010_Cash Unit Review 2011.06 Aroma v4_Risques  opportunités_AP v2" xfId="2053"/>
    <cellStyle name="_Blue Shade_EUR 2010_Cash Unit Review 2011.06 Aroma v4_Risques  opportunités_AP v2 2" xfId="2054"/>
    <cellStyle name="_Blue Shade_EUR 2010_Cash Unit Review 2011.06 Aroma v4_Risques  opportunités_AP v2 3" xfId="2055"/>
    <cellStyle name="_Blue Shade_EUR 2010_EVP 2015 Roadmap May12 vs Roadmap validated in July11 FY avec modifs FlVv5" xfId="2056"/>
    <cellStyle name="_Blue Shade_EUR 2010_EVP 2015 Roadmap May12 vs Roadmap validated in July11 FY avec modifs FlVv5 2" xfId="2057"/>
    <cellStyle name="_Blue Shade_EUR 2010_EVP 2015 Roadmap May12 vs Roadmap validated in July11 FY avec modifs FlVv5 3" xfId="2058"/>
    <cellStyle name="_Blue Shade_EUR 2010_FLUO" xfId="2059"/>
    <cellStyle name="_Blue Shade_EUR 2010_FLUO 2" xfId="2060"/>
    <cellStyle name="_Blue Shade_EUR 2010_FLUO 3" xfId="2061"/>
    <cellStyle name="_Blue Shade_EUR 2010_FLUO_Risques  opportunités_AP v2" xfId="2062"/>
    <cellStyle name="_Blue Shade_EUR 2010_FLUO_Risques  opportunités_AP v2 2" xfId="2063"/>
    <cellStyle name="_Blue Shade_EUR 2010_FLUO_Risques  opportunités_AP v2 3" xfId="2064"/>
    <cellStyle name="_Blue Shade_EUR 2010_Risques  opportunités_AP v2" xfId="2065"/>
    <cellStyle name="_Blue Shade_EUR 2010_Risques  opportunités_AP v2 2" xfId="2066"/>
    <cellStyle name="_Blue Shade_EUR 2010_Risques  opportunités_AP v2 3" xfId="2067"/>
    <cellStyle name="_Blue Shade_SLDIP" xfId="2068"/>
    <cellStyle name="_Blue Shade_SLDIP 2" xfId="2069"/>
    <cellStyle name="_Blue Shade_SLDIP 2 2" xfId="2070"/>
    <cellStyle name="_Blue Shade_SLDIP 2 2 2" xfId="2071"/>
    <cellStyle name="_Blue Shade_SLDIP 2 2 3" xfId="2072"/>
    <cellStyle name="_Blue Shade_SLDIP 2 3" xfId="2073"/>
    <cellStyle name="_Blue Shade_SLDIP 2 4" xfId="2074"/>
    <cellStyle name="_Blue Shade_SLDIP 3" xfId="2075"/>
    <cellStyle name="_Blue Shade_SLDIP 4" xfId="2076"/>
    <cellStyle name="_Blue Shade_SLDIP_AFDT manque Inhibiteurs a la conso 21102010" xfId="2077"/>
    <cellStyle name="_Blue Shade_SLDIP_AFDT manque Inhibiteurs a la conso 21102010 2" xfId="2078"/>
    <cellStyle name="_Blue Shade_SLDIP_AFDT manque Inhibiteurs a la conso 21102010 2 2" xfId="2079"/>
    <cellStyle name="_Blue Shade_SLDIP_AFDT manque Inhibiteurs a la conso 21102010 2 2 2" xfId="2080"/>
    <cellStyle name="_Blue Shade_SLDIP_AFDT manque Inhibiteurs a la conso 21102010 2 2 3" xfId="2081"/>
    <cellStyle name="_Blue Shade_SLDIP_AFDT manque Inhibiteurs a la conso 21102010 2 3" xfId="2082"/>
    <cellStyle name="_Blue Shade_SLDIP_AFDT manque Inhibiteurs a la conso 21102010 2 4" xfId="2083"/>
    <cellStyle name="_Blue Shade_SLDIP_AFDT manque Inhibiteurs a la conso 21102010 3" xfId="2084"/>
    <cellStyle name="_Blue Shade_SLDIP_AFDT manque Inhibiteurs a la conso 21102010 4" xfId="2085"/>
    <cellStyle name="_BlueHeading" xfId="2086"/>
    <cellStyle name="_BlueHeading 2" xfId="2087"/>
    <cellStyle name="_BlueHeading 3" xfId="2088"/>
    <cellStyle name="_BlueHeading_2009 CTN FCST (4Q)" xfId="2089"/>
    <cellStyle name="_BlueHeading_2009 CTN FCST (Q1+Q2)" xfId="2090"/>
    <cellStyle name="_BlueHeading_2009 CTN FCST (Q1+Q2)_2009 CTN FCST (4Q)" xfId="2091"/>
    <cellStyle name="_BlueHeading_2009 CTN FCST (Q1+Q2)_2009 CTN FCST (4Q)_Cash Unit Review 2011.06 Aroma v4" xfId="2092"/>
    <cellStyle name="_BlueHeading_2009 CTN FCST (Q1+Q2)_2009 CTN FCST (4Q)_Cash Unit Review 2011.06 Aroma v4 2" xfId="2093"/>
    <cellStyle name="_BlueHeading_2009 CTN FCST (Q1+Q2)_2009 CTN FCST (4Q)_Cash Unit Review 2011.06 Aroma v4 2 2" xfId="2094"/>
    <cellStyle name="_BlueHeading_2009 CTN FCST (Q1+Q2)_2009 CTN FCST (4Q)_Risques  opportunités_AP v2" xfId="2095"/>
    <cellStyle name="_BlueHeading_2009 CTN FCST (Q1+Q2)_AFDT manque Inhibiteurs a la conso 21102010" xfId="2096"/>
    <cellStyle name="_BlueHeading_2009 CTN FCST (Q1+Q2)_Cash Unit Review 2011.06 Aroma v4" xfId="2097"/>
    <cellStyle name="_BlueHeading_2009 CTN FCST (Q1+Q2)_Draft Roadmap 2012-2015 v6" xfId="2098"/>
    <cellStyle name="_BlueHeading_2009 CTN FCST (Q1+Q2)_EVP 2015 Roadmap May12 vs Roadmap validated in July11 FY avec modifs FlVv5" xfId="2099"/>
    <cellStyle name="_BlueHeading_2009 CTN FCST (Q1+Q2)_EVP 2015 Roadmap May12 vs Roadmap validated in July11 FY avec modifs FlVv5 2" xfId="2100"/>
    <cellStyle name="_BlueHeading_2009 CTN FCST (Q1+Q2)_EVP 2015 Roadmap May12 vs Roadmap validated in July11 FY avec modifs FlVv5 2 2" xfId="2101"/>
    <cellStyle name="_BlueHeading_2009 CTN FCST (Q1+Q2)_PLUG" xfId="2102"/>
    <cellStyle name="_BlueHeading_2009 CTN FCST (Q1+Q2)_PLUG 2" xfId="2103"/>
    <cellStyle name="_BlueHeading_2009 CTN FCST (Q1+Q2)_PLUG 2 2" xfId="2104"/>
    <cellStyle name="_BlueHeading_2009 CTN FCST (Q1+Q2)_PLUG 3" xfId="2105"/>
    <cellStyle name="_BlueHeading_2009 CTN FCST (Q1+Q2)_PLUG_AFDT manque Inhibiteurs a la conso 21102010" xfId="2106"/>
    <cellStyle name="_BlueHeading_2009 CTN FCST (Q1+Q2)_PLUG_AFDT manque Inhibiteurs a la conso 21102010 2" xfId="2107"/>
    <cellStyle name="_BlueHeading_2009 CTN FCST (Q1+Q2)_PLUG_AFDT manque Inhibiteurs a la conso 21102010 2 2" xfId="2108"/>
    <cellStyle name="_BlueHeading_2009 CTN FCST (Q1+Q2)_PLUG_AFDT manque Inhibiteurs a la conso 21102010 3" xfId="2109"/>
    <cellStyle name="_BlueHeading_2009 CTN FCST (Q1+Q2)_PLUG_EVP 2015 Roadmap May12 vs Roadmap validated in July11 FY avec modifs FlVv5" xfId="2110"/>
    <cellStyle name="_BlueHeading_2009 CTN FCST (Q1+Q2)_Risques  opportunités_AP v2" xfId="2111"/>
    <cellStyle name="_BlueHeading_2009 CTN FCST (Q1+Q2)_Synthese EUR" xfId="2112"/>
    <cellStyle name="_BlueHeading_2009 CTN FCST (Q1+Q2)_Synthese EUR 2" xfId="2113"/>
    <cellStyle name="_BlueHeading_2009 CTN FCST (Q1+Q2)_Synthese EUR 2 2" xfId="2114"/>
    <cellStyle name="_BlueHeading_2009 CTN FCST (Q1+Q2)_Synthese EUR 3" xfId="2115"/>
    <cellStyle name="_BlueHeading_Détail EBITDA" xfId="2116"/>
    <cellStyle name="_BlueHeading_Détail EBITDA 2" xfId="2117"/>
    <cellStyle name="_BlueHeading_Détail EBITDA 3" xfId="2118"/>
    <cellStyle name="_BlueHeading_Détail EBITDA_Cash Unit Review 2011.06 Aroma v4" xfId="2119"/>
    <cellStyle name="_BlueHeading_Détail EBITDA_Cash Unit Review 2011.06 Aroma v4_Risques  opportunités_AP v2" xfId="2120"/>
    <cellStyle name="_BlueHeading_Détail EBITDA_EVP 2015 Roadmap May12 vs Roadmap validated in July11 FY avec modifs FlVv5" xfId="2121"/>
    <cellStyle name="_BlueHeading_Détail EBITDA_EVP 2015 Roadmap May12 vs Roadmap validated in July11 FY avec modifs FlVv5 2" xfId="2122"/>
    <cellStyle name="_BlueHeading_Détail EBITDA_EVP 2015 Roadmap May12 vs Roadmap validated in July11 FY avec modifs FlVv5 3" xfId="2123"/>
    <cellStyle name="_BlueHeading_Détail EBITDA_FLUO" xfId="2124"/>
    <cellStyle name="_BlueHeading_Détail EBITDA_FLUO 2" xfId="2125"/>
    <cellStyle name="_BlueHeading_Détail EBITDA_FLUO 3" xfId="2126"/>
    <cellStyle name="_BlueHeading_Détail EBITDA_FLUO 3 2" xfId="2127"/>
    <cellStyle name="_BlueHeading_Détail EBITDA_Risques  opportunités_AP v2" xfId="2128"/>
    <cellStyle name="_BlueHeading_EUR 2010" xfId="2129"/>
    <cellStyle name="_BlueHeading_EUR 2010_Cash Unit Review 2011.06 Aroma v4" xfId="2130"/>
    <cellStyle name="_BlueHeading_EUR 2010_Cash Unit Review 2011.06 Aroma v4 2" xfId="2131"/>
    <cellStyle name="_BlueHeading_EUR 2010_Cash Unit Review 2011.06 Aroma v4 2 2" xfId="2132"/>
    <cellStyle name="_BlueHeading_EUR 2010_Cash Unit Review 2011.06 Aroma v4_Risques  opportunités_AP v2" xfId="2133"/>
    <cellStyle name="_BlueHeading_EUR 2010_EVP 2015 Roadmap May12 vs Roadmap validated in July11 FY avec modifs FlVv5" xfId="2134"/>
    <cellStyle name="_BlueHeading_EUR 2010_FLUO" xfId="2135"/>
    <cellStyle name="_BlueHeading_EUR 2010_FLUO_Risques  opportunités_AP v2" xfId="2136"/>
    <cellStyle name="_BlueHeading_EUR 2010_Risques  opportunités_AP v2" xfId="2137"/>
    <cellStyle name="_BlueHeading_FCF" xfId="2138"/>
    <cellStyle name="_BlueHeading_SLDIP" xfId="2139"/>
    <cellStyle name="_BlueHeading_SLDIP 2" xfId="2140"/>
    <cellStyle name="_BlueHeading_SLDIP 2 2" xfId="2141"/>
    <cellStyle name="_BlueHeading_SLDIP_AFDT manque Inhibiteurs a la conso 21102010" xfId="2142"/>
    <cellStyle name="_BlueHeading_SLDIP_AFDT manque Inhibiteurs a la conso 21102010 2" xfId="2143"/>
    <cellStyle name="_BlueHeading_SLDIP_AFDT manque Inhibiteurs a la conso 21102010 2 2" xfId="2144"/>
    <cellStyle name="_BP 2012-2016 Aroma Performance vf v2" xfId="2145"/>
    <cellStyle name="_BP 2012-2016 Aroma Performance vf v2 2" xfId="2146"/>
    <cellStyle name="_BP 2012-2016 Aroma Performance vf v2 2 2" xfId="2147"/>
    <cellStyle name="_BP 2012-2016 Aroma Performance vf v2 3" xfId="2148"/>
    <cellStyle name="_Cash Unit Review 2012.06 Acetow" xfId="2149"/>
    <cellStyle name="_CC costs  invoicing March 2008  by reporting entity CC IS incl SIS functional" xfId="2150"/>
    <cellStyle name="_CC costs  invoicing March 2008  by reporting entity CC IS incl SIS functional 2" xfId="2151"/>
    <cellStyle name="_CC costs  invoicing March 2008  by reporting entity CC IS incl SIS functional 3" xfId="2152"/>
    <cellStyle name="_CC costs  invoicing March 2008  by reporting entity CC IS incl SIS functional_FCF" xfId="2153"/>
    <cellStyle name="_Comma" xfId="2154"/>
    <cellStyle name="_Comma 2" xfId="2155"/>
    <cellStyle name="_Comma 2 2" xfId="2156"/>
    <cellStyle name="_Comma 3" xfId="2157"/>
    <cellStyle name="_Comma_02 PICARD_BUSINESS PLAN 05042002" xfId="2158"/>
    <cellStyle name="_Comma_02 PICARD_BUSINESS PLAN 05042002 2" xfId="2159"/>
    <cellStyle name="_Comma_02 PICARD_BUSINESS PLAN 05042002_2009 CTN FCST (Q1+Q2+Q3)" xfId="2160"/>
    <cellStyle name="_Comma_02 PICARD_BUSINESS PLAN 05042002_2009 CTN FCST (Q1+Q2+Q3) 2" xfId="2161"/>
    <cellStyle name="_Comma_02 PICARD_BUSINESS PLAN 05042002_2009 CTN FCST (Q1+Q2+Q3) 2 2" xfId="2162"/>
    <cellStyle name="_Comma_02 PICARD_BUSINESS PLAN 05042002_2009 CTN FCST (Q1+Q2+Q3) 3" xfId="2163"/>
    <cellStyle name="_Comma_02 PICARD_BUSINESS PLAN 05042002_AFDT manque Inhibiteurs a la conso 21102010" xfId="2164"/>
    <cellStyle name="_Comma_02 PICARD_BUSINESS PLAN 05042002_AFDT manque Inhibiteurs a la conso 21102010 2" xfId="2165"/>
    <cellStyle name="_Comma_02 PICARD_BUSINESS PLAN 05042002_AFDT manque Inhibiteurs a la conso 21102010 2 2" xfId="2166"/>
    <cellStyle name="_Comma_02 PICARD_BUSINESS PLAN 05042002_AP - Fluorés" xfId="2167"/>
    <cellStyle name="_Comma_02 PICARD_BUSINESS PLAN 05042002_ASIAN_Plant_Perimeter" xfId="2168"/>
    <cellStyle name="_Comma_02 PICARD_BUSINESS PLAN 05042002_ASIAN_Plant_Perimeter 2" xfId="2169"/>
    <cellStyle name="_Comma_02 PICARD_BUSINESS PLAN 05042002_ASIAN_Plant_Perimeter 3" xfId="2170"/>
    <cellStyle name="_Comma_02 PICARD_BUSINESS PLAN 05042002_ASIAN_Plant_Perimeter 3 2" xfId="2171"/>
    <cellStyle name="_Comma_02 PICARD_BUSINESS PLAN 05042002_bridge Frais fixes détaillé" xfId="2172"/>
    <cellStyle name="_Comma_02 PICARD_BUSINESS PLAN 05042002_bridge Frais fixes détaillé 2" xfId="2173"/>
    <cellStyle name="_Comma_02 PICARD_BUSINESS PLAN 05042002_bridge Frais fixes détaillé 2 2" xfId="2174"/>
    <cellStyle name="_Comma_02 PICARD_BUSINESS PLAN 05042002_Détail EBITDA" xfId="2175"/>
    <cellStyle name="_Comma_02 PICARD_BUSINESS PLAN 05042002_Formats RDG Dec 2008 MAG BU Diphenols v8 FINAL SP12" xfId="2176"/>
    <cellStyle name="_Comma_02 PICARD_BUSINESS PLAN 05042002_FX rates" xfId="2177"/>
    <cellStyle name="_Comma_02 PICARD_BUSINESS PLAN 05042002_FX rates 2" xfId="2178"/>
    <cellStyle name="_Comma_02 PICARD_BUSINESS PLAN 05042002_FX rates 3" xfId="2179"/>
    <cellStyle name="_Comma_02 PICARD_BUSINESS PLAN 05042002_GL-MB-M" xfId="2180"/>
    <cellStyle name="_Comma_02 PICARD_BUSINESS PLAN 05042002_Jan BE+FebBE+MarBE v F12 Sales" xfId="2181"/>
    <cellStyle name="_Comma_02 PICARD_BUSINESS PLAN 05042002_Q3 10 vs 09 CTN" xfId="2182"/>
    <cellStyle name="_Comma_02 PICARD_BUSINESS PLAN 05042002_Q3 10 vs 09 CTN 2" xfId="2183"/>
    <cellStyle name="_Comma_02 PICARD_BUSINESS PLAN 05042002_Q3 10 vs 09 CTN 2 2" xfId="2184"/>
    <cellStyle name="_Comma_02 PICARD_BUSINESS PLAN 05042002_Q3 10 vs 09 CTN 3" xfId="2185"/>
    <cellStyle name="_Comma_2001 YTD Performance" xfId="2186"/>
    <cellStyle name="_Comma_2001 YTD Performance 2" xfId="2187"/>
    <cellStyle name="_Comma_2001 YTD Performance 2 2" xfId="2188"/>
    <cellStyle name="_Comma_2001 YTD Performance 3" xfId="2189"/>
    <cellStyle name="_Comma_2001 YTD Performance 3 2" xfId="2190"/>
    <cellStyle name="_Comma_2001 YTD Performance_DATABASECNPGLOBAL v5" xfId="2191"/>
    <cellStyle name="_Comma_2001 YTD Performance_DATABASECNPGLOBAL v5 2" xfId="2192"/>
    <cellStyle name="_Comma_2001 YTD Performance_DATABASECNPGLOBAL v5 2 2" xfId="2193"/>
    <cellStyle name="_Comma_2001 YTD Performance_Formats RDG Dec 2008 MAG BU Diphenols v8 FINAL SP12" xfId="2194"/>
    <cellStyle name="_Comma_2001 YTD Performance_Formats RDG Dec 2008 MAG BU Diphenols v8 FINAL SP12 2" xfId="2195"/>
    <cellStyle name="_Comma_2001 YTD Performance_Formats RDG Dec 2008 MAG BU Diphenols v8 FINAL SP12 3" xfId="2196"/>
    <cellStyle name="_Comma_2001 YTD Performance_Formats RDG Dec 2008 MAG BU Diphenols v8 FINAL SP12 3 2" xfId="2197"/>
    <cellStyle name="_Comma_Analysis" xfId="2198"/>
    <cellStyle name="_Comma_Analysis 2" xfId="2199"/>
    <cellStyle name="_Comma_Analysis 2 2" xfId="2200"/>
    <cellStyle name="_Comma_Analysis at Various Prices, Clariant" xfId="2201"/>
    <cellStyle name="_Comma_Analysis at Various Prices, Clariant 2" xfId="2202"/>
    <cellStyle name="_Comma_Analysis at Various Prices, Clariant 2 2" xfId="2203"/>
    <cellStyle name="_Comma_Analysise" xfId="2204"/>
    <cellStyle name="_Comma_Analysise 2" xfId="2205"/>
    <cellStyle name="_Comma_Analysise 2 2" xfId="2206"/>
    <cellStyle name="_Comma_AVP" xfId="2207"/>
    <cellStyle name="_Comma_AVP 2" xfId="2208"/>
    <cellStyle name="_Comma_AVP 2 2" xfId="2209"/>
    <cellStyle name="_Comma_AVP 3" xfId="2210"/>
    <cellStyle name="_Comma_AVP_ASIAN_Plant_Perimeter" xfId="2211"/>
    <cellStyle name="_Comma_AVP_ASIAN_Plant_Perimeter 2" xfId="2212"/>
    <cellStyle name="_Comma_AVP_ASIAN_Plant_Perimeter 2 2" xfId="2213"/>
    <cellStyle name="_Comma_AVP_Formats RDG Dec 2008 MAG BU Diphenols v8 FINAL SP12" xfId="2214"/>
    <cellStyle name="_Comma_AVP_Formats RDG Dec 2008 MAG BU Diphenols v8 FINAL SP12 2" xfId="2215"/>
    <cellStyle name="_Comma_AVP_Formats RDG Dec 2008 MAG BU Diphenols v8 FINAL SP12 3" xfId="2216"/>
    <cellStyle name="_Comma_AVP_Formats RDG Dec 2008 MAG BU Diphenols v8 FINAL SP12 3 2" xfId="2217"/>
    <cellStyle name="_Comma_AVP_Jan BE+FebBE+MarBE v F12 Sales" xfId="2218"/>
    <cellStyle name="_Comma_AVP_Jan BE+FebBE+MarBE v F12 Sales 2" xfId="2219"/>
    <cellStyle name="_Comma_AVP_Jan BE+FebBE+MarBE v F12 Sales 2 2" xfId="2220"/>
    <cellStyle name="_Comma_BLS2q_salesforce" xfId="2221"/>
    <cellStyle name="_Comma_BLS2q_salesforce_ASIAN_Plant_Perimeter" xfId="2222"/>
    <cellStyle name="_Comma_BLS2q_salesforce_Formats RDG Dec 2008 MAG BU Diphenols v8 FINAL SP12" xfId="2223"/>
    <cellStyle name="_Comma_Book1" xfId="2224"/>
    <cellStyle name="_Comma_Book1 2" xfId="2225"/>
    <cellStyle name="_Comma_Book1 2 2" xfId="2226"/>
    <cellStyle name="_Comma_Book1_1" xfId="2227"/>
    <cellStyle name="_Comma_Book1_1 2" xfId="2228"/>
    <cellStyle name="_Comma_Book1_1 2 2" xfId="2229"/>
    <cellStyle name="_Comma_Book1_WACC" xfId="2230"/>
    <cellStyle name="_Comma_Book1_WACC 2" xfId="2231"/>
    <cellStyle name="_Comma_Book1_WACC 2 2" xfId="2232"/>
    <cellStyle name="_Comma_Book2" xfId="2233"/>
    <cellStyle name="_Comma_Book2 2" xfId="2234"/>
    <cellStyle name="_Comma_Book2 2 2" xfId="2235"/>
    <cellStyle name="_Comma_Ciervo DCF Final" xfId="2236"/>
    <cellStyle name="_Comma_Ciervo DCF Final 10" xfId="2237"/>
    <cellStyle name="_Comma_Ciervo DCF Final 2" xfId="2238"/>
    <cellStyle name="_Comma_Ciervo DCF Final 2 2" xfId="2239"/>
    <cellStyle name="_Comma_Ciervo DCF Final 2_FCF" xfId="2240"/>
    <cellStyle name="_Comma_Ciervo DCF Final 3" xfId="2241"/>
    <cellStyle name="_Comma_Ciervo DCF Final 3 2" xfId="2242"/>
    <cellStyle name="_Comma_Ciervo DCF Final 3 3" xfId="2243"/>
    <cellStyle name="_Comma_Ciervo DCF Final 4" xfId="2244"/>
    <cellStyle name="_Comma_Ciervo DCF Final 5" xfId="2245"/>
    <cellStyle name="_Comma_Ciervo DCF Final 6" xfId="2246"/>
    <cellStyle name="_Comma_Ciervo DCF Final 7" xfId="2247"/>
    <cellStyle name="_Comma_Ciervo DCF Final 8" xfId="2248"/>
    <cellStyle name="_Comma_Ciervo DCF Final 9" xfId="2249"/>
    <cellStyle name="_Comma_Ciervo DCF Final_AFDT manque Inhibiteurs a la conso 21102010" xfId="2250"/>
    <cellStyle name="_Comma_Ciervo DCF Final_AFDT manque Inhibiteurs a la conso 21102010 2" xfId="2251"/>
    <cellStyle name="_Comma_Ciervo DCF Final_AFDT manque Inhibiteurs a la conso 21102010 2 2" xfId="2252"/>
    <cellStyle name="_Comma_Ciervo DCF Final_AFDT manque Inhibiteurs a la conso 21102010 3" xfId="2253"/>
    <cellStyle name="_Comma_Ciervo DCF Final_AP - Fluorés" xfId="2254"/>
    <cellStyle name="_Comma_Ciervo DCF Final_AP - Fluorés 2" xfId="2255"/>
    <cellStyle name="_Comma_Ciervo DCF Final_AP - Fluorés 2 2" xfId="2256"/>
    <cellStyle name="_Comma_Ciervo DCF Final_AP - Fluorés 3" xfId="2257"/>
    <cellStyle name="_Comma_Ciervo DCF Final_ASIAN_Plant_Perimeter" xfId="2258"/>
    <cellStyle name="_Comma_Ciervo DCF Final_ASIAN_Plant_Perimeter 2" xfId="2259"/>
    <cellStyle name="_Comma_Ciervo DCF Final_ASIAN_Plant_Perimeter 2 2" xfId="2260"/>
    <cellStyle name="_Comma_Ciervo DCF Final_ASIAN_Plant_Perimeter 3" xfId="2261"/>
    <cellStyle name="_Comma_Ciervo DCF Final_ASIAN_Plant_Perimeter 4" xfId="2262"/>
    <cellStyle name="_Comma_Ciervo DCF Final_bridge Frais fixes détaillé" xfId="2263"/>
    <cellStyle name="_Comma_Ciervo DCF Final_bridge Frais fixes détaillé 2" xfId="2264"/>
    <cellStyle name="_Comma_Ciervo DCF Final_bridge Frais fixes détaillé 2 2" xfId="2265"/>
    <cellStyle name="_Comma_Ciervo DCF Final_bridge Frais fixes détaillé 3" xfId="2266"/>
    <cellStyle name="_Comma_Ciervo DCF Final_DATABASECNPGLOBAL v11 15062009 (CR juin)" xfId="2267"/>
    <cellStyle name="_Comma_Ciervo DCF Final_DATABASECNPGLOBAL v11 15062009 (CR juin) 2" xfId="2268"/>
    <cellStyle name="_Comma_Ciervo DCF Final_DATABASECNPGLOBAL v11 15062009 (CR juin) 2 2" xfId="2269"/>
    <cellStyle name="_Comma_Ciervo DCF Final_DATABASECNPGLOBAL v11 22062009 (CR Juin)" xfId="2270"/>
    <cellStyle name="_Comma_Ciervo DCF Final_DATABASECNPGLOBAL v11 22062009 (CR Juin) 2" xfId="2271"/>
    <cellStyle name="_Comma_Ciervo DCF Final_DATABASECNPGLOBAL v11 22062009 (CR Juin) 2 2" xfId="2272"/>
    <cellStyle name="_Comma_Ciervo DCF Final_DATABASECNPGLOBAL v5" xfId="2273"/>
    <cellStyle name="_Comma_Ciervo DCF Final_DATABASECNPGLOBAL v5 2" xfId="2274"/>
    <cellStyle name="_Comma_Ciervo DCF Final_DATABASECNPGLOBAL v5 2 2" xfId="2275"/>
    <cellStyle name="_Comma_Ciervo DCF Final_EUR 2010" xfId="2276"/>
    <cellStyle name="_Comma_Ciervo DCF Final_EUR 2010 2" xfId="2277"/>
    <cellStyle name="_Comma_Ciervo DCF Final_EUR 2010 3" xfId="2278"/>
    <cellStyle name="_Comma_Ciervo DCF Final_EUR 2010 3 2" xfId="2279"/>
    <cellStyle name="_Comma_Ciervo DCF Final_EUR 2010 3 3" xfId="2280"/>
    <cellStyle name="_Comma_Ciervo DCF Final_EUR 2010 4" xfId="2281"/>
    <cellStyle name="_Comma_Ciervo_WACC" xfId="2282"/>
    <cellStyle name="_Comma_Ciervo_WACC 2" xfId="2283"/>
    <cellStyle name="_Comma_Ciervo_WACC 2 2" xfId="2284"/>
    <cellStyle name="_Comma_Cleopatra Preliminary Valuation Summary" xfId="2285"/>
    <cellStyle name="_Comma_Cleopatra Preliminary Valuation Summary 2" xfId="2286"/>
    <cellStyle name="_Comma_Cleopatra Preliminary Valuation Summary 2 2" xfId="2287"/>
    <cellStyle name="_Comma_Comdot - gStyle Excel Slides" xfId="2288"/>
    <cellStyle name="_Comma_Comdot - gStyle Excel Slides 2" xfId="2289"/>
    <cellStyle name="_Comma_Comdot - gStyle Excel Slides 2 2" xfId="2290"/>
    <cellStyle name="_Comma_Comdot LBO Short Form - v3" xfId="2291"/>
    <cellStyle name="_Comma_Comdot LBO Short Form - v3 2" xfId="2292"/>
    <cellStyle name="_Comma_Comdot LBO Short Form - v3 2 2" xfId="2293"/>
    <cellStyle name="_Comma_Comps" xfId="2294"/>
    <cellStyle name="_Comma_Comps 2" xfId="2295"/>
    <cellStyle name="_Comma_Comps 2 2" xfId="2296"/>
    <cellStyle name="_Comma_Contribution of assets into USAi_02" xfId="2297"/>
    <cellStyle name="_Comma_Contribution of assets into USAi_02 2" xfId="2298"/>
    <cellStyle name="_Comma_Contribution of assets into USAi_02 2 2" xfId="2299"/>
    <cellStyle name="_Comma_contribution_analysis" xfId="2300"/>
    <cellStyle name="_Comma_contribution_analysis 2" xfId="2301"/>
    <cellStyle name="_Comma_contribution_analysis 3" xfId="2302"/>
    <cellStyle name="_Comma_contribution_analysis_FCF" xfId="2303"/>
    <cellStyle name="_Comma_contribution_analysis_JazzClear" xfId="2304"/>
    <cellStyle name="_Comma_contribution_analysis_JazzClear 2" xfId="2305"/>
    <cellStyle name="_Comma_contribution_analysis_JazzClear 3" xfId="2306"/>
    <cellStyle name="_Comma_contribution_analysis_JazzClear_FCF" xfId="2307"/>
    <cellStyle name="_Comma_credit - newco_6_18" xfId="2308"/>
    <cellStyle name="_Comma_credit - newco_6_18 2" xfId="2309"/>
    <cellStyle name="_Comma_credit - newco_6_18 2 2" xfId="2310"/>
    <cellStyle name="_Comma_CSC Blank" xfId="2311"/>
    <cellStyle name="_Comma_CSC Blank 2" xfId="2312"/>
    <cellStyle name="_Comma_CSC Blank 3" xfId="2313"/>
    <cellStyle name="_Comma_CSC Blank_FCF" xfId="2314"/>
    <cellStyle name="_Comma_CSC Cable makers 060502" xfId="2315"/>
    <cellStyle name="_Comma_CSC Cable makers 060502 2" xfId="2316"/>
    <cellStyle name="_Comma_CSC Cable makers 060502 2 2" xfId="2317"/>
    <cellStyle name="_Comma_CSC_Picabia_29062001" xfId="2318"/>
    <cellStyle name="_Comma_CSC_Picabia_29062001 2" xfId="2319"/>
    <cellStyle name="_Comma_CSC_Picabia_29062001 2 2" xfId="2320"/>
    <cellStyle name="_Comma_dcf" xfId="2321"/>
    <cellStyle name="_Comma_DCF - July 2, 2001" xfId="2322"/>
    <cellStyle name="_Comma_DCF - July 2, 2001 2" xfId="2323"/>
    <cellStyle name="_Comma_DCF - July 2, 2001 2 2" xfId="2324"/>
    <cellStyle name="_Comma_dcf 10" xfId="2325"/>
    <cellStyle name="_Comma_dcf 11" xfId="2326"/>
    <cellStyle name="_Comma_dcf 12" xfId="2327"/>
    <cellStyle name="_Comma_dcf 13" xfId="2328"/>
    <cellStyle name="_Comma_dcf 14" xfId="2329"/>
    <cellStyle name="_Comma_dcf 15" xfId="2330"/>
    <cellStyle name="_Comma_dcf 16" xfId="2331"/>
    <cellStyle name="_Comma_dcf 17" xfId="2332"/>
    <cellStyle name="_Comma_dcf 18" xfId="2333"/>
    <cellStyle name="_Comma_dcf 19" xfId="2334"/>
    <cellStyle name="_Comma_dcf 2" xfId="2335"/>
    <cellStyle name="_Comma_dcf 2 2" xfId="2336"/>
    <cellStyle name="_Comma_dcf 20" xfId="2337"/>
    <cellStyle name="_Comma_dcf 3" xfId="2338"/>
    <cellStyle name="_Comma_dcf 3 2" xfId="2339"/>
    <cellStyle name="_Comma_dcf 4" xfId="2340"/>
    <cellStyle name="_Comma_dcf 5" xfId="2341"/>
    <cellStyle name="_Comma_dcf 6" xfId="2342"/>
    <cellStyle name="_Comma_dcf 7" xfId="2343"/>
    <cellStyle name="_Comma_dcf 8" xfId="2344"/>
    <cellStyle name="_Comma_dcf 9" xfId="2345"/>
    <cellStyle name="_Comma_Deal Comp Luxury_May30" xfId="2346"/>
    <cellStyle name="_Comma_Deal Comp Luxury_May30 2" xfId="2347"/>
    <cellStyle name="_Comma_Deal Comp Luxury_May30 2 2" xfId="2348"/>
    <cellStyle name="_Comma_Debt_Bloomberg" xfId="2349"/>
    <cellStyle name="_Comma_Debt_Bloomberg 2" xfId="2350"/>
    <cellStyle name="_Comma_Debt_Bloomberg 2 2" xfId="2351"/>
    <cellStyle name="_Comma_Divisional Statistics" xfId="2352"/>
    <cellStyle name="_Comma_Divisional Statistics 2" xfId="2353"/>
    <cellStyle name="_Comma_Divisional Statistics 2 2" xfId="2354"/>
    <cellStyle name="_Comma_equity stakes" xfId="2355"/>
    <cellStyle name="_Comma_equity stakes 2" xfId="2356"/>
    <cellStyle name="_Comma_equity stakes 2 2" xfId="2357"/>
    <cellStyle name="_Comma_Final Pages 8-20" xfId="2358"/>
    <cellStyle name="_Comma_Final Pages 8-20 2" xfId="2359"/>
    <cellStyle name="_Comma_Final Pages 8-20 2 2" xfId="2360"/>
    <cellStyle name="_Comma_Final Pages 8-20_BLS2q_salesforce" xfId="2361"/>
    <cellStyle name="_Comma_Financials" xfId="2362"/>
    <cellStyle name="_Comma_Financials 2" xfId="2363"/>
    <cellStyle name="_Comma_Financials 2 2" xfId="2364"/>
    <cellStyle name="_Comma_flo_merger_plans01_06_06" xfId="2365"/>
    <cellStyle name="_Comma_flo_merger_plans01_06_06 2" xfId="2366"/>
    <cellStyle name="_Comma_flo_merger_plans01_06_06 2 2" xfId="2367"/>
    <cellStyle name="_Comma_further analysis on comparables" xfId="2368"/>
    <cellStyle name="_Comma_further analysis on comparables 2" xfId="2369"/>
    <cellStyle name="_Comma_further analysis on comparables 2 2" xfId="2370"/>
    <cellStyle name="_Comma_further analysis on comparables_BLS2q_salesforce" xfId="2371"/>
    <cellStyle name="_Comma_Gucci_model_13062001_v2" xfId="2372"/>
    <cellStyle name="_Comma_Gucci_model_13062001_v2 2" xfId="2373"/>
    <cellStyle name="_Comma_Gucci_model_13062001_v2 2 2" xfId="2374"/>
    <cellStyle name="_Comma_JC Decaux Model 9 Oct 01" xfId="2375"/>
    <cellStyle name="_Comma_JC Decaux Model 9 Oct 01 2" xfId="2376"/>
    <cellStyle name="_Comma_JC Decaux Model 9 Oct 01 2 2" xfId="2377"/>
    <cellStyle name="_Comma_LBO Model v16" xfId="2378"/>
    <cellStyle name="_Comma_LBO Model v16 2" xfId="2379"/>
    <cellStyle name="_Comma_LBO Model v16 2 2" xfId="2380"/>
    <cellStyle name="_Comma_LBO Model Zannier - 04-09-01" xfId="2381"/>
    <cellStyle name="_Comma_LBO Model Zannier - 04-09-01 2" xfId="2382"/>
    <cellStyle name="_Comma_LBO Model Zannier - 04-09-01 2 2" xfId="2383"/>
    <cellStyle name="_Comma_March 24- BIG .." xfId="2384"/>
    <cellStyle name="_Comma_March 24- BIG .. 2" xfId="2385"/>
    <cellStyle name="_Comma_March 24- BIG .. 2 2" xfId="2386"/>
    <cellStyle name="_Comma_Merger model_19 Oct incl. LBO" xfId="2387"/>
    <cellStyle name="_Comma_Merger model_19 Oct incl. LBO 2" xfId="2388"/>
    <cellStyle name="_Comma_Merger model_19 Oct incl. LBO 2 2" xfId="2389"/>
    <cellStyle name="_Comma_merger_plans_modified_9_3_1999" xfId="2390"/>
    <cellStyle name="_Comma_merger_plans_modified_9_3_1999 2" xfId="2391"/>
    <cellStyle name="_Comma_merger_plans_modified_9_3_1999 2 2" xfId="2392"/>
    <cellStyle name="_Comma_Model Vague 07 conso - Dannaud" xfId="2393"/>
    <cellStyle name="_Comma_Model Vague 07 conso - Dannaud 2" xfId="2394"/>
    <cellStyle name="_Comma_Model Vague 07 conso - Dannaud 2 2" xfId="2395"/>
    <cellStyle name="_Comma_NBC-5 yearDCF-Final from Vivendi modified" xfId="2396"/>
    <cellStyle name="_Comma_NBC-5 yearDCF-Final from Vivendi modified 2" xfId="2397"/>
    <cellStyle name="_Comma_NBC-5 yearDCF-Final from Vivendi modified 2 2" xfId="2398"/>
    <cellStyle name="_Comma_NEW Clariant SoP, AVP" xfId="2399"/>
    <cellStyle name="_Comma_NEW Clariant SoP, AVP 2" xfId="2400"/>
    <cellStyle name="_Comma_NEW Clariant SoP, AVP 2 2" xfId="2401"/>
    <cellStyle name="_Comma_New Preliminary Clearstream Model" xfId="2402"/>
    <cellStyle name="_Comma_New Preliminary Clearstream Model 2" xfId="2403"/>
    <cellStyle name="_Comma_New Preliminary Clearstream Model 2 2" xfId="2404"/>
    <cellStyle name="_Comma_outputs" xfId="2405"/>
    <cellStyle name="_Comma_outputs 2" xfId="2406"/>
    <cellStyle name="_Comma_outputs 2 2" xfId="2407"/>
    <cellStyle name="_Comma_Portfolio " xfId="2408"/>
    <cellStyle name="_Comma_Portfolio  2" xfId="2409"/>
    <cellStyle name="_Comma_Portfolio  2 2" xfId="2410"/>
    <cellStyle name="_Comma_Portfolio  2 2 2" xfId="2411"/>
    <cellStyle name="_Comma_Portfolio  2 3" xfId="2412"/>
    <cellStyle name="_Comma_Portfolio  3" xfId="2413"/>
    <cellStyle name="_Comma_Portfolio  3 2" xfId="2414"/>
    <cellStyle name="_Comma_Portfolio  4" xfId="2415"/>
    <cellStyle name="_Comma_Portfolio  4 2" xfId="2416"/>
    <cellStyle name="_Comma_Portfolio  5" xfId="2417"/>
    <cellStyle name="_Comma_Rhodia SoP AVP 19 Mar 2002" xfId="2418"/>
    <cellStyle name="_Comma_Rhodia SoP AVP 19 Mar 2002 2" xfId="2419"/>
    <cellStyle name="_Comma_Rhodia SoP AVP 19 Mar 2002 2 2" xfId="2420"/>
    <cellStyle name="_Comma_Samsara Model_250501_v2" xfId="2421"/>
    <cellStyle name="_Comma_Samsara Model_250501_v2 2" xfId="2422"/>
    <cellStyle name="_Comma_Samsara Model_250501_v2 2 2" xfId="2423"/>
    <cellStyle name="_Comma_Seminis - Analysis at Various Prices" xfId="2424"/>
    <cellStyle name="_Comma_Seminis - Analysis at Various Prices 2" xfId="2425"/>
    <cellStyle name="_Comma_Seminis - Analysis at Various Prices 2 2" xfId="2426"/>
    <cellStyle name="_Comma_Standard Financial Summary" xfId="2427"/>
    <cellStyle name="_Comma_Standard Financial Summary 2" xfId="2428"/>
    <cellStyle name="_Comma_Standard Financial Summary 2 2" xfId="2429"/>
    <cellStyle name="_Comma_Summary of Financial Effects" xfId="2430"/>
    <cellStyle name="_Comma_Summary of Financial Effects 2" xfId="2431"/>
    <cellStyle name="_Comma_Summary of Financial Effects 2 2" xfId="2432"/>
    <cellStyle name="_Comma_Training Model Shell" xfId="2433"/>
    <cellStyle name="_Comma_Training Model Shell 2" xfId="2434"/>
    <cellStyle name="_Comma_Training Model Shell 2 2" xfId="2435"/>
    <cellStyle name="_Comma_unbundling" xfId="2436"/>
    <cellStyle name="_Comma_unbundling 2" xfId="2437"/>
    <cellStyle name="_Comma_unbundling 2 2" xfId="2438"/>
    <cellStyle name="_Comma_unbundling_lighting_2" xfId="2439"/>
    <cellStyle name="_Comma_unbundling_lighting_2 2" xfId="2440"/>
    <cellStyle name="_Comma_unbundling_lighting_2 2 2" xfId="2441"/>
    <cellStyle name="_Comma_Update 08-27-01-3" xfId="2442"/>
    <cellStyle name="_Comma_Update 08-27-01-3 2" xfId="2443"/>
    <cellStyle name="_Comma_Update 08-27-01-3 2 2" xfId="2444"/>
    <cellStyle name="_Comma_Vague LBO Model - 19 July 2001" xfId="2445"/>
    <cellStyle name="_Comma_Vague LBO Model - 19 July 2001 2" xfId="2446"/>
    <cellStyle name="_Comma_Vague LBO Model - 19 July 2001 2 2" xfId="2447"/>
    <cellStyle name="_Comma_WPP_YNR_merger_plans" xfId="2448"/>
    <cellStyle name="_Comma_WPP_YNR_merger_plans 2" xfId="2449"/>
    <cellStyle name="_Comma_WPP_YNR_merger_plans 2 2" xfId="2450"/>
    <cellStyle name="_consolidated P&amp;L temporary template 2013 V2" xfId="2451"/>
    <cellStyle name="_Copie de Synthèse impôt mensuel 2011.02" xfId="2452"/>
    <cellStyle name="_Currency" xfId="2453"/>
    <cellStyle name="_Currency 2" xfId="2454"/>
    <cellStyle name="_Currency 2 2" xfId="2455"/>
    <cellStyle name="_Currency 3" xfId="2456"/>
    <cellStyle name="_Currency_01 Rhino SoP" xfId="2457"/>
    <cellStyle name="_Currency_02 AAA NEW Rhodia EBITDA development" xfId="2458"/>
    <cellStyle name="_Currency_02 AAA NEW Rhodia EBITDA development 2" xfId="2459"/>
    <cellStyle name="_Currency_02 AAA NEW Rhodia EBITDA development 2 2" xfId="2460"/>
    <cellStyle name="_Currency_02 AAA NEW Rhodia EBITDA development 3" xfId="2461"/>
    <cellStyle name="_Currency_02 AAA NEW Rhodia EBITDA development 4" xfId="2462"/>
    <cellStyle name="_Currency_02 AAA NEW Rhodia EBITDA development_2009-07-22_PEC-CAPEX 2009-2010_V7" xfId="2463"/>
    <cellStyle name="_Currency_02 AAA NEW Rhodia EBITDA development_2009-08_PEC-CAPEX 2009-2010_V8" xfId="2464"/>
    <cellStyle name="_Currency_02 AAA NEW Rhodia EBITDA development_21 updated Model 16Sep2003" xfId="2465"/>
    <cellStyle name="_Currency_02 AAA NEW Rhodia EBITDA development_21 updated Model 16Sep2003 2" xfId="2466"/>
    <cellStyle name="_Currency_02 AAA NEW Rhodia EBITDA development_21 updated Model 16Sep2003_CR 2013_03" xfId="2467"/>
    <cellStyle name="_Currency_02 AAA NEW Rhodia EBITDA development_21 updated Model 16Sep2003_CR 2013_03 2" xfId="2468"/>
    <cellStyle name="_Currency_02 AAA NEW Rhodia EBITDA development_21 updated Model 16Sep2003_Détail EBITDA" xfId="2469"/>
    <cellStyle name="_Currency_02 AAA NEW Rhodia EBITDA development_21 updated Model 16Sep2003_Ecriture - Evaluation Amort Corporels PPA" xfId="2470"/>
    <cellStyle name="_Currency_02 AAA NEW Rhodia EBITDA development_21 updated Model 16Sep2003_EUR 2010" xfId="2471"/>
    <cellStyle name="_Currency_02 AAA NEW Rhodia EBITDA development_21 updated Model 16Sep2003_Fixed costs DashBoard" xfId="2472"/>
    <cellStyle name="_Currency_02 AAA NEW Rhodia EBITDA development_21 updated Model 16Sep2003_Fixed costs DashBoard 2" xfId="2473"/>
    <cellStyle name="_Currency_02 AAA NEW Rhodia EBITDA development_21 updated Model 16Sep2003_Fixed costs DashBoard 2 2" xfId="2474"/>
    <cellStyle name="_Currency_02 AAA NEW Rhodia EBITDA development_21 updated Model 16Sep2003_Fixed costs DashBoard 3" xfId="2475"/>
    <cellStyle name="_Currency_02 AAA NEW Rhodia EBITDA development_21 updated Model 16Sep2003_Formats RDG Dec 2008 MAG BU Diphenols v8 FINAL SP12" xfId="2476"/>
    <cellStyle name="_Currency_02 AAA NEW Rhodia EBITDA development_21 updated Model 16Sep2003_Formats RDG Dec 2008 MAG BU Diphenols v8 FINAL SP12 2" xfId="2477"/>
    <cellStyle name="_Currency_02 AAA NEW Rhodia EBITDA development_21 updated Model 16Sep2003_Formats RDG Dec 2008 MAG BU Diphenols v8 FINAL SP12 2 2" xfId="2478"/>
    <cellStyle name="_Currency_02 AAA NEW Rhodia EBITDA development_21 updated Model 16Sep2003_Formats RDG Dec 2008 MAG BU Diphenols v8 FINAL SP12 3" xfId="2479"/>
    <cellStyle name="_Currency_02 AAA NEW Rhodia EBITDA development_21 updated Model 16Sep2003_HY 2018" xfId="2480"/>
    <cellStyle name="_Currency_02 AAA NEW Rhodia EBITDA development_21 updated Model 16Sep2003_HY 2018 2" xfId="2481"/>
    <cellStyle name="_Currency_02 AAA NEW Rhodia EBITDA development_21 updated Model 16Sep2003_HY 2020" xfId="2482"/>
    <cellStyle name="_Currency_02 AAA NEW Rhodia EBITDA development_21 updated Model 16Sep2003_HY 2020 2" xfId="2483"/>
    <cellStyle name="_Currency_02 AAA NEW Rhodia EBITDA development_21 updated Model 16Sep2003_Liasse Rhodia - Solvay_2012.03" xfId="2484"/>
    <cellStyle name="_Currency_02 AAA NEW Rhodia EBITDA development_21 updated Model 16Sep2003_Liasse Rhodia - Solvay_2012.03 2" xfId="2485"/>
    <cellStyle name="_Currency_02 AAA NEW Rhodia EBITDA development_21 updated Model 16Sep2003_P&amp;l Rh_Solvay 2011_12 V7" xfId="2486"/>
    <cellStyle name="_Currency_02 AAA NEW Rhodia EBITDA development_21 updated Model 16Sep2003_P&amp;l Rh_Solvay 2011_12 V7 2" xfId="2487"/>
    <cellStyle name="_Currency_02 AAA NEW Rhodia EBITDA development_21 updated Model 16Sep2003_Passage Bilan Rh to Rh_Solvay 201112_V2" xfId="2488"/>
    <cellStyle name="_Currency_02 AAA NEW Rhodia EBITDA development_21 updated Model 16Sep2003_Passage Bilan Rh to Rh_Solvay 201112_V2 2" xfId="2489"/>
    <cellStyle name="_Currency_02 AAA NEW Rhodia EBITDA development_21 updated Model 16Sep2003_PPA Corporelles" xfId="2490"/>
    <cellStyle name="_Currency_02 AAA NEW Rhodia EBITDA development_21 updated Model 16Sep2003_RA Groupe 032012" xfId="2491"/>
    <cellStyle name="_Currency_02 AAA NEW Rhodia EBITDA development_21 updated Model 16Sep2003_RA Groupe 032012 2" xfId="2492"/>
    <cellStyle name="_Currency_02 AAA NEW Rhodia EBITDA development_21 updated Model 16Sep2003_RA Groupe 062012" xfId="2493"/>
    <cellStyle name="_Currency_02 AAA NEW Rhodia EBITDA development_21 updated Model 16Sep2003_RA Groupe 062012 2" xfId="2494"/>
    <cellStyle name="_Currency_02 AAA NEW Rhodia EBITDA development_21 updated Model 16Sep2003_RA Groupe 122012" xfId="2495"/>
    <cellStyle name="_Currency_02 AAA NEW Rhodia EBITDA development_21 updated Model 16Sep2003_RA Groupe 122012 2" xfId="2496"/>
    <cellStyle name="_Currency_02 AAA NEW Rhodia EBITDA development_21 updated Model 16Sep2003_Retraitements PPA_2012.01_V2" xfId="2497"/>
    <cellStyle name="_Currency_02 AAA NEW Rhodia EBITDA development_21 updated Model 16Sep2003_Retraitements PPA_2012.01_V2 2" xfId="2498"/>
    <cellStyle name="_Currency_02 AAA NEW Rhodia EBITDA development_21 updated Model 16Sep2003_Revue analytique bilan_tableaux 2013.03_MP" xfId="2499"/>
    <cellStyle name="_Currency_02 AAA NEW Rhodia EBITDA development_21 updated Model 16Sep2003_Revue analytique bilan_tableaux 2013.03_MP 2" xfId="2500"/>
    <cellStyle name="_Currency_02 AAA NEW Rhodia EBITDA development_21 updated Model 16Sep2003_Synthèse 2011.12 - Vprovisoire" xfId="2501"/>
    <cellStyle name="_Currency_02 AAA NEW Rhodia EBITDA development_21 updated Model 16Sep2003_Synthèse impôt 2011.10" xfId="2502"/>
    <cellStyle name="_Currency_02 AAA NEW Rhodia EBITDA development_21 updated Model 16Sep2003_Tableaux préparation views &amp; Tax Proof - 2011.11" xfId="2503"/>
    <cellStyle name="_Currency_02 AAA NEW Rhodia EBITDA development_ASIAN_Plant_Perimeter" xfId="2504"/>
    <cellStyle name="_Currency_02 AAA NEW Rhodia EBITDA development_ASIAN_Plant_Perimeter 2" xfId="2505"/>
    <cellStyle name="_Currency_02 AAA NEW Rhodia EBITDA development_ASIAN_Plant_Perimeter 2 2" xfId="2506"/>
    <cellStyle name="_Currency_02 AAA NEW Rhodia EBITDA development_Formats RDG Dec 2008 MAG BU Diphenols v8 FINAL SP12" xfId="2507"/>
    <cellStyle name="_Currency_02 AAA NEW Rhodia EBITDA development_Formats RDG Dec 2008 MAG BU Diphenols v8 FINAL SP12 2" xfId="2508"/>
    <cellStyle name="_Currency_02 AAA NEW Rhodia EBITDA development_Formats RDG Dec 2008 MAG BU Diphenols v8 FINAL SP12 3" xfId="2509"/>
    <cellStyle name="_Currency_02 AAA NEW Rhodia EBITDA development_Formats RDG Dec 2008 MAG BU Diphenols v8 FINAL SP12 3 2" xfId="2510"/>
    <cellStyle name="_Currency_02 AAA NEW Rhodia EBITDA development_Jan BE+FebBE+MarBE v F12 Sales" xfId="2511"/>
    <cellStyle name="_Currency_02 AAA NEW Rhodia EBITDA development_Jan BE+FebBE+MarBE v F12 Sales 2" xfId="2512"/>
    <cellStyle name="_Currency_02 AAA NEW Rhodia EBITDA development_Jan BE+FebBE+MarBE v F12 Sales 2 2" xfId="2513"/>
    <cellStyle name="_Currency_02 PICARD_BUSINESS PLAN 05042002" xfId="2514"/>
    <cellStyle name="_Currency_02 PICARD_BUSINESS PLAN 05042002 2" xfId="2515"/>
    <cellStyle name="_Currency_02 PICARD_BUSINESS PLAN 05042002 2 2" xfId="2516"/>
    <cellStyle name="_Currency_02 PICARD_BUSINESS PLAN 05042002_AP - Fluorés" xfId="2517"/>
    <cellStyle name="_Currency_02 PICARD_BUSINESS PLAN 05042002_AP - Fluorés 2" xfId="2518"/>
    <cellStyle name="_Currency_02 PICARD_BUSINESS PLAN 05042002_AP - Fluorés 2 2" xfId="2519"/>
    <cellStyle name="_Currency_02 rhodia liquidity" xfId="2520"/>
    <cellStyle name="_Currency_02 rhodia liquidity 2" xfId="2521"/>
    <cellStyle name="_Currency_02 rhodia liquidity 2 2" xfId="2522"/>
    <cellStyle name="_Currency_02 rhodia liquidity 3" xfId="2523"/>
    <cellStyle name="_Currency_02 rhodia liquidity 3 2" xfId="2524"/>
    <cellStyle name="_Currency_02 rhodia liquidity_ASIAN_Plant_Perimeter" xfId="2525"/>
    <cellStyle name="_Currency_02 rhodia liquidity_ASIAN_Plant_Perimeter 2" xfId="2526"/>
    <cellStyle name="_Currency_02 rhodia liquidity_ASIAN_Plant_Perimeter 2 2" xfId="2527"/>
    <cellStyle name="_Currency_02 rhodia liquidity_Formats RDG Dec 2008 MAG BU Diphenols v8 FINAL SP12" xfId="2528"/>
    <cellStyle name="_Currency_02 rhodia liquidity_Formats RDG Dec 2008 MAG BU Diphenols v8 FINAL SP12 2" xfId="2529"/>
    <cellStyle name="_Currency_02 rhodia liquidity_Formats RDG Dec 2008 MAG BU Diphenols v8 FINAL SP12 3" xfId="2530"/>
    <cellStyle name="_Currency_02 rhodia liquidity_Formats RDG Dec 2008 MAG BU Diphenols v8 FINAL SP12 3 2" xfId="2531"/>
    <cellStyle name="_Currency_03 Rhino Model 04062002" xfId="2532"/>
    <cellStyle name="_Currency_05 CSC_Picabia_02042002" xfId="2533"/>
    <cellStyle name="_Currency_05 CSC_Picabia_02042002 2" xfId="2534"/>
    <cellStyle name="_Currency_05 CSC_Picabia_02042002 2 2" xfId="2535"/>
    <cellStyle name="_Currency_07 Rhodia Liquidity Model Standstill 03Nov03" xfId="2536"/>
    <cellStyle name="_Currency_07 Rhodia Liquidity Model Standstill 03Nov03 2" xfId="2537"/>
    <cellStyle name="_Currency_07 Rhodia Liquidity Model Standstill 03Nov03 2 2" xfId="2538"/>
    <cellStyle name="_Currency_07 Rhodia Liquidity Model Standstill 03Nov03 3" xfId="2539"/>
    <cellStyle name="_Currency_07 Rhodia Liquidity Model Standstill 03Nov03_2009 CTN FCST (Q1+Q2+Q3)" xfId="2540"/>
    <cellStyle name="_Currency_07 Rhodia Liquidity Model Standstill 03Nov03_2009 CTN FCST (Q1+Q2+Q3) 2" xfId="2541"/>
    <cellStyle name="_Currency_07 Rhodia Liquidity Model Standstill 03Nov03_2009 CTN FCST (Q1+Q2+Q3) 2 2" xfId="2542"/>
    <cellStyle name="_Currency_07 Rhodia Liquidity Model Standstill 03Nov03_AFDT manque Inhibiteurs a la conso 21102010" xfId="2543"/>
    <cellStyle name="_Currency_07 Rhodia Liquidity Model Standstill 03Nov03_AP - Fluorés" xfId="2544"/>
    <cellStyle name="_Currency_07 Rhodia Liquidity Model Standstill 03Nov03_ASIAN_Plant_Perimeter" xfId="2545"/>
    <cellStyle name="_Currency_07 Rhodia Liquidity Model Standstill 03Nov03_ASIAN_Plant_Perimeter 2" xfId="2546"/>
    <cellStyle name="_Currency_07 Rhodia Liquidity Model Standstill 03Nov03_ASIAN_Plant_Perimeter 2 2" xfId="2547"/>
    <cellStyle name="_Currency_07 Rhodia Liquidity Model Standstill 03Nov03_bridge Frais fixes détaillé" xfId="2548"/>
    <cellStyle name="_Currency_07 Rhodia Liquidity Model Standstill 03Nov03_DATABASECNPGLOBAL v11 22062009 (CR Juin)" xfId="2549"/>
    <cellStyle name="_Currency_07 Rhodia Liquidity Model Standstill 03Nov03_DATABASECNPGLOBAL v5" xfId="2550"/>
    <cellStyle name="_Currency_07 Rhodia Liquidity Model Standstill 03Nov03_DATABASECNPGLOBAL v5 2" xfId="2551"/>
    <cellStyle name="_Currency_07 Rhodia Liquidity Model Standstill 03Nov03_DATABASECNPGLOBAL v5 2 2" xfId="2552"/>
    <cellStyle name="_Currency_07 Rhodia Liquidity Model Standstill 03Nov03_DATABASECNPGLOBAL v5_AFDT manque Inhibiteurs a la conso 21102010" xfId="2553"/>
    <cellStyle name="_Currency_07 Rhodia Liquidity Model Standstill 03Nov03_DATABASECNPGLOBAL v5_AFDT manque Inhibiteurs a la conso 21102010_Risques  opportunités_AP v2" xfId="2554"/>
    <cellStyle name="_Currency_07 Rhodia Liquidity Model Standstill 03Nov03_DATABASECNPGLOBAL v5_Cash Unit Review 2011.06 Aroma v4" xfId="2555"/>
    <cellStyle name="_Currency_07 Rhodia Liquidity Model Standstill 03Nov03_DATABASECNPGLOBAL v5_Cash Unit Review 2011.06 Aroma v4 2" xfId="2556"/>
    <cellStyle name="_Currency_07 Rhodia Liquidity Model Standstill 03Nov03_DATABASECNPGLOBAL v5_Cash Unit Review 2011.06 Aroma v4 3" xfId="2557"/>
    <cellStyle name="_Currency_07 Rhodia Liquidity Model Standstill 03Nov03_DATABASECNPGLOBAL v5_Cash Unit Review 2011.06 Aroma v4_Risques  opportunités_AP v2" xfId="2558"/>
    <cellStyle name="_Currency_07 Rhodia Liquidity Model Standstill 03Nov03_DATABASECNPGLOBAL v5_CTB cost-Q4-2010 " xfId="2559"/>
    <cellStyle name="_Currency_07 Rhodia Liquidity Model Standstill 03Nov03_DATABASECNPGLOBAL v5_CTB cost-Q4-2010  2" xfId="2560"/>
    <cellStyle name="_Currency_07 Rhodia Liquidity Model Standstill 03Nov03_DATABASECNPGLOBAL v5_CTB cost-Q4-2010  2 2" xfId="2561"/>
    <cellStyle name="_Currency_07 Rhodia Liquidity Model Standstill 03Nov03_DATABASECNPGLOBAL v5_Draft Roadmap 2012-2015 v6" xfId="2562"/>
    <cellStyle name="_Currency_07 Rhodia Liquidity Model Standstill 03Nov03_DATABASECNPGLOBAL v5_EVP 2015 Roadmap May12 vs Roadmap validated in July11 FY avec modifs FlVv5" xfId="2563"/>
    <cellStyle name="_Currency_07 Rhodia Liquidity Model Standstill 03Nov03_DATABASECNPGLOBAL v5_PLUG" xfId="2564"/>
    <cellStyle name="_Currency_07 Rhodia Liquidity Model Standstill 03Nov03_DATABASECNPGLOBAL v5_PLUG_EVP 2015 Roadmap May12 vs Roadmap validated in July11 FY avec modifs FlVv5" xfId="2565"/>
    <cellStyle name="_Currency_07 Rhodia Liquidity Model Standstill 03Nov03_DATABASECNPGLOBAL v5_PLUG_Risques  opportunités_AP v2" xfId="2566"/>
    <cellStyle name="_Currency_07 Rhodia Liquidity Model Standstill 03Nov03_DATABASECNPGLOBAL v5_Risques  opportunités_AP v2" xfId="2567"/>
    <cellStyle name="_Currency_07 Rhodia Liquidity Model Standstill 03Nov03_DATABASECNPGLOBAL v5_Synthese EUR" xfId="2568"/>
    <cellStyle name="_Currency_07 Rhodia Liquidity Model Standstill 03Nov03_DATABASECNPGLOBAL v5_Synthese EUR_Cash Unit Review 2011.06 Aroma v4" xfId="2569"/>
    <cellStyle name="_Currency_07 Rhodia Liquidity Model Standstill 03Nov03_DATABASECNPGLOBAL v5_Synthese EUR_Cash Unit Review 2011.06 Aroma v4_Risques  opportunités_AP v2" xfId="2570"/>
    <cellStyle name="_Currency_07 Rhodia Liquidity Model Standstill 03Nov03_DATABASECNPGLOBAL v5_Synthese EUR_Risques  opportunités_AP v2" xfId="2571"/>
    <cellStyle name="_Currency_07 Rhodia Liquidity Model Standstill 03Nov03_EUR 2010" xfId="2572"/>
    <cellStyle name="_Currency_07 Rhodia Liquidity Model Standstill 03Nov03_EUR 2010_Cash Unit Review 2011.06 Aroma v4" xfId="2573"/>
    <cellStyle name="_Currency_07 Rhodia Liquidity Model Standstill 03Nov03_EUR 2010_DATABASE" xfId="2574"/>
    <cellStyle name="_Currency_07 Rhodia Liquidity Model Standstill 03Nov03_EUR 2010_DATABASE 2" xfId="2575"/>
    <cellStyle name="_Currency_07 Rhodia Liquidity Model Standstill 03Nov03_EUR 2010_DATABASE 3" xfId="2576"/>
    <cellStyle name="_Currency_07 Rhodia Liquidity Model Standstill 03Nov03_EUR 2010_Database CNP" xfId="2577"/>
    <cellStyle name="_Currency_07 Rhodia Liquidity Model Standstill 03Nov03_EUR 2010_Database CNP 2" xfId="2578"/>
    <cellStyle name="_Currency_07 Rhodia Liquidity Model Standstill 03Nov03_EUR 2010_Database CNP 2 2" xfId="2579"/>
    <cellStyle name="_Currency_07 Rhodia Liquidity Model Standstill 03Nov03_EUR 2010_Risques  opportunités_AP v2" xfId="2580"/>
    <cellStyle name="_Currency_07 Rhodia Liquidity Model Standstill 03Nov03_Formats RDG Dec 2008 MAG BU Diphenols v8 FINAL SP12" xfId="2581"/>
    <cellStyle name="_Currency_07 Rhodia Liquidity Model Standstill 03Nov03_Formats RDG Dec 2008 MAG BU Diphenols v8 FINAL SP12 2" xfId="2582"/>
    <cellStyle name="_Currency_07 Rhodia Liquidity Model Standstill 03Nov03_Formats RDG Dec 2008 MAG BU Diphenols v8 FINAL SP12 3" xfId="2583"/>
    <cellStyle name="_Currency_07 Rhodia Liquidity Model Standstill 03Nov03_Formats RDG Dec 2008 MAG BU Diphenols v8 FINAL SP12 3 2" xfId="2584"/>
    <cellStyle name="_Currency_07 Rhodia Liquidity Model Standstill 03Nov03_Jan BE+FebBE+MarBE v F12 Sales" xfId="2585"/>
    <cellStyle name="_Currency_07 Rhodia Liquidity Model Standstill 03Nov03_Jan BE+FebBE+MarBE v F12 Sales 2" xfId="2586"/>
    <cellStyle name="_Currency_07 Rhodia Liquidity Model Standstill 03Nov03_Jan BE+FebBE+MarBE v F12 Sales 2 2" xfId="2587"/>
    <cellStyle name="_Currency_16 Rhino Model 11012003" xfId="2588"/>
    <cellStyle name="_Currency_2001 YTD Performance" xfId="2589"/>
    <cellStyle name="_Currency_2001 YTD Performance 2" xfId="2590"/>
    <cellStyle name="_Currency_2001 YTD Performance 2 2" xfId="2591"/>
    <cellStyle name="_Currency_22 Rhodia Valuation Master 10-Jan-2003" xfId="2592"/>
    <cellStyle name="_Currency_22 Rhodia Valuation Master 10-Jan-2003 2" xfId="2593"/>
    <cellStyle name="_Currency_22 Rhodia Valuation Master 10-Jan-2003 2 2" xfId="2594"/>
    <cellStyle name="_Currency_24-Mar-2002 NEW Rhodia EBITDA development" xfId="2595"/>
    <cellStyle name="_Currency_24-Mar-2002 NEW Rhodia EBITDA development_ASIAN_Plant_Perimeter" xfId="2596"/>
    <cellStyle name="_Currency_AD-Modèle GSI-14.03.00.final" xfId="2597"/>
    <cellStyle name="_Currency_AD-Modèle GSI-14.03.00.final_ASIAN_Plant_Perimeter" xfId="2598"/>
    <cellStyle name="_Currency_ADNet Projections" xfId="2599"/>
    <cellStyle name="_Currency_ADNet Projections 2" xfId="2600"/>
    <cellStyle name="_Currency_ADNet Projections 2 2" xfId="2601"/>
    <cellStyle name="_Currency_ADNet Projections 3" xfId="2602"/>
    <cellStyle name="_Currency_ADNet Projections_2009 CTN FCST (Q1+Q2+Q3)" xfId="2603"/>
    <cellStyle name="_Currency_ADNet Projections_2009 CTN FCST (Q1+Q2+Q3) 2" xfId="2604"/>
    <cellStyle name="_Currency_ADNet Projections_2009 CTN FCST (Q1+Q2+Q3) 2 2" xfId="2605"/>
    <cellStyle name="_Currency_ADNet Projections_AFDT manque Inhibiteurs a la conso 21102010" xfId="2606"/>
    <cellStyle name="_Currency_ADNet Projections_AFDT manque Inhibiteurs a la conso 21102010 2" xfId="2607"/>
    <cellStyle name="_Currency_ADNet Projections_AFDT manque Inhibiteurs a la conso 21102010 2 2" xfId="2608"/>
    <cellStyle name="_Currency_ADNet Projections_AFDT manque Inhibiteurs a la conso 21102010 3" xfId="2609"/>
    <cellStyle name="_Currency_ADNet Projections_AP - Fluorés" xfId="2610"/>
    <cellStyle name="_Currency_ADNet Projections_AP - Fluorés 2" xfId="2611"/>
    <cellStyle name="_Currency_ADNet Projections_AP - Fluorés 2 2" xfId="2612"/>
    <cellStyle name="_Currency_ADNet Projections_AP - Fluorés 3" xfId="2613"/>
    <cellStyle name="_Currency_ADNet Projections_ASIAN_Plant_Perimeter" xfId="2614"/>
    <cellStyle name="_Currency_ADNet Projections_ASIAN_Plant_Perimeter 2" xfId="2615"/>
    <cellStyle name="_Currency_ADNet Projections_ASIAN_Plant_Perimeter 2 2" xfId="2616"/>
    <cellStyle name="_Currency_ADNet Projections_bridge Frais fixes détaillé" xfId="2617"/>
    <cellStyle name="_Currency_ADNet Projections_bridge Frais fixes détaillé 2" xfId="2618"/>
    <cellStyle name="_Currency_ADNet Projections_bridge Frais fixes détaillé 2 2" xfId="2619"/>
    <cellStyle name="_Currency_ADNet Projections_bridge Frais fixes détaillé 3" xfId="2620"/>
    <cellStyle name="_Currency_ADNet Projections_DATABASECNPGLOBAL v5" xfId="2621"/>
    <cellStyle name="_Currency_ADNet Projections_DATABASECNPGLOBAL v5 2" xfId="2622"/>
    <cellStyle name="_Currency_ADNet Projections_DATABASECNPGLOBAL v5 2 2" xfId="2623"/>
    <cellStyle name="_Currency_ADNet Projections_Formats RDG Dec 2008 MAG BU Diphenols v8 FINAL SP12" xfId="2624"/>
    <cellStyle name="_Currency_ADNet Projections_Formats RDG Dec 2008 MAG BU Diphenols v8 FINAL SP12 2" xfId="2625"/>
    <cellStyle name="_Currency_ADNet Projections_Formats RDG Dec 2008 MAG BU Diphenols v8 FINAL SP12 3" xfId="2626"/>
    <cellStyle name="_Currency_ADNet Projections_Formats RDG Dec 2008 MAG BU Diphenols v8 FINAL SP12 3 2" xfId="2627"/>
    <cellStyle name="_Currency_ADNet Projections_FX rates" xfId="2628"/>
    <cellStyle name="_Currency_ADNet Projections_FX rates 2" xfId="2629"/>
    <cellStyle name="_Currency_ADNet Projections_FX rates 2 2" xfId="2630"/>
    <cellStyle name="_Currency_ADNet Projections_GL-MB-M" xfId="2631"/>
    <cellStyle name="_Currency_ADNet Projections_GL-MB-M 2" xfId="2632"/>
    <cellStyle name="_Currency_ADNet Projections_GL-MB-M 3" xfId="2633"/>
    <cellStyle name="_Currency_ADNet Projections_Jan BE+FebBE+MarBE v F12 Sales" xfId="2634"/>
    <cellStyle name="_Currency_ADNet Projections_Jan BE+FebBE+MarBE v F12 Sales 2" xfId="2635"/>
    <cellStyle name="_Currency_ADNet Projections_Jan BE+FebBE+MarBE v F12 Sales 2 2" xfId="2636"/>
    <cellStyle name="_Currency_ADNet Projections_Q3 10 vs 09 CTN" xfId="2637"/>
    <cellStyle name="_Currency_ADNet Projections_Q3 10 vs 09 CTN 2" xfId="2638"/>
    <cellStyle name="_Currency_ADNet Projections_Q3 10 vs 09 CTN 3" xfId="2639"/>
    <cellStyle name="_Currency_Analysis" xfId="2640"/>
    <cellStyle name="_Currency_Analysis 2" xfId="2641"/>
    <cellStyle name="_Currency_Analysis at Various Prices, Clariant" xfId="2642"/>
    <cellStyle name="_Currency_Analysis at Various Prices, Clariant 2" xfId="2643"/>
    <cellStyle name="_Currency_Analysis at Various Prices, Clariant 2 2" xfId="2644"/>
    <cellStyle name="_Currency_Analysis at Various Prices, Clariant_02 AAA NEW Rhodia EBITDA development" xfId="2645"/>
    <cellStyle name="_Currency_Analysis at Various Prices, Clariant_02 AAA NEW Rhodia EBITDA development 2" xfId="2646"/>
    <cellStyle name="_Currency_Analysis at Various Prices, Clariant_02 AAA NEW Rhodia EBITDA development 2 2" xfId="2647"/>
    <cellStyle name="_Currency_Analysis at Various Prices, Clariant_22 Rhodia Valuation Master 10-Jan-2003" xfId="2648"/>
    <cellStyle name="_Currency_Analysis at Various Prices, Clariant_22 Rhodia Valuation Master 10-Jan-2003 2" xfId="2649"/>
    <cellStyle name="_Currency_Analysis at Various Prices, Clariant_22 Rhodia Valuation Master 10-Jan-2003 2 2" xfId="2650"/>
    <cellStyle name="_Currency_Analysis_2009 CTN FCST (Q1+Q2+Q3)" xfId="2651"/>
    <cellStyle name="_Currency_Analysis_AFDT manque Inhibiteurs a la conso 21102010" xfId="2652"/>
    <cellStyle name="_Currency_Analysis_AFDT manque Inhibiteurs a la conso 21102010 2" xfId="2653"/>
    <cellStyle name="_Currency_Analysis_AFDT manque Inhibiteurs a la conso 21102010 2 2" xfId="2654"/>
    <cellStyle name="_Currency_Analysis_AFDT manque Inhibiteurs a la conso 21102010 3" xfId="2655"/>
    <cellStyle name="_Currency_Analysis_AP - Fluorés" xfId="2656"/>
    <cellStyle name="_Currency_Analysis_AP - Fluorés 2" xfId="2657"/>
    <cellStyle name="_Currency_Analysis_AP - Fluorés 2 2" xfId="2658"/>
    <cellStyle name="_Currency_Analysis_AP - Fluorés 3" xfId="2659"/>
    <cellStyle name="_Currency_Analysis_bridge Frais fixes détaillé" xfId="2660"/>
    <cellStyle name="_Currency_Analysis_bridge Frais fixes détaillé 2" xfId="2661"/>
    <cellStyle name="_Currency_Analysis_bridge Frais fixes détaillé 2 2" xfId="2662"/>
    <cellStyle name="_Currency_Analysis_bridge Frais fixes détaillé 3" xfId="2663"/>
    <cellStyle name="_Currency_Analysis_CR 2013_03" xfId="2664"/>
    <cellStyle name="_Currency_Analysis_CR 2013_03 2" xfId="2665"/>
    <cellStyle name="_Currency_Analysis_DATABASECNPGLOBAL v5" xfId="2666"/>
    <cellStyle name="_Currency_Analysis_DATABASECNPGLOBAL v5 2" xfId="2667"/>
    <cellStyle name="_Currency_Analysis_DATABASECNPGLOBAL v5 2 2" xfId="2668"/>
    <cellStyle name="_Currency_Analysis_Ecriture - Evaluation Amort Corporels PPA" xfId="2669"/>
    <cellStyle name="_Currency_Analysis_Formats RDG Dec 2008 MAG BU Diphenols v8 FINAL SP12" xfId="2670"/>
    <cellStyle name="_Currency_Analysis_FX rates" xfId="2671"/>
    <cellStyle name="_Currency_Analysis_FX rates 2" xfId="2672"/>
    <cellStyle name="_Currency_Analysis_FX rates 2 2" xfId="2673"/>
    <cellStyle name="_Currency_Analysis_GL-MB-M" xfId="2674"/>
    <cellStyle name="_Currency_Analysis_GL-MB-M 2" xfId="2675"/>
    <cellStyle name="_Currency_Analysis_GL-MB-M 3" xfId="2676"/>
    <cellStyle name="_Currency_Analysis_HY 2018" xfId="2677"/>
    <cellStyle name="_Currency_Analysis_HY 2018 2" xfId="2678"/>
    <cellStyle name="_Currency_Analysis_HY 2020" xfId="2679"/>
    <cellStyle name="_Currency_Analysis_HY 2020 2" xfId="2680"/>
    <cellStyle name="_Currency_Analysis_Liasse Rhodia - Solvay_2012.03" xfId="2681"/>
    <cellStyle name="_Currency_Analysis_Liasse Rhodia - Solvay_2012.03 2" xfId="2682"/>
    <cellStyle name="_Currency_Analysis_Merger model_10 Aug Credit" xfId="2683"/>
    <cellStyle name="_Currency_Analysis_Merger model_10 Aug Credit 2" xfId="2684"/>
    <cellStyle name="_Currency_Analysis_Merger model_10 Aug Credit 2 2" xfId="2685"/>
    <cellStyle name="_Currency_Analysis_P&amp;l Rh_Solvay 2011_12 V7" xfId="2686"/>
    <cellStyle name="_Currency_Analysis_P&amp;l Rh_Solvay 2011_12 V7 2" xfId="2687"/>
    <cellStyle name="_Currency_Analysis_Passage Bilan Rh to Rh_Solvay 201112_V2" xfId="2688"/>
    <cellStyle name="_Currency_Analysis_Passage Bilan Rh to Rh_Solvay 201112_V2 2" xfId="2689"/>
    <cellStyle name="_Currency_Analysis_PPA Corporelles" xfId="2690"/>
    <cellStyle name="_Currency_Analysis_Q3 10 vs 09 CTN" xfId="2691"/>
    <cellStyle name="_Currency_Analysis_Q3 10 vs 09 CTN 2" xfId="2692"/>
    <cellStyle name="_Currency_Analysis_Q3 10 vs 09 CTN 3" xfId="2693"/>
    <cellStyle name="_Currency_Analysis_RA Groupe 032012" xfId="2694"/>
    <cellStyle name="_Currency_Analysis_RA Groupe 032012 2" xfId="2695"/>
    <cellStyle name="_Currency_Analysis_RA Groupe 062012" xfId="2696"/>
    <cellStyle name="_Currency_Analysis_RA Groupe 062012 2" xfId="2697"/>
    <cellStyle name="_Currency_Analysis_RA Groupe 122012" xfId="2698"/>
    <cellStyle name="_Currency_Analysis_RA Groupe 122012 2" xfId="2699"/>
    <cellStyle name="_Currency_Analysis_Retraitements PPA_2012.01_V2" xfId="2700"/>
    <cellStyle name="_Currency_Analysis_Retraitements PPA_2012.01_V2 2" xfId="2701"/>
    <cellStyle name="_Currency_Analysis_Revue analytique bilan_tableaux 2013.03_MP" xfId="2702"/>
    <cellStyle name="_Currency_Analysis_Revue analytique bilan_tableaux 2013.03_MP 2" xfId="2703"/>
    <cellStyle name="_Currency_Analysis_Synthèse 2011.12 - Vprovisoire" xfId="2704"/>
    <cellStyle name="_Currency_Analysis_Synthèse impôt 2011.10" xfId="2705"/>
    <cellStyle name="_Currency_Analysis_Tableaux préparation views &amp; Tax Proof - 2011.11" xfId="2706"/>
    <cellStyle name="_Currency_Analysise" xfId="2707"/>
    <cellStyle name="_Currency_Analysise 2" xfId="2708"/>
    <cellStyle name="_Currency_Analysise 3" xfId="2709"/>
    <cellStyle name="_Currency_Analysise 3 2" xfId="2710"/>
    <cellStyle name="_Currency_Analysise_CR 2013_03" xfId="2711"/>
    <cellStyle name="_Currency_Analysise_CR 2013_03 2" xfId="2712"/>
    <cellStyle name="_Currency_Analysise_Ecriture - Evaluation Amort Corporels PPA" xfId="2713"/>
    <cellStyle name="_Currency_Analysise_Formats RDG Dec 2008 MAG BU Diphenols v8 FINAL SP12" xfId="2714"/>
    <cellStyle name="_Currency_Analysise_HY 2018" xfId="2715"/>
    <cellStyle name="_Currency_Analysise_HY 2018 2" xfId="2716"/>
    <cellStyle name="_Currency_Analysise_HY 2020" xfId="2717"/>
    <cellStyle name="_Currency_Analysise_HY 2020 2" xfId="2718"/>
    <cellStyle name="_Currency_Analysise_Liasse Rhodia - Solvay_2012.03" xfId="2719"/>
    <cellStyle name="_Currency_Analysise_Liasse Rhodia - Solvay_2012.03 2" xfId="2720"/>
    <cellStyle name="_Currency_Analysise_Merger model_10 Aug Credit" xfId="2721"/>
    <cellStyle name="_Currency_Analysise_Merger model_10 Aug Credit 2" xfId="2722"/>
    <cellStyle name="_Currency_Analysise_Merger model_10 Aug Credit 2 2" xfId="2723"/>
    <cellStyle name="_Currency_Analysise_P&amp;l Rh_Solvay 2011_12 V7" xfId="2724"/>
    <cellStyle name="_Currency_Analysise_P&amp;l Rh_Solvay 2011_12 V7 2" xfId="2725"/>
    <cellStyle name="_Currency_Analysise_Passage Bilan Rh to Rh_Solvay 201112_V2" xfId="2726"/>
    <cellStyle name="_Currency_Analysise_Passage Bilan Rh to Rh_Solvay 201112_V2 2" xfId="2727"/>
    <cellStyle name="_Currency_Analysise_PPA Corporelles" xfId="2728"/>
    <cellStyle name="_Currency_Analysise_RA Groupe 032012" xfId="2729"/>
    <cellStyle name="_Currency_Analysise_RA Groupe 032012 2" xfId="2730"/>
    <cellStyle name="_Currency_Analysise_RA Groupe 062012" xfId="2731"/>
    <cellStyle name="_Currency_Analysise_RA Groupe 062012 2" xfId="2732"/>
    <cellStyle name="_Currency_Analysise_RA Groupe 122012" xfId="2733"/>
    <cellStyle name="_Currency_Analysise_RA Groupe 122012 2" xfId="2734"/>
    <cellStyle name="_Currency_Analysise_Retraitements PPA_2012.01_V2" xfId="2735"/>
    <cellStyle name="_Currency_Analysise_Retraitements PPA_2012.01_V2 2" xfId="2736"/>
    <cellStyle name="_Currency_Analysise_Revue analytique bilan_tableaux 2013.03_MP" xfId="2737"/>
    <cellStyle name="_Currency_Analysise_Revue analytique bilan_tableaux 2013.03_MP 2" xfId="2738"/>
    <cellStyle name="_Currency_Analysise_Synthèse 2011.12 - Vprovisoire" xfId="2739"/>
    <cellStyle name="_Currency_Analysise_Synthèse impôt 2011.10" xfId="2740"/>
    <cellStyle name="_Currency_Analysise_Tableaux préparation views &amp; Tax Proof - 2011.11" xfId="2741"/>
    <cellStyle name="_Currency_Aude's Excel Document" xfId="2742"/>
    <cellStyle name="_Currency_Aude's Excel Document 2" xfId="2743"/>
    <cellStyle name="_Currency_Aude's Excel Document 2 2" xfId="2744"/>
    <cellStyle name="_Currency_AVP" xfId="2745"/>
    <cellStyle name="_Currency_AVP 2" xfId="2746"/>
    <cellStyle name="_Currency_AVP 2 2" xfId="2747"/>
    <cellStyle name="_Currency_AVP group - GS Research" xfId="2748"/>
    <cellStyle name="_Currency_AVP group - GS Research 2" xfId="2749"/>
    <cellStyle name="_Currency_AVP group - GS Research 2 2" xfId="2750"/>
    <cellStyle name="_Currency_BetaCalc#2" xfId="2751"/>
    <cellStyle name="_Currency_BetaCalc#2 2" xfId="2752"/>
    <cellStyle name="_Currency_BetaCalc#2 2 2" xfId="2753"/>
    <cellStyle name="_Currency_BetaCalc#2 3" xfId="2754"/>
    <cellStyle name="_Currency_BetaCalc#2_2009 CTN FCST (Q1+Q2+Q3)" xfId="2755"/>
    <cellStyle name="_Currency_BetaCalc#2_2009 CTN FCST (Q1+Q2+Q3) 2" xfId="2756"/>
    <cellStyle name="_Currency_BetaCalc#2_2009 CTN FCST (Q1+Q2+Q3) 2 2" xfId="2757"/>
    <cellStyle name="_Currency_BetaCalc#2_DATABASECNPGLOBAL v5" xfId="2758"/>
    <cellStyle name="_Currency_BetaCalc#2_Détail EBITDA" xfId="2759"/>
    <cellStyle name="_Currency_BetaCalc#2_Détail EBITDA 2" xfId="2760"/>
    <cellStyle name="_Currency_BetaCalc#2_Détail EBITDA 2 2" xfId="2761"/>
    <cellStyle name="_Currency_BetaCalc#2_Détail EBITDA 3" xfId="2762"/>
    <cellStyle name="_Currency_BetaCalc#2_Formats RDG Dec 2008 MAG BU Diphenols v8 FINAL SP12" xfId="2763"/>
    <cellStyle name="_Currency_BetaCalc#2_Formats RDG Dec 2008 MAG BU Diphenols v8 FINAL SP12 2" xfId="2764"/>
    <cellStyle name="_Currency_BetaCalc#2_Formats RDG Dec 2008 MAG BU Diphenols v8 FINAL SP12 3" xfId="2765"/>
    <cellStyle name="_Currency_BetaCalc#2_Formats RDG Dec 2008 MAG BU Diphenols v8 FINAL SP12 3 2" xfId="2766"/>
    <cellStyle name="_Currency_BetaCalc#2_Jan BE+FebBE+MarBE v F12 Sales" xfId="2767"/>
    <cellStyle name="_Currency_BetaCalc#2_Jan BE+FebBE+MarBE v F12 Sales 2" xfId="2768"/>
    <cellStyle name="_Currency_BetaCalc#2_Jan BE+FebBE+MarBE v F12 Sales 2 2" xfId="2769"/>
    <cellStyle name="_Currency_BetaCalc#2_Merger model_10 Aug Credit" xfId="2770"/>
    <cellStyle name="_Currency_BetaCalc#2_Merger model_10 Aug Credit 2" xfId="2771"/>
    <cellStyle name="_Currency_BetaCalc#2_Merger model_10 Aug Credit 2 2" xfId="2772"/>
    <cellStyle name="_Currency_BetaCalc#2_PLUG" xfId="2773"/>
    <cellStyle name="_Currency_BetaCalc#2_PLUG 2" xfId="2774"/>
    <cellStyle name="_Currency_BetaCalc#2_PLUG 3" xfId="2775"/>
    <cellStyle name="_Currency_BetaCalc#2_Table RM" xfId="2776"/>
    <cellStyle name="_Currency_BetaCalc#2_Table RM 2" xfId="2777"/>
    <cellStyle name="_Currency_BetaCalc#2_Table RM 2 2" xfId="2778"/>
    <cellStyle name="_Currency_Blackbird Valuation Model Tim1" xfId="2779"/>
    <cellStyle name="_Currency_Blackbird Valuation Model Tim1 2" xfId="2780"/>
    <cellStyle name="_Currency_Blackbird Valuation Model Tim1 2 2" xfId="2781"/>
    <cellStyle name="_Currency_BLS2q_salesforce" xfId="2782"/>
    <cellStyle name="_Currency_BLS2q_salesforce_Formats RDG Dec 2008 MAG BU Diphenols v8 FINAL SP12" xfId="2783"/>
    <cellStyle name="_Currency_BLS2q_salesforce_Jan BE+FebBE+MarBE v F12 Sales" xfId="2784"/>
    <cellStyle name="_Currency_BLS2q_salesforce_TABLE CONVERSION" xfId="2785"/>
    <cellStyle name="_Currency_BLS2q_salesforce_Table RM" xfId="2786"/>
    <cellStyle name="_Currency_Book1" xfId="2787"/>
    <cellStyle name="_Currency_Book1 2" xfId="2788"/>
    <cellStyle name="_Currency_Book1 2 2" xfId="2789"/>
    <cellStyle name="_Currency_Book1_02 AAA NEW Rhodia EBITDA development" xfId="2790"/>
    <cellStyle name="_Currency_Book1_02 AAA NEW Rhodia EBITDA development 2" xfId="2791"/>
    <cellStyle name="_Currency_Book1_02 AAA NEW Rhodia EBITDA development 2 2" xfId="2792"/>
    <cellStyle name="_Currency_Book1_02 PICARD_BUSINESS PLAN 05042002" xfId="2793"/>
    <cellStyle name="_Currency_Book1_02 PICARD_BUSINESS PLAN 05042002 2" xfId="2794"/>
    <cellStyle name="_Currency_Book1_02 PICARD_BUSINESS PLAN 05042002 2 2" xfId="2795"/>
    <cellStyle name="_Currency_Book1_05 CSC_Picabia_02042002" xfId="2796"/>
    <cellStyle name="_Currency_Book1_05 CSC_Picabia_02042002 2" xfId="2797"/>
    <cellStyle name="_Currency_Book1_05 CSC_Picabia_02042002 2 2" xfId="2798"/>
    <cellStyle name="_Currency_Book1_1" xfId="2799"/>
    <cellStyle name="_Currency_Book1_1 2" xfId="2800"/>
    <cellStyle name="_Currency_Book1_1 2 2" xfId="2801"/>
    <cellStyle name="_Currency_Book1_1_02 AAA NEW Rhodia EBITDA development" xfId="2802"/>
    <cellStyle name="_Currency_Book1_1_02 AAA NEW Rhodia EBITDA development 2" xfId="2803"/>
    <cellStyle name="_Currency_Book1_1_02 AAA NEW Rhodia EBITDA development 2 2" xfId="2804"/>
    <cellStyle name="_Currency_Book1_1_02 AAA NEW Rhodia EBITDA development_AFDT manque Inhibiteurs a la conso 21102010" xfId="2805"/>
    <cellStyle name="_Currency_Book1_1_02 AAA NEW Rhodia EBITDA development_AP - Fluorés" xfId="2806"/>
    <cellStyle name="_Currency_Book1_1_02 AAA NEW Rhodia EBITDA development_ASIAN_Plant_Perimeter" xfId="2807"/>
    <cellStyle name="_Currency_Book1_1_02 AAA NEW Rhodia EBITDA development_ASIAN_Plant_Perimeter 2" xfId="2808"/>
    <cellStyle name="_Currency_Book1_1_02 AAA NEW Rhodia EBITDA development_ASIAN_Plant_Perimeter 2 2" xfId="2809"/>
    <cellStyle name="_Currency_Book1_1_02 AAA NEW Rhodia EBITDA development_Draft Roadmap 2012-2015 v6" xfId="2810"/>
    <cellStyle name="_Currency_Book1_1_02 AAA NEW Rhodia EBITDA development_FLUO" xfId="2811"/>
    <cellStyle name="_Currency_Book1_1_02 AAA NEW Rhodia EBITDA development_FLUO_Risques  opportunités_AP v2" xfId="2812"/>
    <cellStyle name="_Currency_Book1_1_02 AAA NEW Rhodia EBITDA development_PLUG" xfId="2813"/>
    <cellStyle name="_Currency_Book1_1_02 AAA NEW Rhodia EBITDA development_PLUG 2" xfId="2814"/>
    <cellStyle name="_Currency_Book1_1_02 AAA NEW Rhodia EBITDA development_PLUG 3" xfId="2815"/>
    <cellStyle name="_Currency_Book1_1_02 AAA NEW Rhodia EBITDA development_PLUG_2009 CTN FCST (4Q)" xfId="2816"/>
    <cellStyle name="_Currency_Book1_1_02 AAA NEW Rhodia EBITDA development_PLUG_2009 CTN FCST (4Q) 2" xfId="2817"/>
    <cellStyle name="_Currency_Book1_1_02 AAA NEW Rhodia EBITDA development_PLUG_2009 CTN FCST (4Q) 3" xfId="2818"/>
    <cellStyle name="_Currency_Book1_1_02 AAA NEW Rhodia EBITDA development_PLUG_2009 CTN FCST (4Q)_Risques  opportunités_AP v2" xfId="2819"/>
    <cellStyle name="_Currency_Book1_1_02 AAA NEW Rhodia EBITDA development_PLUG_2009 CTN FCST (Q1+Q2+Q3)" xfId="2820"/>
    <cellStyle name="_Currency_Book1_1_02 AAA NEW Rhodia EBITDA development_PLUG_2009 CTN FCST (Q1+Q2+Q3) 2" xfId="2821"/>
    <cellStyle name="_Currency_Book1_1_02 AAA NEW Rhodia EBITDA development_PLUG_2009 CTN FCST (Q1+Q2+Q3) 2 2" xfId="2822"/>
    <cellStyle name="_Currency_Book1_1_02 AAA NEW Rhodia EBITDA development_PLUG_2009 CTN FCST (Q1+Q2+Q3)_AFDT manque Inhibiteurs a la conso 21102010" xfId="2823"/>
    <cellStyle name="_Currency_Book1_1_02 AAA NEW Rhodia EBITDA development_PLUG_2009 CTN FCST (Q1+Q2+Q3)_AFDT manque Inhibiteurs a la conso 21102010 2" xfId="2824"/>
    <cellStyle name="_Currency_Book1_1_02 AAA NEW Rhodia EBITDA development_PLUG_2009 CTN FCST (Q1+Q2+Q3)_AFDT manque Inhibiteurs a la conso 21102010 2 2" xfId="2825"/>
    <cellStyle name="_Currency_Book1_1_02 AAA NEW Rhodia EBITDA development_PLUG_Cash Unit Review 2011.06 Aroma v4" xfId="2826"/>
    <cellStyle name="_Currency_Book1_1_02 AAA NEW Rhodia EBITDA development_PLUG_EVP 2015 Roadmap May12 vs Roadmap validated in July11 FY avec modifs FlVv5" xfId="2827"/>
    <cellStyle name="_Currency_Book1_1_02 AAA NEW Rhodia EBITDA development_PLUG_Risques  opportunités_AP v2" xfId="2828"/>
    <cellStyle name="_Currency_Book1_1_02 AAA NEW Rhodia EBITDA development_QUS" xfId="2829"/>
    <cellStyle name="_Currency_Book1_1_02 AAA NEW Rhodia EBITDA development_QUS 2" xfId="2830"/>
    <cellStyle name="_Currency_Book1_1_02 AAA NEW Rhodia EBITDA development_SPLIT Volumes" xfId="2831"/>
    <cellStyle name="_Currency_Book1_1_02 AAA NEW Rhodia EBITDA development_SPLIT Volumes 2" xfId="2832"/>
    <cellStyle name="_Currency_Book1_1_22 Rhodia Valuation Master 10-Jan-2003" xfId="2833"/>
    <cellStyle name="_Currency_Book1_1_22 Rhodia Valuation Master 10-Jan-2003 2" xfId="2834"/>
    <cellStyle name="_Currency_Book1_1_22 Rhodia Valuation Master 10-Jan-2003 2 2" xfId="2835"/>
    <cellStyle name="_Currency_Book1_1_Merger model_10 Aug Credit" xfId="2836"/>
    <cellStyle name="_Currency_Book1_1_Merger model_10 Aug Credit 2" xfId="2837"/>
    <cellStyle name="_Currency_Book1_1_Merger model_10 Aug Credit 2 2" xfId="2838"/>
    <cellStyle name="_Currency_Book1_1_Rhodia SoP AVP 19 Mar 2002" xfId="2839"/>
    <cellStyle name="_Currency_Book1_1_Rhodia SoP AVP 19 Mar 2002 2" xfId="2840"/>
    <cellStyle name="_Currency_Book1_1_Rhodia SoP AVP 19 Mar 2002 2 2" xfId="2841"/>
    <cellStyle name="_Currency_Book1_2" xfId="2842"/>
    <cellStyle name="_Currency_Book1_2 2" xfId="2843"/>
    <cellStyle name="_Currency_Book1_2 2 2" xfId="2844"/>
    <cellStyle name="_Currency_Book1_22 Rhodia Valuation Master 10-Jan-2003" xfId="2845"/>
    <cellStyle name="_Currency_Book1_22 Rhodia Valuation Master 10-Jan-2003 2" xfId="2846"/>
    <cellStyle name="_Currency_Book1_22 Rhodia Valuation Master 10-Jan-2003 2 2" xfId="2847"/>
    <cellStyle name="_Currency_Book1_AVP group - GS Research" xfId="2848"/>
    <cellStyle name="_Currency_Book1_AVP group - GS Research 2" xfId="2849"/>
    <cellStyle name="_Currency_Book1_AVP group - GS Research 2 2" xfId="2850"/>
    <cellStyle name="_Currency_Book1_BetaCalc#2" xfId="2851"/>
    <cellStyle name="_Currency_Book1_BetaCalc#2 2" xfId="2852"/>
    <cellStyle name="_Currency_Book1_BetaCalc#2 2 2" xfId="2853"/>
    <cellStyle name="_Currency_Book1_BetaCalc#2 3" xfId="2854"/>
    <cellStyle name="_Currency_Book1_BetaCalc#2_Jan BE+FebBE+MarBE v F12 Sales" xfId="2855"/>
    <cellStyle name="_Currency_Book1_BetaCalc#2_Jan BE+FebBE+MarBE v F12 Sales 2" xfId="2856"/>
    <cellStyle name="_Currency_Book1_BetaCalc#2_Jan BE+FebBE+MarBE v F12 Sales 2 2" xfId="2857"/>
    <cellStyle name="_Currency_Book1_BetaCalc#2_Merger model_10 Aug Credit" xfId="2858"/>
    <cellStyle name="_Currency_Book1_BetaCalc#2_Merger model_10 Aug Credit 2" xfId="2859"/>
    <cellStyle name="_Currency_Book1_BetaCalc#2_Merger model_10 Aug Credit 2 2" xfId="2860"/>
    <cellStyle name="_Currency_Book1_BetaCalc#2_Merger model_10 Aug Credit 3" xfId="2861"/>
    <cellStyle name="_Currency_Book1_BetaCalc#2_Merger model_10 Aug Credit_DATABASECNPGLOBAL v5" xfId="2862"/>
    <cellStyle name="_Currency_Book1_BetaCalc#2_Merger model_10 Aug Credit_DATABASECNPGLOBAL v5 2" xfId="2863"/>
    <cellStyle name="_Currency_Book1_BetaCalc#2_Merger model_10 Aug Credit_DATABASECNPGLOBAL v5 2 2" xfId="2864"/>
    <cellStyle name="_Currency_Book1_BetaCalc#2_Merger model_10 Aug Credit_Formats RDG Dec 2008 MAG BU Diphenols v8 FINAL SP12" xfId="2865"/>
    <cellStyle name="_Currency_Book1_BetaCalc#2_Merger model_10 Aug Credit_Formats RDG Dec 2008 MAG BU Diphenols v8 FINAL SP12 2" xfId="2866"/>
    <cellStyle name="_Currency_Book1_BetaCalc#2_Merger model_10 Aug Credit_Formats RDG Dec 2008 MAG BU Diphenols v8 FINAL SP12 3" xfId="2867"/>
    <cellStyle name="_Currency_Book1_BetaCalc#2_Merger model_10 Aug Credit_Formats RDG Dec 2008 MAG BU Diphenols v8 FINAL SP12 3 2" xfId="2868"/>
    <cellStyle name="_Currency_Book1_BetaCalc#2_Merger model_10 Aug Credit_Jan BE+FebBE+MarBE v F12 Sales" xfId="2869"/>
    <cellStyle name="_Currency_Book1_BetaCalc#2_Merger model_10 Aug Credit_Jan BE+FebBE+MarBE v F12 Sales 2" xfId="2870"/>
    <cellStyle name="_Currency_Book1_BetaCalc#2_Merger model_10 Aug Credit_Jan BE+FebBE+MarBE v F12 Sales 2 2" xfId="2871"/>
    <cellStyle name="_Currency_Book1_BetaCalc#2_TABLE CONVERSION" xfId="2872"/>
    <cellStyle name="_Currency_Book1_BetaCalc#2_TABLE CONVERSION 2" xfId="2873"/>
    <cellStyle name="_Currency_Book1_BetaCalc#2_TABLE CONVERSION 3" xfId="2874"/>
    <cellStyle name="_Currency_Book1_BetaCalc#2_TABLE CONVERSION 3 2" xfId="2875"/>
    <cellStyle name="_Currency_Book1_BetaCalc#2_Table RM" xfId="2876"/>
    <cellStyle name="_Currency_Book1_BetaCalc#2_Table RM 2" xfId="2877"/>
    <cellStyle name="_Currency_Book1_BetaCalc#2_Table RM 2 2" xfId="2878"/>
    <cellStyle name="_Currency_Book1_Jazztel model 16DP3-Exhibits" xfId="2879"/>
    <cellStyle name="_Currency_Book1_Jazztel model 16DP3-Exhibits 2" xfId="2880"/>
    <cellStyle name="_Currency_Book1_Jazztel model 16DP3-Exhibits 2 2" xfId="2881"/>
    <cellStyle name="_Currency_Book1_Jazztel model 16DP3-Exhibits_Mobile CSC - CMT" xfId="2882"/>
    <cellStyle name="_Currency_Book1_Jazztel model 16DP3-Exhibits_Mobile CSC - CMT 2" xfId="2883"/>
    <cellStyle name="_Currency_Book1_Jazztel model 16DP3-Exhibits_Mobile CSC - CMT 2 2" xfId="2884"/>
    <cellStyle name="_Currency_Book1_Jazztel model 16DP3-Exhibits_Mobile CSC - CMT 3" xfId="2885"/>
    <cellStyle name="_Currency_Book1_Jazztel model 16DP3-Exhibits_Mobile CSC - CMT_2009 CTN FCST (Q1+Q2+Q3)" xfId="2886"/>
    <cellStyle name="_Currency_Book1_Jazztel model 16DP3-Exhibits_Mobile CSC - CMT_2009 CTN FCST (Q1+Q2+Q3) 2" xfId="2887"/>
    <cellStyle name="_Currency_Book1_Jazztel model 16DP3-Exhibits_Mobile CSC - CMT_2009 CTN FCST (Q1+Q2+Q3) 2 2" xfId="2888"/>
    <cellStyle name="_Currency_Book1_Jazztel model 16DP3-Exhibits_Mobile CSC - CMT_AFDT manque Inhibiteurs a la conso 21102010" xfId="2889"/>
    <cellStyle name="_Currency_Book1_Jazztel model 16DP3-Exhibits_Mobile CSC - CMT_AP - Fluorés" xfId="2890"/>
    <cellStyle name="_Currency_Book1_Jazztel model 16DP3-Exhibits_Mobile CSC - CMT_ASIAN_Plant_Perimeter" xfId="2891"/>
    <cellStyle name="_Currency_Book1_Jazztel model 16DP3-Exhibits_Mobile CSC - CMT_ASIAN_Plant_Perimeter 2" xfId="2892"/>
    <cellStyle name="_Currency_Book1_Jazztel model 16DP3-Exhibits_Mobile CSC - CMT_ASIAN_Plant_Perimeter 2 2" xfId="2893"/>
    <cellStyle name="_Currency_Book1_Jazztel model 16DP3-Exhibits_Mobile CSC - CMT_bridge Frais fixes détaillé" xfId="2894"/>
    <cellStyle name="_Currency_Book1_Jazztel model 16DP3-Exhibits_Mobile CSC - CMT_Chiffres Pres board 2007" xfId="2895"/>
    <cellStyle name="_Currency_Book1_Jazztel model 16DP3-Exhibits_Mobile CSC - CMT_Chiffres Pres board 2007 2" xfId="2896"/>
    <cellStyle name="_Currency_Book1_Jazztel model 16DP3-Exhibits_Mobile CSC - CMT_Chiffres Pres board 2007 2 2" xfId="2897"/>
    <cellStyle name="_Currency_Book1_Jazztel model 16DP3-Exhibits_Mobile CSC - CMT_Chiffres Pres board 2007 3" xfId="2898"/>
    <cellStyle name="_Currency_Book1_Jazztel model 16DP3-Exhibits_Mobile CSC - CMT_Chiffres Pres Juillet 2007" xfId="2899"/>
    <cellStyle name="_Currency_Book1_Jazztel model 16DP3-Exhibits_Mobile CSC - CMT_Chiffres Pres Juillet 2007 2" xfId="2900"/>
    <cellStyle name="_Currency_Book1_Jazztel model 16DP3-Exhibits_Mobile CSC - CMT_Chiffres Pres Juillet 2007 2 2" xfId="2901"/>
    <cellStyle name="_Currency_Book1_Jazztel model 16DP3-Exhibits_Mobile CSC - CMT_DATABASECNPGLOBAL v5" xfId="2902"/>
    <cellStyle name="_Currency_Book1_Jazztel model 16DP3-Exhibits_Mobile CSC - CMT_Formats RDG Dec 2008 MAG BU Diphenols v8 FINAL SP12" xfId="2903"/>
    <cellStyle name="_Currency_Book1_Jazztel model 16DP3-Exhibits_Mobile CSC - CMT_Formats RDG Dec 2008 MAG BU Diphenols v8 FINAL SP12 2" xfId="2904"/>
    <cellStyle name="_Currency_Book1_Jazztel model 16DP3-Exhibits_Mobile CSC - CMT_Formats RDG Dec 2008 MAG BU Diphenols v8 FINAL SP12 3" xfId="2905"/>
    <cellStyle name="_Currency_Book1_Jazztel model 16DP3-Exhibits_Mobile CSC - CMT_Formats RDG Dec 2008 MAG BU Diphenols v8 FINAL SP12 3 2" xfId="2906"/>
    <cellStyle name="_Currency_Book1_Jazztel model 16DP3-Exhibits_Mobile CSC - CMT_Free Cash Flow" xfId="2907"/>
    <cellStyle name="_Currency_Book1_Jazztel model 16DP3-Exhibits_Mobile CSC - CMT_Free Cash Flow 2" xfId="2908"/>
    <cellStyle name="_Currency_Book1_Jazztel model 16DP3-Exhibits_Mobile CSC - CMT_Free Cash Flow 2 2" xfId="2909"/>
    <cellStyle name="_Currency_Book1_Jazztel model 16DP3-Exhibits_Mobile CSC - CMT_Free Cash Flow 3" xfId="2910"/>
    <cellStyle name="_Currency_Book1_Jazztel model 16DP3-Exhibits_Mobile CSC - CMT_Free Cash Flow 3 2" xfId="2911"/>
    <cellStyle name="_Currency_Book1_Jazztel model 16DP3-Exhibits_Mobile CSC - CMT_Free Cash Flow 4" xfId="2912"/>
    <cellStyle name="_Currency_Book1_Jazztel model 16DP3-Exhibits_Mobile CSC - CMT_Free Cash Flow_ASIAN_Plant_Perimeter" xfId="2913"/>
    <cellStyle name="_Currency_Book1_Jazztel model 16DP3-Exhibits_Mobile CSC - CMT_Free Cash Flow_ASIAN_Plant_Perimeter 2" xfId="2914"/>
    <cellStyle name="_Currency_Book1_Jazztel model 16DP3-Exhibits_Mobile CSC - CMT_Free Cash Flow_ASIAN_Plant_Perimeter 2 2" xfId="2915"/>
    <cellStyle name="_Currency_Book1_Jazztel model 16DP3-Exhibits_Mobile CSC - CMT_Free Cash Flow_Bridge FC Act 2007 vs 2008 (Fct June) par entreprise" xfId="2916"/>
    <cellStyle name="_Currency_Book1_Jazztel model 16DP3-Exhibits_Mobile CSC - CMT_Free Cash Flow_Bridge FC Act 2007 vs 2008 (Fct June) par entreprise 2" xfId="2917"/>
    <cellStyle name="_Currency_Book1_Jazztel model 16DP3-Exhibits_Mobile CSC - CMT_Free Cash Flow_Bridge FC Act 2007 vs 2008 (Fct June) par entreprise 2 2" xfId="2918"/>
    <cellStyle name="_Currency_Book1_Jazztel model 16DP3-Exhibits_Mobile CSC - CMT_Free Cash Flow_Bridge FC Act 2007 vs 2008 (Fct June) par entreprise 3" xfId="2919"/>
    <cellStyle name="_Currency_Book1_Jazztel model 16DP3-Exhibits_Mobile CSC - CMT_Free Cash Flow_Cash Unit Review 2012 03 Acetow" xfId="2920"/>
    <cellStyle name="_Currency_Book1_Jazztel model 16DP3-Exhibits_Mobile CSC - CMT_Free Cash Flow_Chiffres Pres board 2007" xfId="2921"/>
    <cellStyle name="_Currency_Book1_Jazztel model 16DP3-Exhibits_Mobile CSC - CMT_Free Cash Flow_Chiffres Pres board 2007 2" xfId="2922"/>
    <cellStyle name="_Currency_Book1_Jazztel model 16DP3-Exhibits_Mobile CSC - CMT_Free Cash Flow_Chiffres Pres board 2007 2 2" xfId="2923"/>
    <cellStyle name="_Currency_Book1_Jazztel model 16DP3-Exhibits_Mobile CSC - CMT_Free Cash Flow_Chiffres Pres board 2007 3" xfId="2924"/>
    <cellStyle name="_Currency_Book1_Jazztel model 16DP3-Exhibits_Mobile CSC - CMT_Free Cash Flow_Conso Bridge EBITDA 2008x2007" xfId="2925"/>
    <cellStyle name="_Currency_Book1_Jazztel model 16DP3-Exhibits_Mobile CSC - CMT_Free Cash Flow_Conso Bridge EBITDA 2008x2007 2" xfId="2926"/>
    <cellStyle name="_Currency_Book1_Jazztel model 16DP3-Exhibits_Mobile CSC - CMT_Free Cash Flow_Conso Bridge EBITDA 2008x2007 2 2" xfId="2927"/>
    <cellStyle name="_Currency_Book1_Jazztel model 16DP3-Exhibits_Mobile CSC - CMT_Free Cash Flow_Conso Bridge EBITDA 2008x2007 3" xfId="2928"/>
    <cellStyle name="_Currency_Book1_Jazztel model 16DP3-Exhibits_Mobile CSC - CMT_Free Cash Flow_Conso Bridge EBITDA 2008x2007 SPRING06" xfId="2929"/>
    <cellStyle name="_Currency_Book1_Jazztel model 16DP3-Exhibits_Mobile CSC - CMT_Free Cash Flow_Conso Bridge EBITDA 2008x2007 SPRING06 2" xfId="2930"/>
    <cellStyle name="_Currency_Book1_Jazztel model 16DP3-Exhibits_Mobile CSC - CMT_Free Cash Flow_Conso Bridge EBITDA 2008x2007 SPRING06 2 2" xfId="2931"/>
    <cellStyle name="_Currency_Book1_Jazztel model 16DP3-Exhibits_Mobile CSC - CMT_Free Cash Flow_Conso Bridge EBITDA 2008x2007 SPRING06 3" xfId="2932"/>
    <cellStyle name="_Currency_Book1_Jazztel model 16DP3-Exhibits_Mobile CSC - CMT_Free Cash Flow_Conso Bridge EBITDA 2008x2007 SPRING06 3 2" xfId="2933"/>
    <cellStyle name="_Currency_Book1_Jazztel model 16DP3-Exhibits_Mobile CSC - CMT_Free Cash Flow_Conso Bridge EBITDA 2008x2007_ASIAN_Plant_Perimeter" xfId="2934"/>
    <cellStyle name="_Currency_Book1_Jazztel model 16DP3-Exhibits_Mobile CSC - CMT_Free Cash Flow_Conso Bridge EBITDA 2008x2007_ASIAN_Plant_Perimeter 2" xfId="2935"/>
    <cellStyle name="_Currency_Book1_Jazztel model 16DP3-Exhibits_Mobile CSC - CMT_Free Cash Flow_Conso Bridge EBITDA 2008x2007_ASIAN_Plant_Perimeter 2 2" xfId="2936"/>
    <cellStyle name="_Currency_Book1_Jazztel model 16DP3-Exhibits_Mobile CSC - CMT_Free Cash Flow_Conso Bridge EBITDA 2008x2007_Jan BE+FebBE+MarBE v F12 Sales" xfId="2937"/>
    <cellStyle name="_Currency_Book1_Jazztel model 16DP3-Exhibits_Mobile CSC - CMT_Free Cash Flow_Conso Bridge EBITDA 2008x2007_Jan BE+FebBE+MarBE v F12 Sales 2" xfId="2938"/>
    <cellStyle name="_Currency_Book1_Jazztel model 16DP3-Exhibits_Mobile CSC - CMT_Free Cash Flow_Conso Bridge EBITDA 2008x2007_Jan BE+FebBE+MarBE v F12 Sales 2 2" xfId="2939"/>
    <cellStyle name="_Currency_Book1_Jazztel model 16DP3-Exhibits_Mobile CSC - CMT_Free Cash Flow_CTN by segments F06-2008" xfId="2940"/>
    <cellStyle name="_Currency_Book1_Jazztel model 16DP3-Exhibits_Mobile CSC - CMT_Free Cash Flow_CTN by segments F06-2008 2" xfId="2941"/>
    <cellStyle name="_Currency_Book1_Jazztel model 16DP3-Exhibits_Mobile CSC - CMT_Free Cash Flow_CTN by segments F06-2008 3" xfId="2942"/>
    <cellStyle name="_Currency_Book1_Jazztel model 16DP3-Exhibits_Mobile CSC - CMT_Free Cash Flow_CTN by segments F06-2008 3 2" xfId="2943"/>
    <cellStyle name="_Currency_Book1_Jazztel model 16DP3-Exhibits_Mobile CSC - CMT_Free Cash Flow_P&amp;L Spring 200806" xfId="2944"/>
    <cellStyle name="_Currency_Book1_Jazztel model 16DP3-Exhibits_Mobile CSC - CMT_Free Cash Flow_P&amp;L Spring 200806 2" xfId="2945"/>
    <cellStyle name="_Currency_Book1_Jazztel model 16DP3-Exhibits_Mobile CSC - CMT_Free Cash Flow_P&amp;L Spring 200806 2 2" xfId="2946"/>
    <cellStyle name="_Currency_Book1_Jazztel model 16DP3-Exhibits_Mobile CSC - CMT_Free Cash Flow_P&amp;L Spring 200806 3" xfId="2947"/>
    <cellStyle name="_Currency_Book1_Jazztel model 16DP3-Exhibits_Mobile CSC - CMT_Free Cash Flow_P&amp;L Spring 200806_DATABASECNPGLOBAL v5" xfId="2948"/>
    <cellStyle name="_Currency_Book1_Jazztel model 16DP3-Exhibits_Mobile CSC - CMT_Free Cash Flow_P&amp;L Spring 200806_DATABASECNPGLOBAL v5 2" xfId="2949"/>
    <cellStyle name="_Currency_Book1_Jazztel model 16DP3-Exhibits_Mobile CSC - CMT_Free Cash Flow_P&amp;L Spring 200806_DATABASECNPGLOBAL v5 2 2" xfId="2950"/>
    <cellStyle name="_Currency_Book1_Jazztel model 16DP3-Exhibits_Mobile CSC - CMT_Free Cash Flow_P&amp;L Spring 200806_Jan BE+FebBE+MarBE v F12 Sales" xfId="2951"/>
    <cellStyle name="_Currency_Book1_Jazztel model 16DP3-Exhibits_Mobile CSC - CMT_Free Cash Flow_P&amp;L Spring 200806_Jan BE+FebBE+MarBE v F12 Sales 2" xfId="2952"/>
    <cellStyle name="_Currency_Book1_Jazztel model 16DP3-Exhibits_Mobile CSC - CMT_Free Cash Flow_P&amp;L Spring 200806_Jan BE+FebBE+MarBE v F12 Sales 2 2" xfId="2953"/>
    <cellStyle name="_Currency_Book1_Jazztel model 16DP3-Exhibits_Mobile CSC - CMT_Free Cash Flow_Présentation au Board" xfId="2954"/>
    <cellStyle name="_Currency_Book1_Jazztel model 16DP3-Exhibits_Mobile CSC - CMT_Free Cash Flow_Présentation au Board 2" xfId="2955"/>
    <cellStyle name="_Currency_Book1_Jazztel model 16DP3-Exhibits_Mobile CSC - CMT_Free Cash Flow_Présentation au Board 2 2" xfId="2956"/>
    <cellStyle name="_Currency_Book1_Jazztel model 16DP3-Exhibits_Mobile CSC - CMT_Free Cash Flow_Présentation au Board 3" xfId="2957"/>
    <cellStyle name="_Currency_Book1_Jazztel model 16DP3-Exhibits_Mobile CSC - CMT_Free Cash Flow_Présentation au Board July 29" xfId="2958"/>
    <cellStyle name="_Currency_Book1_Jazztel model 16DP3-Exhibits_Mobile CSC - CMT_Free Cash Flow_Présentation au Board July 29 2" xfId="2959"/>
    <cellStyle name="_Currency_Book1_Jazztel model 16DP3-Exhibits_Mobile CSC - CMT_Free Cash Flow_Présentation au Board July 29 2 2" xfId="2960"/>
    <cellStyle name="_Currency_Book1_Jazztel model 16DP3-Exhibits_Mobile CSC - CMT_Free Cash Flow_Présentation au CDG July 21 v080708" xfId="2961"/>
    <cellStyle name="_Currency_Book1_Jazztel model 16DP3-Exhibits_Mobile CSC - CMT_Free Cash Flow_Présentation au CDG July 21 v080708 2" xfId="2962"/>
    <cellStyle name="_Currency_Book1_Jazztel model 16DP3-Exhibits_Mobile CSC - CMT_Free Cash Flow_Présentation au CDG July 21 v080708 2 2" xfId="2963"/>
    <cellStyle name="_Currency_Book1_Jazztel model 16DP3-Exhibits_Mobile CSC - CMT_Free Cash Flow_Présention au Board July 29" xfId="2964"/>
    <cellStyle name="_Currency_Book1_Jazztel model 16DP3-Exhibits_Mobile CSC - CMT_Free Cash Flow_Présention au Board July 29 2" xfId="2965"/>
    <cellStyle name="_Currency_Book1_Jazztel model 16DP3-Exhibits_Mobile CSC - CMT_Free Cash Flow_Présention au Board July 29 2 2" xfId="2966"/>
    <cellStyle name="_Currency_Book1_Jazztel model 16DP3-Exhibits_Mobile CSC - CMT_Free Cash Flow_QUS" xfId="2967"/>
    <cellStyle name="_Currency_Book1_Jazztel model 16DP3-Exhibits_Mobile CSC - CMT_Free Cash Flow_QUS 2" xfId="2968"/>
    <cellStyle name="_Currency_Book1_Jazztel model 16DP3-Exhibits_Mobile CSC - CMT_Free Cash Flow_RM 2008 01 comments ILM" xfId="2969"/>
    <cellStyle name="_Currency_Book1_Jazztel model 16DP3-Exhibits_Mobile CSC - CMT_Free Cash Flow_RM 2008 01 comments ILM 2" xfId="2970"/>
    <cellStyle name="_Currency_Book1_Jazztel model 16DP3-Exhibits_Mobile CSC - CMT_Free Cash Flow_RM 2008 01 comments ILM 2 2" xfId="2971"/>
    <cellStyle name="_Currency_Book1_Jazztel model 16DP3-Exhibits_Mobile CSC - CMT_Free Cash Flow_RM 2008 01 comments ILM 3" xfId="2972"/>
    <cellStyle name="_Currency_Book1_Jazztel model 16DP3-Exhibits_Mobile CSC - CMT_Free Cash Flow_RM 2008 01 comments ILM_ASIAN_Plant_Perimeter" xfId="2973"/>
    <cellStyle name="_Currency_Book1_Jazztel model 16DP3-Exhibits_Mobile CSC - CMT_Free Cash Flow_RM 2008 01 comments ILM_ASIAN_Plant_Perimeter 2" xfId="2974"/>
    <cellStyle name="_Currency_Book1_Jazztel model 16DP3-Exhibits_Mobile CSC - CMT_Free Cash Flow_RM 2008 01 comments ILM_ASIAN_Plant_Perimeter 2 2" xfId="2975"/>
    <cellStyle name="_Currency_Book1_Jazztel model 16DP3-Exhibits_Mobile CSC - CMT_Free Cash Flow_RM 2008 01 comments ILM_Jan BE+FebBE+MarBE v F12 Sales" xfId="2976"/>
    <cellStyle name="_Currency_Book1_Jazztel model 16DP3-Exhibits_Mobile CSC - CMT_Free Cash Flow_RM 2008 01 comments ILM_Jan BE+FebBE+MarBE v F12 Sales 2" xfId="2977"/>
    <cellStyle name="_Currency_Book1_Jazztel model 16DP3-Exhibits_Mobile CSC - CMT_Free Cash Flow_RM 2008 01 comments ILM_Jan BE+FebBE+MarBE v F12 Sales 2 2" xfId="2978"/>
    <cellStyle name="_Currency_Book1_Jazztel model 16DP3-Exhibits_Mobile CSC - CMT_Free Cash Flow_RM 2008 04 comments ILM" xfId="2979"/>
    <cellStyle name="_Currency_Book1_Jazztel model 16DP3-Exhibits_Mobile CSC - CMT_Free Cash Flow_RM 2008 04 comments ILM 2" xfId="2980"/>
    <cellStyle name="_Currency_Book1_Jazztel model 16DP3-Exhibits_Mobile CSC - CMT_Free Cash Flow_RM 2008 04 comments ILM 2 2" xfId="2981"/>
    <cellStyle name="_Currency_Book1_Jazztel model 16DP3-Exhibits_Mobile CSC - CMT_Free Cash Flow_RM 2008 04 comments ILM 3" xfId="2982"/>
    <cellStyle name="_Currency_Book1_Jazztel model 16DP3-Exhibits_Mobile CSC - CMT_Free Cash Flow_SPLIT Volumes" xfId="2983"/>
    <cellStyle name="_Currency_Book1_Jazztel model 16DP3-Exhibits_Mobile CSC - CMT_Free Cash Flow_SPLIT Volumes 2" xfId="2984"/>
    <cellStyle name="_Currency_Book1_Jazztel model 16DP3-Exhibits_Mobile CSC - CMT_Free Cash Flow_SPRING 2010" xfId="2985"/>
    <cellStyle name="_Currency_Book1_Jazztel model 16DP3-Exhibits_Mobile CSC - CMT_Free Cash Flow_SPRING 2010 2" xfId="2986"/>
    <cellStyle name="_Currency_Book1_Jazztel model 16DP3-Exhibits_Mobile CSC - CMT_Free Cash Flow_SPRING 2010 2 2" xfId="2987"/>
    <cellStyle name="_Currency_Book1_Jazztel model 16DP3-Exhibits_Mobile CSC - CMT_Free Cash Flow_WC &amp; Free Cash Flow 200801" xfId="2988"/>
    <cellStyle name="_Currency_Book1_Jazztel model 16DP3-Exhibits_Mobile CSC - CMT_Free Cash Flow_WC &amp; Free Cash Flow 200801 2" xfId="2989"/>
    <cellStyle name="_Currency_Book1_Jazztel model 16DP3-Exhibits_Mobile CSC - CMT_Free Cash Flow_WC &amp; Free Cash Flow 200801 2 2" xfId="2990"/>
    <cellStyle name="_Currency_Book1_Jazztel model 16DP3-Exhibits_Mobile CSC - CMT_Free Cash Flow_WC &amp; Free Cash Flow 200801 3" xfId="2991"/>
    <cellStyle name="_Currency_Book1_Jazztel model 16DP3-Exhibits_Mobile CSC - CMT_Free Cash Flow_WC &amp; Free Cash Flow 200801 4" xfId="2992"/>
    <cellStyle name="_Currency_Book1_Jazztel model 16DP3-Exhibits_Mobile CSC - CMT_Free Cash Flow_WC &amp; Free Cash Flow 200801 4 2" xfId="2993"/>
    <cellStyle name="_Currency_Book1_Jazztel model 16DP3-Exhibits_Mobile CSC - CMT_Free Cash Flow_WC &amp; Free Cash Flow 200801_FLUO" xfId="2994"/>
    <cellStyle name="_Currency_Book1_Jazztel model 16DP3-Exhibits_Mobile CSC - CMT_Free Cash Flow_WC &amp; Free Cash Flow 200801_FLUO 2" xfId="2995"/>
    <cellStyle name="_Currency_Book1_Jazztel model 16DP3-Exhibits_Mobile CSC - CMT_Free Cash Flow_WC &amp; Free Cash Flow 200801_FLUO 2 2" xfId="2996"/>
    <cellStyle name="_Currency_Book1_Jazztel model 16DP3-Exhibits_Mobile CSC - CMT_Free Cash Flow_WC &amp; Free Cash Flow 200801_FLUO 3" xfId="2997"/>
    <cellStyle name="_Currency_Book1_Jazztel model 16DP3-Exhibits_Mobile CSC - CMT_Free Cash Flow_WC &amp; Free Cash Flow 200801_QUS" xfId="2998"/>
    <cellStyle name="_Currency_Book1_Jazztel model 16DP3-Exhibits_Mobile CSC - CMT_Free Cash Flow_WC &amp; Free Cash Flow 200801_QUS 2" xfId="2999"/>
    <cellStyle name="_Currency_Book1_Jazztel model 16DP3-Exhibits_Mobile CSC - CMT_Free Cash Flow_WC &amp; Free Cash Flow 200801_SPLIT Volumes" xfId="3000"/>
    <cellStyle name="_Currency_Book1_Jazztel model 16DP3-Exhibits_Mobile CSC - CMT_Free Cash Flow_WC &amp; Free Cash Flow 200801_SPLIT Volumes 2" xfId="3001"/>
    <cellStyle name="_Currency_Book1_Jazztel model 16DP3-Exhibits_Mobile CSC - CMT_Free Cash Flow_WC &amp; Free Cash Flow 2011-10" xfId="3002"/>
    <cellStyle name="_Currency_Book1_Jazztel model 16DP3-Exhibits_Mobile CSC - CMT_Free Cash Flow_WC &amp; Free Cash Flow 2011-10 2" xfId="3003"/>
    <cellStyle name="_Currency_Book1_Jazztel model 16DP3-Exhibits_Mobile CSC - CMT_Free Cash Flow_WC &amp; Free Cash Flow 2011-10 2 2" xfId="3004"/>
    <cellStyle name="_Currency_Book1_Jazztel model 16DP3-Exhibits_Mobile CSC - CMT_Free Cash Flow_WC &amp; Free Cash Flow Spring 200806" xfId="3005"/>
    <cellStyle name="_Currency_Book1_Jazztel model 16DP3-Exhibits_Mobile CSC - CMT_Free Cash Flow_WC &amp; Free Cash Flow Spring 200806 2" xfId="3006"/>
    <cellStyle name="_Currency_Book1_Jazztel model 16DP3-Exhibits_Mobile CSC - CMT_Free Cash Flow_WC &amp; Free Cash Flow Spring 200806 2 2" xfId="3007"/>
    <cellStyle name="_Currency_Book1_Jazztel model 16DP3-Exhibits_Mobile CSC - CMT_Jan BE+FebBE+MarBE v F12 Sales" xfId="3008"/>
    <cellStyle name="_Currency_Book1_Jazztel model 16DP3-Exhibits_Mobile CSC - CMT_Jan BE+FebBE+MarBE v F12 Sales 2" xfId="3009"/>
    <cellStyle name="_Currency_Book1_Jazztel model 16DP3-Exhibits_Mobile CSC - CMT_Jan BE+FebBE+MarBE v F12 Sales 2 2" xfId="3010"/>
    <cellStyle name="_Currency_Book1_Jazztel model 16DP3-Exhibits_Mobile CSC - CMT_Net result" xfId="3011"/>
    <cellStyle name="_Currency_Book1_Jazztel model 16DP3-Exhibits_Mobile CSC - CMT_Net result 2" xfId="3012"/>
    <cellStyle name="_Currency_Book1_Jazztel model 16DP3-Exhibits_Mobile CSC - CMT_Net result 2 2" xfId="3013"/>
    <cellStyle name="_Currency_Book1_Jazztel model 16DP3-Exhibits_Mobile CSC - CMT_Net result 3" xfId="3014"/>
    <cellStyle name="_Currency_Book1_Jazztel model 16DP3-Exhibits_Mobile CSC - CMT_Net result_2009 CTN FCST (Q1+Q2+Q3)" xfId="3015"/>
    <cellStyle name="_Currency_Book1_Jazztel model 16DP3-Exhibits_Mobile CSC - CMT_Net result_2009 CTN FCST (Q1+Q2+Q3) 2" xfId="3016"/>
    <cellStyle name="_Currency_Book1_Jazztel model 16DP3-Exhibits_Mobile CSC - CMT_Net result_2009 CTN FCST (Q1+Q2+Q3) 2 2" xfId="3017"/>
    <cellStyle name="_Currency_Book1_Jazztel model 16DP3-Exhibits_Mobile CSC - CMT_Net result_AFDT manque Inhibiteurs a la conso 21102010" xfId="3018"/>
    <cellStyle name="_Currency_Book1_Jazztel model 16DP3-Exhibits_Mobile CSC - CMT_Net result_AP - Fluorés" xfId="3019"/>
    <cellStyle name="_Currency_Book1_Jazztel model 16DP3-Exhibits_Mobile CSC - CMT_Net result_ASIAN_Plant_Perimeter" xfId="3020"/>
    <cellStyle name="_Currency_Book1_Jazztel model 16DP3-Exhibits_Mobile CSC - CMT_Net result_ASIAN_Plant_Perimeter 2" xfId="3021"/>
    <cellStyle name="_Currency_Book1_Jazztel model 16DP3-Exhibits_Mobile CSC - CMT_Net result_ASIAN_Plant_Perimeter 2 2" xfId="3022"/>
    <cellStyle name="_Currency_Book1_Jazztel model 16DP3-Exhibits_Mobile CSC - CMT_Net result_bridge Frais fixes détaillé" xfId="3023"/>
    <cellStyle name="_Currency_Book1_Jazztel model 16DP3-Exhibits_Mobile CSC - CMT_Net result_Jan BE+FebBE+MarBE v F12 Sales" xfId="3024"/>
    <cellStyle name="_Currency_Book1_Jazztel model 16DP3-Exhibits_Mobile CSC - CMT_Net result_Jan BE+FebBE+MarBE v F12 Sales 2" xfId="3025"/>
    <cellStyle name="_Currency_Book1_Jazztel model 16DP3-Exhibits_Mobile CSC - CMT_Net result_Jan BE+FebBE+MarBE v F12 Sales 2 2" xfId="3026"/>
    <cellStyle name="_Currency_Book1_Jazztel model 16DP3-Exhibits_Mobile CSC - CMT_Présention au Board July 29" xfId="3027"/>
    <cellStyle name="_Currency_Book1_Jazztel model 16DP3-Exhibits_Mobile CSC - CMT_Présention au Board July 29 2" xfId="3028"/>
    <cellStyle name="_Currency_Book1_Jazztel model 16DP3-Exhibits_Mobile CSC - CMT_Présention au Board July 29 2 2" xfId="3029"/>
    <cellStyle name="_Currency_Book1_Jazztel model 16DP3-Exhibits_Mobile CSC - CMT_Q3 10 vs 09 CTN" xfId="3030"/>
    <cellStyle name="_Currency_Book1_Jazztel model 16DP3-Exhibits_Mobile CSC - CMT_Q4 09 vs 08 CTN" xfId="3031"/>
    <cellStyle name="_Currency_Book1_Jazztel model 16DP3-Exhibits_Mobile CSC - CMT_Q4 09 vs 08 CTN 2" xfId="3032"/>
    <cellStyle name="_Currency_Book1_Jazztel model 16DP3-Exhibits_Mobile CSC - CMT_Q4 09 vs 08 CTN 3" xfId="3033"/>
    <cellStyle name="_Currency_Book1_Jazztel model 16DP3-Exhibits_Mobile CSC - CMT_suivi dette et FCF" xfId="3034"/>
    <cellStyle name="_Currency_Book1_Jazztel model 16DP3-Exhibits_Mobile CSC - CMT_suivi dette et FCF 2" xfId="3035"/>
    <cellStyle name="_Currency_Book1_Jazztel model 16DP3-Exhibits_Mobile CSC - CMT_suivi dette et FCF 2 2" xfId="3036"/>
    <cellStyle name="_Currency_Book1_Jazztel model 16DP3-Exhibits_Mobile CSC - CMT_Synthèse prev 2006 - 2007 par entreprise" xfId="3037"/>
    <cellStyle name="_Currency_Book1_Jazztel model 16DP3-Exhibits_Mobile CSC - CMT_Synthèse prev 2006 - 2007 par entreprise 2" xfId="3038"/>
    <cellStyle name="_Currency_Book1_Jazztel model 16DP3-Exhibits_Mobile CSC - CMT_Synthèse prev 2006 - 2007 par entreprise 2 2" xfId="3039"/>
    <cellStyle name="_Currency_Book1_Jazztel model 16DP3-Exhibits_Mobile CSC - CMT_Synthèse prev 2006 - 2007 par entreprise v2" xfId="3040"/>
    <cellStyle name="_Currency_Book1_Jazztel model 16DP3-Exhibits_Mobile CSC - CMT_Synthèse prev 2006 - 2007 par entreprise v2 2" xfId="3041"/>
    <cellStyle name="_Currency_Book1_Jazztel model 16DP3-Exhibits_Mobile CSC - CMT_Synthèse prev 2006 - 2007 par entreprise v2 2 2" xfId="3042"/>
    <cellStyle name="_Currency_Book1_Jazztel model 16DP3-Exhibits_Mobile CSC - CMT_Synthèse prev 2006 - 2007 par entreprise v2_Bridge FC Act 2007 vs 2008 (Fct June) par entreprise" xfId="3043"/>
    <cellStyle name="_Currency_Book1_Jazztel model 16DP3-Exhibits_Mobile CSC - CMT_Synthèse prev 2006 - 2007 par entreprise v2_Bridge FC Act 2007 vs 2008 (Fct June) par entreprise 2" xfId="3044"/>
    <cellStyle name="_Currency_Book1_Jazztel model 16DP3-Exhibits_Mobile CSC - CMT_Synthèse prev 2006 - 2007 par entreprise v2_Bridge FC Act 2007 vs 2008 (Fct June) par entreprise 2 2" xfId="3045"/>
    <cellStyle name="_Currency_Book1_Jazztel model 16DP3-Exhibits_Mobile CSC - CMT_Synthèse prev 2006 - 2007 par entreprise v2_Cash Unit Review 2012 03 Acetow" xfId="3046"/>
    <cellStyle name="_Currency_Book1_Jazztel model 16DP3-Exhibits_Mobile CSC - CMT_Synthèse prev 2006 - 2007 par entreprise v2_Chiffres Pres board 2007" xfId="3047"/>
    <cellStyle name="_Currency_Book1_Jazztel model 16DP3-Exhibits_Mobile CSC - CMT_Synthèse prev 2006 - 2007 par entreprise v2_Chiffres Pres board 2007 2" xfId="3048"/>
    <cellStyle name="_Currency_Book1_Jazztel model 16DP3-Exhibits_Mobile CSC - CMT_Synthèse prev 2006 - 2007 par entreprise v2_Chiffres Pres board 2007 2 2" xfId="3049"/>
    <cellStyle name="_Currency_Book1_Jazztel model 16DP3-Exhibits_Mobile CSC - CMT_Synthèse prev 2006 - 2007 par entreprise v2_Conso Bridge EBITDA 2008x2007" xfId="3050"/>
    <cellStyle name="_Currency_Book1_Jazztel model 16DP3-Exhibits_Mobile CSC - CMT_Synthèse prev 2006 - 2007 par entreprise v2_Conso Bridge EBITDA 2008x2007 2" xfId="3051"/>
    <cellStyle name="_Currency_Book1_Jazztel model 16DP3-Exhibits_Mobile CSC - CMT_Synthèse prev 2006 - 2007 par entreprise v2_Conso Bridge EBITDA 2008x2007 2 2" xfId="3052"/>
    <cellStyle name="_Currency_Book1_Jazztel model 16DP3-Exhibits_Mobile CSC - CMT_Synthèse prev 2006 - 2007 par entreprise v2_Conso Bridge EBITDA 2008x2007 SPRING06" xfId="3053"/>
    <cellStyle name="_Currency_Book1_Jazztel model 16DP3-Exhibits_Mobile CSC - CMT_Synthèse prev 2006 - 2007 par entreprise v2_Conso Bridge EBITDA 2008x2007 SPRING06 2" xfId="3054"/>
    <cellStyle name="_Currency_Book1_Jazztel model 16DP3-Exhibits_Mobile CSC - CMT_Synthèse prev 2006 - 2007 par entreprise v2_Conso Bridge EBITDA 2008x2007 SPRING06 2 2" xfId="3055"/>
    <cellStyle name="_Currency_Book1_Jazztel model 16DP3-Exhibits_Mobile CSC - CMT_Synthèse prev 2006 - 2007 par entreprise v2_P&amp;L Spring 200806" xfId="3056"/>
    <cellStyle name="_Currency_Book1_Jazztel model 16DP3-Exhibits_Mobile CSC - CMT_Synthèse prev 2006 - 2007 par entreprise v2_P&amp;L Spring 200806 2" xfId="3057"/>
    <cellStyle name="_Currency_Book1_Jazztel model 16DP3-Exhibits_Mobile CSC - CMT_Synthèse prev 2006 - 2007 par entreprise v2_P&amp;L Spring 200806 2 2" xfId="3058"/>
    <cellStyle name="_Currency_Book1_Jazztel model 16DP3-Exhibits_Mobile CSC - CMT_Synthèse prev 2006 - 2007 par entreprise v2_Présentation au Board" xfId="3059"/>
    <cellStyle name="_Currency_Book1_Jazztel model 16DP3-Exhibits_Mobile CSC - CMT_Synthèse prev 2006 - 2007 par entreprise v2_Présentation au Board 2" xfId="3060"/>
    <cellStyle name="_Currency_Book1_Jazztel model 16DP3-Exhibits_Mobile CSC - CMT_Synthèse prev 2006 - 2007 par entreprise v2_Présentation au Board 2 2" xfId="3061"/>
    <cellStyle name="_Currency_Book1_Jazztel model 16DP3-Exhibits_Mobile CSC - CMT_Synthèse prev 2006 - 2007 par entreprise v2_Présentation au Board July 29" xfId="3062"/>
    <cellStyle name="_Currency_Book1_Jazztel model 16DP3-Exhibits_Mobile CSC - CMT_Synthèse prev 2006 - 2007 par entreprise v2_Présentation au Board July 29 2" xfId="3063"/>
    <cellStyle name="_Currency_Book1_Jazztel model 16DP3-Exhibits_Mobile CSC - CMT_Synthèse prev 2006 - 2007 par entreprise v2_Présentation au Board July 29 2 2" xfId="3064"/>
    <cellStyle name="_Currency_Book1_Jazztel model 16DP3-Exhibits_Mobile CSC - CMT_Synthèse prev 2006 - 2007 par entreprise v2_Présentation au CDG July 21 v080708" xfId="3065"/>
    <cellStyle name="_Currency_Book1_Jazztel model 16DP3-Exhibits_Mobile CSC - CMT_Synthèse prev 2006 - 2007 par entreprise v2_Présentation au CDG July 21 v080708 2" xfId="3066"/>
    <cellStyle name="_Currency_Book1_Jazztel model 16DP3-Exhibits_Mobile CSC - CMT_Synthèse prev 2006 - 2007 par entreprise v2_Présentation au CDG July 21 v080708 2 2" xfId="3067"/>
    <cellStyle name="_Currency_Book1_Jazztel model 16DP3-Exhibits_Mobile CSC - CMT_Synthèse prev 2006 - 2007 par entreprise v2_Présention au Board July 29" xfId="3068"/>
    <cellStyle name="_Currency_Book1_Jazztel model 16DP3-Exhibits_Mobile CSC - CMT_Synthèse prev 2006 - 2007 par entreprise v2_Présention au Board July 29 2" xfId="3069"/>
    <cellStyle name="_Currency_Book1_Jazztel model 16DP3-Exhibits_Mobile CSC - CMT_Synthèse prev 2006 - 2007 par entreprise v2_Présention au Board July 29 2 2" xfId="3070"/>
    <cellStyle name="_Currency_Book1_Jazztel model 16DP3-Exhibits_Mobile CSC - CMT_Synthèse prev 2006 - 2007 par entreprise v2_RM 2008 01 comments ILM" xfId="3071"/>
    <cellStyle name="_Currency_Book1_Jazztel model 16DP3-Exhibits_Mobile CSC - CMT_Synthèse prev 2006 - 2007 par entreprise v2_RM 2008 01 comments ILM 2" xfId="3072"/>
    <cellStyle name="_Currency_Book1_Jazztel model 16DP3-Exhibits_Mobile CSC - CMT_Synthèse prev 2006 - 2007 par entreprise v2_RM 2008 01 comments ILM 2 2" xfId="3073"/>
    <cellStyle name="_Currency_Book1_Jazztel model 16DP3-Exhibits_Mobile CSC - CMT_Synthèse prev 2006 - 2007 par entreprise v2_RM 2008 04 comments ILM" xfId="3074"/>
    <cellStyle name="_Currency_Book1_Jazztel model 16DP3-Exhibits_Mobile CSC - CMT_Synthèse prev 2006 - 2007 par entreprise v2_RM 2008 04 comments ILM 2" xfId="3075"/>
    <cellStyle name="_Currency_Book1_Jazztel model 16DP3-Exhibits_Mobile CSC - CMT_Synthèse prev 2006 - 2007 par entreprise v2_RM 2008 04 comments ILM 2 2" xfId="3076"/>
    <cellStyle name="_Currency_Book1_Jazztel model 16DP3-Exhibits_Mobile CSC - CMT_Synthèse prev 2006 - 2007 par entreprise v2_SPRING 2010" xfId="3077"/>
    <cellStyle name="_Currency_Book1_Jazztel model 16DP3-Exhibits_Mobile CSC - CMT_Synthèse prev 2006 - 2007 par entreprise v2_SPRING 2010 2" xfId="3078"/>
    <cellStyle name="_Currency_Book1_Jazztel model 16DP3-Exhibits_Mobile CSC - CMT_Synthèse prev 2006 - 2007 par entreprise v2_SPRING 2010 2 2" xfId="3079"/>
    <cellStyle name="_Currency_Book1_Jazztel model 16DP3-Exhibits_Mobile CSC - CMT_Synthèse prev 2006 - 2007 par entreprise v2_WC &amp; Free Cash Flow 200801" xfId="3080"/>
    <cellStyle name="_Currency_Book1_Jazztel model 16DP3-Exhibits_Mobile CSC - CMT_Synthèse prev 2006 - 2007 par entreprise v2_WC &amp; Free Cash Flow 200801 2" xfId="3081"/>
    <cellStyle name="_Currency_Book1_Jazztel model 16DP3-Exhibits_Mobile CSC - CMT_Synthèse prev 2006 - 2007 par entreprise v2_WC &amp; Free Cash Flow 200801 2 2" xfId="3082"/>
    <cellStyle name="_Currency_Book1_Jazztel model 16DP3-Exhibits_Mobile CSC - CMT_Synthèse prev 2006 - 2007 par entreprise v2_WC &amp; Free Cash Flow 2011-10" xfId="3083"/>
    <cellStyle name="_Currency_Book1_Jazztel model 16DP3-Exhibits_Mobile CSC - CMT_Synthèse prev 2006 - 2007 par entreprise v2_WC &amp; Free Cash Flow 2011-10 2" xfId="3084"/>
    <cellStyle name="_Currency_Book1_Jazztel model 16DP3-Exhibits_Mobile CSC - CMT_Synthèse prev 2006 - 2007 par entreprise v2_WC &amp; Free Cash Flow 2011-10 2 2" xfId="3085"/>
    <cellStyle name="_Currency_Book1_Jazztel model 16DP3-Exhibits_Mobile CSC - CMT_Synthèse prev 2006 - 2007 par entreprise v2_WC &amp; Free Cash Flow Spring 200806" xfId="3086"/>
    <cellStyle name="_Currency_Book1_Jazztel model 16DP3-Exhibits_Mobile CSC - CMT_Synthèse prev 2006 - 2007 par entreprise v2_WC &amp; Free Cash Flow Spring 200806 2" xfId="3087"/>
    <cellStyle name="_Currency_Book1_Jazztel model 16DP3-Exhibits_Mobile CSC - CMT_Synthèse prev 2006 - 2007 par entreprise v2_WC &amp; Free Cash Flow Spring 200806 2 2" xfId="3088"/>
    <cellStyle name="_Currency_Book1_Jazztel model 16DP3-Exhibits_Mobile CSC - CMT_Synthèse prev 2006 - 2007 par entreprise_Bridge FC Act 2007 vs 2008 (Fct June) par entreprise" xfId="3089"/>
    <cellStyle name="_Currency_Book1_Jazztel model 16DP3-Exhibits_Mobile CSC - CMT_Synthèse prev 2006 - 2007 par entreprise_Bridge FC Act 2007 vs 2008 (Fct June) par entreprise 2" xfId="3090"/>
    <cellStyle name="_Currency_Book1_Jazztel model 16DP3-Exhibits_Mobile CSC - CMT_Synthèse prev 2006 - 2007 par entreprise_Bridge FC Act 2007 vs 2008 (Fct June) par entreprise 2 2" xfId="3091"/>
    <cellStyle name="_Currency_Book1_Jazztel model 16DP3-Exhibits_Mobile CSC - CMT_Synthèse prev 2006 - 2007 par entreprise_Cash Unit Review 2012 03 Acetow" xfId="3092"/>
    <cellStyle name="_Currency_Book1_Jazztel model 16DP3-Exhibits_Mobile CSC - CMT_Synthèse prev 2006 - 2007 par entreprise_Conso Bridge EBITDA 2008x2007" xfId="3093"/>
    <cellStyle name="_Currency_Book1_Jazztel model 16DP3-Exhibits_Mobile CSC - CMT_Synthèse prev 2006 - 2007 par entreprise_Conso Bridge EBITDA 2008x2007 2" xfId="3094"/>
    <cellStyle name="_Currency_Book1_Jazztel model 16DP3-Exhibits_Mobile CSC - CMT_Synthèse prev 2006 - 2007 par entreprise_Conso Bridge EBITDA 2008x2007 2 2" xfId="3095"/>
    <cellStyle name="_Currency_Book1_Jazztel model 16DP3-Exhibits_Mobile CSC - CMT_Synthèse prev 2006 - 2007 par entreprise_Conso Bridge EBITDA 2008x2007 2 3" xfId="3096"/>
    <cellStyle name="_Currency_Book1_Jazztel model 16DP3-Exhibits_Mobile CSC - CMT_Synthèse prev 2006 - 2007 par entreprise_Conso Bridge EBITDA 2008x2007 3" xfId="3097"/>
    <cellStyle name="_Currency_Book1_Jazztel model 16DP3-Exhibits_Mobile CSC - CMT_Synthèse prev 2006 - 2007 par entreprise_Conso Bridge EBITDA 2008x2007 3 2" xfId="3098"/>
    <cellStyle name="_Currency_Book1_Jazztel model 16DP3-Exhibits_Mobile CSC - CMT_Synthèse prev 2006 - 2007 par entreprise_Conso Bridge EBITDA 2008x2007 SPRING06" xfId="3099"/>
    <cellStyle name="_Currency_Book1_Jazztel model 16DP3-Exhibits_Mobile CSC - CMT_Synthèse prev 2006 - 2007 par entreprise_Conso Bridge EBITDA 2008x2007 SPRING06 2" xfId="3100"/>
    <cellStyle name="_Currency_Book1_Jazztel model 16DP3-Exhibits_Mobile CSC - CMT_Synthèse prev 2006 - 2007 par entreprise_Conso Bridge EBITDA 2008x2007 SPRING06 2 2" xfId="3101"/>
    <cellStyle name="_Currency_Book1_Jazztel model 16DP3-Exhibits_Mobile CSC - CMT_Synthèse prev 2006 - 2007 par entreprise_Conso Bridge EBITDA 2008x2007_AP - Fluorés" xfId="3102"/>
    <cellStyle name="_Currency_Book1_Jazztel model 16DP3-Exhibits_Mobile CSC - CMT_Synthèse prev 2006 - 2007 par entreprise_Conso Bridge EBITDA 2008x2007_AP - Fluorés 2" xfId="3103"/>
    <cellStyle name="_Currency_Book1_Jazztel model 16DP3-Exhibits_Mobile CSC - CMT_Synthèse prev 2006 - 2007 par entreprise_Conso Bridge EBITDA 2008x2007_AP - Fluorés 3" xfId="3104"/>
    <cellStyle name="_Currency_Book1_Jazztel model 16DP3-Exhibits_Mobile CSC - CMT_Synthèse prev 2006 - 2007 par entreprise_Conso Bridge EBITDA 2008x2007_CNP SGA MISCPROD SP12 2008 BTR (Scott) (2) (2)" xfId="3105"/>
    <cellStyle name="_Currency_Book1_Jazztel model 16DP3-Exhibits_Mobile CSC - CMT_Synthèse prev 2006 - 2007 par entreprise_Conso Bridge EBITDA 2008x2007_CNP SGA MISCPROD SP12 2008 BTR (Scott) (2) (2) 2" xfId="3106"/>
    <cellStyle name="_Currency_Book1_Jazztel model 16DP3-Exhibits_Mobile CSC - CMT_Synthèse prev 2006 - 2007 par entreprise_Conso Bridge EBITDA 2008x2007_CNP SGA MISCPROD SP12 2008 BTR (Scott) (2) (2) 2 2" xfId="3107"/>
    <cellStyle name="_Currency_Book1_Jazztel model 16DP3-Exhibits_Mobile CSC - CMT_Synthèse prev 2006 - 2007 par entreprise_Conso Bridge EBITDA 2008x2007_CNP SGA MISCPROD SP12 2008 BTR (Scott) (2) (2) 3" xfId="3108"/>
    <cellStyle name="_Currency_Book1_Jazztel model 16DP3-Exhibits_Mobile CSC - CMT_Synthèse prev 2006 - 2007 par entreprise_Conso Bridge EBITDA 2008x2007_CNP SGA MISCPROD SP12 2008 BTR (Scott) (2) (2) 3 2" xfId="3109"/>
    <cellStyle name="_Currency_Book1_Jazztel model 16DP3-Exhibits_Mobile CSC - CMT_Synthèse prev 2006 - 2007 par entreprise_Conso Bridge EBITDA 2008x2007_CNP SGA MISCPROD SP12 2008 BTR (Scott) (2) (2) 4" xfId="3110"/>
    <cellStyle name="_Currency_Book1_Jazztel model 16DP3-Exhibits_Mobile CSC - CMT_Synthèse prev 2006 - 2007 par entreprise_Conso Bridge EBITDA 2008x2007_EVP 2015 Roadmap May12 vs Roadmap validated in July11 FY avec modifs FlVv5" xfId="3111"/>
    <cellStyle name="_Currency_Book1_Jazztel model 16DP3-Exhibits_Mobile CSC - CMT_Synthèse prev 2006 - 2007 par entreprise_Conso Bridge EBITDA 2008x2007_EVP 2015 Roadmap May12 vs Roadmap validated in July11 FY avec modifs FlVv5 2" xfId="3112"/>
    <cellStyle name="_Currency_Book1_Jazztel model 16DP3-Exhibits_Mobile CSC - CMT_Synthèse prev 2006 - 2007 par entreprise_Conso Bridge EBITDA 2008x2007_EVP 2015 Roadmap May12 vs Roadmap validated in July11 FY avec modifs FlVv5 2 2" xfId="3113"/>
    <cellStyle name="_Currency_Book1_Jazztel model 16DP3-Exhibits_Mobile CSC - CMT_Synthèse prev 2006 - 2007 par entreprise_Conso Bridge EBITDA 2008x2007_EVP 2015 Roadmap May12 vs Roadmap validated in July11 FY avec modifs FlVv5 3" xfId="3114"/>
    <cellStyle name="_Currency_Book1_Jazztel model 16DP3-Exhibits_Mobile CSC - CMT_Synthèse prev 2006 - 2007 par entreprise_Conso Bridge EBITDA 2008x2007_EVP 2015 Roadmap May12 vs Roadmap validated in July11 FY avec modifs FlVv5 3 2" xfId="3115"/>
    <cellStyle name="_Currency_Book1_Jazztel model 16DP3-Exhibits_Mobile CSC - CMT_Synthèse prev 2006 - 2007 par entreprise_Conso Bridge EBITDA 2008x2007_EVP 2015 Roadmap May12 vs Roadmap validated in July11 FY avec modifs FlVv5 4" xfId="3116"/>
    <cellStyle name="_Currency_Book1_Jazztel model 16DP3-Exhibits_Mobile CSC - CMT_Synthèse prev 2006 - 2007 par entreprise_Conso Bridge EBITDA 2008x2007_FLUO" xfId="3117"/>
    <cellStyle name="_Currency_Book1_Jazztel model 16DP3-Exhibits_Mobile CSC - CMT_Synthèse prev 2006 - 2007 par entreprise_Conso Bridge EBITDA 2008x2007_FLUO 2" xfId="3118"/>
    <cellStyle name="_Currency_Book1_Jazztel model 16DP3-Exhibits_Mobile CSC - CMT_Synthèse prev 2006 - 2007 par entreprise_Conso Bridge EBITDA 2008x2007_FLUO 3" xfId="3119"/>
    <cellStyle name="_Currency_Book1_Jazztel model 16DP3-Exhibits_Mobile CSC - CMT_Synthèse prev 2006 - 2007 par entreprise_Conso Bridge EBITDA 2008x2007_Processed.BP 2011 2015 Aroma" xfId="3120"/>
    <cellStyle name="_Currency_Book1_Jazztel model 16DP3-Exhibits_Mobile CSC - CMT_Synthèse prev 2006 - 2007 par entreprise_Conso Bridge EBITDA 2008x2007_Processed.BP 2011 2015 Aroma 2" xfId="3121"/>
    <cellStyle name="_Currency_Book1_Jazztel model 16DP3-Exhibits_Mobile CSC - CMT_Synthèse prev 2006 - 2007 par entreprise_Conso Bridge EBITDA 2008x2007_Processed.BP 2011 2015 Aroma 2 2" xfId="3122"/>
    <cellStyle name="_Currency_Book1_Jazztel model 16DP3-Exhibits_Mobile CSC - CMT_Synthèse prev 2006 - 2007 par entreprise_Conso Bridge EBITDA 2008x2007_Processed.BP 2011 2015 Aroma 3" xfId="3123"/>
    <cellStyle name="_Currency_Book1_Jazztel model 16DP3-Exhibits_Mobile CSC - CMT_Synthèse prev 2006 - 2007 par entreprise_Conso Bridge EBITDA 2008x2007_Processed.BP 2011 2015 Aroma 3 2" xfId="3124"/>
    <cellStyle name="_Currency_Book1_Jazztel model 16DP3-Exhibits_Mobile CSC - CMT_Synthèse prev 2006 - 2007 par entreprise_Conso Bridge EBITDA 2008x2007_Processed.BP 2011 2015 Aroma 4" xfId="3125"/>
    <cellStyle name="_Currency_Book1_Jazztel model 16DP3-Exhibits_Mobile CSC - CMT_Synthèse prev 2006 - 2007 par entreprise_Conso Bridge EBITDA 2008x2007_QUS" xfId="3126"/>
    <cellStyle name="_Currency_Book1_Jazztel model 16DP3-Exhibits_Mobile CSC - CMT_Synthèse prev 2006 - 2007 par entreprise_Conso Bridge EBITDA 2008x2007_QUS 2" xfId="3127"/>
    <cellStyle name="_Currency_Book1_Jazztel model 16DP3-Exhibits_Mobile CSC - CMT_Synthèse prev 2006 - 2007 par entreprise_Conso Bridge EBITDA 2008x2007_QUS 3" xfId="3128"/>
    <cellStyle name="_Currency_Book1_Jazztel model 16DP3-Exhibits_Mobile CSC - CMT_Synthèse prev 2006 - 2007 par entreprise_Conso Bridge EBITDA 2008x2007_SPLIT Volumes" xfId="3129"/>
    <cellStyle name="_Currency_Book1_Jazztel model 16DP3-Exhibits_Mobile CSC - CMT_Synthèse prev 2006 - 2007 par entreprise_Conso Bridge EBITDA 2008x2007_SPLIT Volumes 2" xfId="3130"/>
    <cellStyle name="_Currency_Book1_Jazztel model 16DP3-Exhibits_Mobile CSC - CMT_Synthèse prev 2006 - 2007 par entreprise_Conso Bridge EBITDA 2008x2007_SPLIT Volumes 3" xfId="3131"/>
    <cellStyle name="_Currency_Book1_Jazztel model 16DP3-Exhibits_Mobile CSC - CMT_Synthèse prev 2006 - 2007 par entreprise_Formats RDG Dec 2007 vMAG Energy Services" xfId="3132"/>
    <cellStyle name="_Currency_Book1_Jazztel model 16DP3-Exhibits_Mobile CSC - CMT_Synthèse prev 2006 - 2007 par entreprise_Formats RDG Dec 2007 vMAG Energy Services 2" xfId="3133"/>
    <cellStyle name="_Currency_Book1_Jazztel model 16DP3-Exhibits_Mobile CSC - CMT_Synthèse prev 2006 - 2007 par entreprise_Formats RDG Dec 2007 vMAG Energy Services 2 2" xfId="3134"/>
    <cellStyle name="_Currency_Book1_Jazztel model 16DP3-Exhibits_Mobile CSC - CMT_Synthèse prev 2006 - 2007 par entreprise_P&amp;L Spring 200806" xfId="3135"/>
    <cellStyle name="_Currency_Book1_Jazztel model 16DP3-Exhibits_Mobile CSC - CMT_Synthèse prev 2006 - 2007 par entreprise_P&amp;L Spring 200806 2" xfId="3136"/>
    <cellStyle name="_Currency_Book1_Jazztel model 16DP3-Exhibits_Mobile CSC - CMT_Synthèse prev 2006 - 2007 par entreprise_P&amp;L Spring 200806 2 2" xfId="3137"/>
    <cellStyle name="_Currency_Book1_Jazztel model 16DP3-Exhibits_Mobile CSC - CMT_Synthèse prev 2006 - 2007 par entreprise_Présentation au Board" xfId="3138"/>
    <cellStyle name="_Currency_Book1_Jazztel model 16DP3-Exhibits_Mobile CSC - CMT_Synthèse prev 2006 - 2007 par entreprise_Présentation au Board 2" xfId="3139"/>
    <cellStyle name="_Currency_Book1_Jazztel model 16DP3-Exhibits_Mobile CSC - CMT_Synthèse prev 2006 - 2007 par entreprise_Présentation au Board 2 2" xfId="3140"/>
    <cellStyle name="_Currency_Book1_Jazztel model 16DP3-Exhibits_Mobile CSC - CMT_Synthèse prev 2006 - 2007 par entreprise_Présentation au Board July 29" xfId="3141"/>
    <cellStyle name="_Currency_Book1_Jazztel model 16DP3-Exhibits_Mobile CSC - CMT_Synthèse prev 2006 - 2007 par entreprise_Présentation au Board July 29 2" xfId="3142"/>
    <cellStyle name="_Currency_Book1_Jazztel model 16DP3-Exhibits_Mobile CSC - CMT_Synthèse prev 2006 - 2007 par entreprise_Présentation au Board July 29 2 2" xfId="3143"/>
    <cellStyle name="_Currency_Book1_Jazztel model 16DP3-Exhibits_Mobile CSC - CMT_Synthèse prev 2006 - 2007 par entreprise_Présentation au CDG July 21 v080708" xfId="3144"/>
    <cellStyle name="_Currency_Book1_Jazztel model 16DP3-Exhibits_Mobile CSC - CMT_Synthèse prev 2006 - 2007 par entreprise_Présentation au CDG July 21 v080708 2" xfId="3145"/>
    <cellStyle name="_Currency_Book1_Jazztel model 16DP3-Exhibits_Mobile CSC - CMT_Synthèse prev 2006 - 2007 par entreprise_Présentation au CDG July 21 v080708 2 2" xfId="3146"/>
    <cellStyle name="_Currency_Book1_Jazztel model 16DP3-Exhibits_Mobile CSC - CMT_Synthèse prev 2006 - 2007 par entreprise_RM 2008 01 comments ILM" xfId="3147"/>
    <cellStyle name="_Currency_Book1_Jazztel model 16DP3-Exhibits_Mobile CSC - CMT_Synthèse prev 2006 - 2007 par entreprise_RM 2008 01 comments ILM 2" xfId="3148"/>
    <cellStyle name="_Currency_Book1_Jazztel model 16DP3-Exhibits_Mobile CSC - CMT_Synthèse prev 2006 - 2007 par entreprise_RM 2008 01 comments ILM 2 2" xfId="3149"/>
    <cellStyle name="_Currency_Book1_Jazztel model 16DP3-Exhibits_Mobile CSC - CMT_Synthèse prev 2006 - 2007 par entreprise_RM 2008 04 comments ILM" xfId="3150"/>
    <cellStyle name="_Currency_Book1_Jazztel model 16DP3-Exhibits_Mobile CSC - CMT_Synthèse prev 2006 - 2007 par entreprise_RM 2008 04 comments ILM 2" xfId="3151"/>
    <cellStyle name="_Currency_Book1_Jazztel model 16DP3-Exhibits_Mobile CSC - CMT_Synthèse prev 2006 - 2007 par entreprise_RM 2008 04 comments ILM 2 2" xfId="3152"/>
    <cellStyle name="_Currency_Book1_Jazztel model 16DP3-Exhibits_Mobile CSC - CMT_Synthèse prev 2006 - 2007 par entreprise_SPRING 2010" xfId="3153"/>
    <cellStyle name="_Currency_Book1_Jazztel model 16DP3-Exhibits_Mobile CSC - CMT_Synthèse prev 2006 - 2007 par entreprise_SPRING 2010 2" xfId="3154"/>
    <cellStyle name="_Currency_Book1_Jazztel model 16DP3-Exhibits_Mobile CSC - CMT_Synthèse prev 2006 - 2007 par entreprise_SPRING 2010 2 2" xfId="3155"/>
    <cellStyle name="_Currency_Book1_Jazztel model 16DP3-Exhibits_Mobile CSC - CMT_Synthèse prev 2006 - 2007 par entreprise_Synthèse Rhodia Spring Dec 2007 P&amp;L" xfId="3156"/>
    <cellStyle name="_Currency_Book1_Jazztel model 16DP3-Exhibits_Mobile CSC - CMT_Synthèse prev 2006 - 2007 par entreprise_Synthèse Rhodia Spring Dec 2007 P&amp;L 2" xfId="3157"/>
    <cellStyle name="_Currency_Book1_Jazztel model 16DP3-Exhibits_Mobile CSC - CMT_Synthèse prev 2006 - 2007 par entreprise_Synthèse Rhodia Spring Dec 2007 P&amp;L 2 2" xfId="3158"/>
    <cellStyle name="_Currency_Book1_Jazztel model 16DP3-Exhibits_Mobile CSC - CMT_Synthèse prev 2006 - 2007 par entreprise_WC &amp; Free Cash Flow 200801" xfId="3159"/>
    <cellStyle name="_Currency_Book1_Jazztel model 16DP3-Exhibits_Mobile CSC - CMT_Synthèse prev 2006 - 2007 par entreprise_WC &amp; Free Cash Flow 200801 2" xfId="3160"/>
    <cellStyle name="_Currency_Book1_Jazztel model 16DP3-Exhibits_Mobile CSC - CMT_Synthèse prev 2006 - 2007 par entreprise_WC &amp; Free Cash Flow 200801 2 2" xfId="3161"/>
    <cellStyle name="_Currency_Book1_Jazztel model 16DP3-Exhibits_Mobile CSC - CMT_Synthèse prev 2006 - 2007 par entreprise_WC &amp; Free Cash Flow 2011-10" xfId="3162"/>
    <cellStyle name="_Currency_Book1_Jazztel model 16DP3-Exhibits_Mobile CSC - CMT_Synthèse prev 2006 - 2007 par entreprise_WC &amp; Free Cash Flow 2011-10 2" xfId="3163"/>
    <cellStyle name="_Currency_Book1_Jazztel model 16DP3-Exhibits_Mobile CSC - CMT_Synthèse prev 2006 - 2007 par entreprise_WC &amp; Free Cash Flow 2011-10 2 2" xfId="3164"/>
    <cellStyle name="_Currency_Book1_Jazztel model 16DP3-Exhibits_Mobile CSC - CMT_Synthèse prev 2006 - 2007 par entreprise_WC &amp; Free Cash Flow Spring 200806" xfId="3165"/>
    <cellStyle name="_Currency_Book1_Jazztel model 16DP3-Exhibits_Mobile CSC - CMT_Synthèse prev 2006 - 2007 par entreprise_WC &amp; Free Cash Flow Spring 200806 2" xfId="3166"/>
    <cellStyle name="_Currency_Book1_Jazztel model 16DP3-Exhibits_Mobile CSC - CMT_Synthèse prev 2006 - 2007 par entreprise_WC &amp; Free Cash Flow Spring 200806 2 2" xfId="3167"/>
    <cellStyle name="_Currency_Book1_Jazztel model 16DP3-Exhibits_T_MOBIL2" xfId="3168"/>
    <cellStyle name="_Currency_Book1_Jazztel model 16DP3-Exhibits_T_MOBIL2 2" xfId="3169"/>
    <cellStyle name="_Currency_Book1_Jazztel model 16DP3-Exhibits_T_MOBIL2 2 2" xfId="3170"/>
    <cellStyle name="_Currency_Book1_Jazztel model 16DP3-Exhibits_T_MOBIL2 3" xfId="3171"/>
    <cellStyle name="_Currency_Book1_Jazztel model 16DP3-Exhibits_T_MOBIL2_ASIAN_Plant_Perimeter" xfId="3172"/>
    <cellStyle name="_Currency_Book1_Jazztel model 16DP3-Exhibits_T_MOBIL2_ASIAN_Plant_Perimeter 2" xfId="3173"/>
    <cellStyle name="_Currency_Book1_Jazztel model 16DP3-Exhibits_T_MOBIL2_ASIAN_Plant_Perimeter 2 2" xfId="3174"/>
    <cellStyle name="_Currency_Book1_Jazztel model 16DP3-Exhibits_T_MOBIL2_Chiffres Pres board 2007" xfId="3175"/>
    <cellStyle name="_Currency_Book1_Jazztel model 16DP3-Exhibits_T_MOBIL2_Chiffres Pres board 2007 2" xfId="3176"/>
    <cellStyle name="_Currency_Book1_Jazztel model 16DP3-Exhibits_T_MOBIL2_Chiffres Pres board 2007 2 2" xfId="3177"/>
    <cellStyle name="_Currency_Book1_Jazztel model 16DP3-Exhibits_T_MOBIL2_Chiffres Pres Juillet 2007" xfId="3178"/>
    <cellStyle name="_Currency_Book1_Jazztel model 16DP3-Exhibits_T_MOBIL2_Chiffres Pres Juillet 2007 2" xfId="3179"/>
    <cellStyle name="_Currency_Book1_Jazztel model 16DP3-Exhibits_T_MOBIL2_Chiffres Pres Juillet 2007 2 2" xfId="3180"/>
    <cellStyle name="_Currency_Book1_Jazztel model 16DP3-Exhibits_T_MOBIL2_Formats RDG Dec 2008 MAG BU Diphenols v8 FINAL SP12" xfId="3181"/>
    <cellStyle name="_Currency_Book1_Jazztel model 16DP3-Exhibits_T_MOBIL2_Formats RDG Dec 2008 MAG BU Diphenols v8 FINAL SP12 2" xfId="3182"/>
    <cellStyle name="_Currency_Book1_Jazztel model 16DP3-Exhibits_T_MOBIL2_Formats RDG Dec 2008 MAG BU Diphenols v8 FINAL SP12 3" xfId="3183"/>
    <cellStyle name="_Currency_Book1_Jazztel model 16DP3-Exhibits_T_MOBIL2_Formats RDG Dec 2008 MAG BU Diphenols v8 FINAL SP12 3 2" xfId="3184"/>
    <cellStyle name="_Currency_Book1_Jazztel model 16DP3-Exhibits_T_MOBIL2_Free Cash Flow" xfId="3185"/>
    <cellStyle name="_Currency_Book1_Jazztel model 16DP3-Exhibits_T_MOBIL2_Free Cash Flow 2" xfId="3186"/>
    <cellStyle name="_Currency_Book1_Jazztel model 16DP3-Exhibits_T_MOBIL2_Free Cash Flow 2 2" xfId="3187"/>
    <cellStyle name="_Currency_Book1_Jazztel model 16DP3-Exhibits_T_MOBIL2_Free Cash Flow 3" xfId="3188"/>
    <cellStyle name="_Currency_Book1_Jazztel model 16DP3-Exhibits_T_MOBIL2_Free Cash Flow 3 2" xfId="3189"/>
    <cellStyle name="_Currency_Book1_Jazztel model 16DP3-Exhibits_T_MOBIL2_Free Cash Flow 4" xfId="3190"/>
    <cellStyle name="_Currency_Book1_Jazztel model 16DP3-Exhibits_T_MOBIL2_Free Cash Flow_2009 CTN FCST (Q1+Q2+Q3)" xfId="3191"/>
    <cellStyle name="_Currency_Book1_Jazztel model 16DP3-Exhibits_T_MOBIL2_Free Cash Flow_2009 CTN FCST (Q1+Q2+Q3) 2" xfId="3192"/>
    <cellStyle name="_Currency_Book1_Jazztel model 16DP3-Exhibits_T_MOBIL2_Free Cash Flow_2009 CTN FCST (Q1+Q2+Q3) 2 2" xfId="3193"/>
    <cellStyle name="_Currency_Book1_Jazztel model 16DP3-Exhibits_T_MOBIL2_Free Cash Flow_AFDT manque Inhibiteurs a la conso 21102010" xfId="3194"/>
    <cellStyle name="_Currency_Book1_Jazztel model 16DP3-Exhibits_T_MOBIL2_Free Cash Flow_AFDT manque Inhibiteurs a la conso 21102010 2" xfId="3195"/>
    <cellStyle name="_Currency_Book1_Jazztel model 16DP3-Exhibits_T_MOBIL2_Free Cash Flow_AFDT manque Inhibiteurs a la conso 21102010 2 2" xfId="3196"/>
    <cellStyle name="_Currency_Book1_Jazztel model 16DP3-Exhibits_T_MOBIL2_Free Cash Flow_AFDT manque Inhibiteurs a la conso 21102010 3" xfId="3197"/>
    <cellStyle name="_Currency_Book1_Jazztel model 16DP3-Exhibits_T_MOBIL2_Free Cash Flow_AFDT manque Inhibiteurs a la conso 21102010 3 2" xfId="3198"/>
    <cellStyle name="_Currency_Book1_Jazztel model 16DP3-Exhibits_T_MOBIL2_Free Cash Flow_AFDT manque Inhibiteurs a la conso 21102010 4" xfId="3199"/>
    <cellStyle name="_Currency_Book1_Jazztel model 16DP3-Exhibits_T_MOBIL2_Free Cash Flow_AFDT manque Inhibiteurs a la conso 21102010 5" xfId="3200"/>
    <cellStyle name="_Currency_Book1_Jazztel model 16DP3-Exhibits_T_MOBIL2_Free Cash Flow_AP - Fluorés" xfId="3201"/>
    <cellStyle name="_Currency_Book1_Jazztel model 16DP3-Exhibits_T_MOBIL2_Free Cash Flow_AP - Fluorés 2" xfId="3202"/>
    <cellStyle name="_Currency_Book1_Jazztel model 16DP3-Exhibits_T_MOBIL2_Free Cash Flow_AP - Fluorés 2 2" xfId="3203"/>
    <cellStyle name="_Currency_Book1_Jazztel model 16DP3-Exhibits_T_MOBIL2_Free Cash Flow_AP - Fluorés 3" xfId="3204"/>
    <cellStyle name="_Currency_Book1_Jazztel model 16DP3-Exhibits_T_MOBIL2_Free Cash Flow_AP - Fluorés 3 2" xfId="3205"/>
    <cellStyle name="_Currency_Book1_Jazztel model 16DP3-Exhibits_T_MOBIL2_Free Cash Flow_AP - Fluorés 4" xfId="3206"/>
    <cellStyle name="_Currency_Book1_Jazztel model 16DP3-Exhibits_T_MOBIL2_Free Cash Flow_AP - Fluorés 5" xfId="3207"/>
    <cellStyle name="_Currency_Book1_Jazztel model 16DP3-Exhibits_T_MOBIL2_Free Cash Flow_AP Diph Fixed Costs_200709bis" xfId="3208"/>
    <cellStyle name="_Currency_Book1_Jazztel model 16DP3-Exhibits_T_MOBIL2_Free Cash Flow_AP Diph Fixed Costs_200709bis 2" xfId="3209"/>
    <cellStyle name="_Currency_Book1_Jazztel model 16DP3-Exhibits_T_MOBIL2_Free Cash Flow_AP Diph Fixed Costs_200709bis 2 2" xfId="3210"/>
    <cellStyle name="_Currency_Book1_Jazztel model 16DP3-Exhibits_T_MOBIL2_Free Cash Flow_AP Diph Fixed Costs_200709bis 3" xfId="3211"/>
    <cellStyle name="_Currency_Book1_Jazztel model 16DP3-Exhibits_T_MOBIL2_Free Cash Flow_AP Diph Fixed Costs_200709bis 3 2" xfId="3212"/>
    <cellStyle name="_Currency_Book1_Jazztel model 16DP3-Exhibits_T_MOBIL2_Free Cash Flow_AP Diph Fixed Costs_200709bis 4" xfId="3213"/>
    <cellStyle name="_Currency_Book1_Jazztel model 16DP3-Exhibits_T_MOBIL2_Free Cash Flow_AP Diph Fixed Costs_200709bis 5" xfId="3214"/>
    <cellStyle name="_Currency_Book1_Jazztel model 16DP3-Exhibits_T_MOBIL2_Free Cash Flow_ASIAN_Plant_Perimeter" xfId="3215"/>
    <cellStyle name="_Currency_Book1_Jazztel model 16DP3-Exhibits_T_MOBIL2_Free Cash Flow_ASIAN_Plant_Perimeter 2" xfId="3216"/>
    <cellStyle name="_Currency_Book1_Jazztel model 16DP3-Exhibits_T_MOBIL2_Free Cash Flow_ASIAN_Plant_Perimeter 2 2" xfId="3217"/>
    <cellStyle name="_Currency_Book1_Jazztel model 16DP3-Exhibits_T_MOBIL2_Free Cash Flow_Bridge FC Act 2007 vs 2008 (Fct June) par entreprise" xfId="3218"/>
    <cellStyle name="_Currency_Book1_Jazztel model 16DP3-Exhibits_T_MOBIL2_Free Cash Flow_Bridge FC Act 2007 vs 2008 (Fct June) par entreprise 2" xfId="3219"/>
    <cellStyle name="_Currency_Book1_Jazztel model 16DP3-Exhibits_T_MOBIL2_Free Cash Flow_Bridge FC Act 2007 vs 2008 (Fct June) par entreprise 2 2" xfId="3220"/>
    <cellStyle name="_Currency_Book1_Jazztel model 16DP3-Exhibits_T_MOBIL2_Free Cash Flow_Cash Unit Review 2012 03 Acetow" xfId="3221"/>
    <cellStyle name="_Currency_Book1_Jazztel model 16DP3-Exhibits_T_MOBIL2_Free Cash Flow_Chiffres Pres board 2007" xfId="3222"/>
    <cellStyle name="_Currency_Book1_Jazztel model 16DP3-Exhibits_T_MOBIL2_Free Cash Flow_Chiffres Pres board 2007 2" xfId="3223"/>
    <cellStyle name="_Currency_Book1_Jazztel model 16DP3-Exhibits_T_MOBIL2_Free Cash Flow_Chiffres Pres board 2007 2 2" xfId="3224"/>
    <cellStyle name="_Currency_Book1_Jazztel model 16DP3-Exhibits_T_MOBIL2_Free Cash Flow_Chiffres Pres board 2007 3" xfId="3225"/>
    <cellStyle name="_Currency_Book1_Jazztel model 16DP3-Exhibits_T_MOBIL2_Free Cash Flow_Conso Bridge EBITDA 2008x2007" xfId="3226"/>
    <cellStyle name="_Currency_Book1_Jazztel model 16DP3-Exhibits_T_MOBIL2_Free Cash Flow_Conso Bridge EBITDA 2008x2007 2" xfId="3227"/>
    <cellStyle name="_Currency_Book1_Jazztel model 16DP3-Exhibits_T_MOBIL2_Free Cash Flow_Conso Bridge EBITDA 2008x2007 2 2" xfId="3228"/>
    <cellStyle name="_Currency_Book1_Jazztel model 16DP3-Exhibits_T_MOBIL2_Free Cash Flow_Conso Bridge EBITDA 2008x2007 SPRING06" xfId="3229"/>
    <cellStyle name="_Currency_Book1_Jazztel model 16DP3-Exhibits_T_MOBIL2_Free Cash Flow_Conso Bridge EBITDA 2008x2007 SPRING06 2" xfId="3230"/>
    <cellStyle name="_Currency_Book1_Jazztel model 16DP3-Exhibits_T_MOBIL2_Free Cash Flow_Conso Bridge EBITDA 2008x2007 SPRING06 2 2" xfId="3231"/>
    <cellStyle name="_Currency_Book1_Jazztel model 16DP3-Exhibits_T_MOBIL2_Free Cash Flow_DATABASE_EUR 2010" xfId="3232"/>
    <cellStyle name="_Currency_Book1_Jazztel model 16DP3-Exhibits_T_MOBIL2_Free Cash Flow_DATABASE_EUR 2010 2" xfId="3233"/>
    <cellStyle name="_Currency_Book1_Jazztel model 16DP3-Exhibits_T_MOBIL2_Free Cash Flow_DATABASE_EUR 2010 2 2" xfId="3234"/>
    <cellStyle name="_Currency_Book1_Jazztel model 16DP3-Exhibits_T_MOBIL2_Free Cash Flow_DATABASE_EUR 2010 3" xfId="3235"/>
    <cellStyle name="_Currency_Book1_Jazztel model 16DP3-Exhibits_T_MOBIL2_Free Cash Flow_DATABASE_EUR 2010 4" xfId="3236"/>
    <cellStyle name="_Currency_Book1_Jazztel model 16DP3-Exhibits_T_MOBIL2_Free Cash Flow_DATABASE_EUR 2010_Cash Unit Review 2011.06 Aroma v4" xfId="3237"/>
    <cellStyle name="_Currency_Book1_Jazztel model 16DP3-Exhibits_T_MOBIL2_Free Cash Flow_DATABASE_EUR 2010_Cash Unit Review 2011.06 Aroma v4 2" xfId="3238"/>
    <cellStyle name="_Currency_Book1_Jazztel model 16DP3-Exhibits_T_MOBIL2_Free Cash Flow_DATABASE_EUR 2010_Cash Unit Review 2011.06 Aroma v4 3" xfId="3239"/>
    <cellStyle name="_Currency_Book1_Jazztel model 16DP3-Exhibits_T_MOBIL2_Free Cash Flow_DATABASE_EUR 2010_Cash Unit Review 2011.06 Aroma v4 3 2" xfId="3240"/>
    <cellStyle name="_Currency_Book1_Jazztel model 16DP3-Exhibits_T_MOBIL2_Free Cash Flow_DATABASE_EUR 2010_Cash Unit Review 2011.06 Aroma v4 4" xfId="3241"/>
    <cellStyle name="_Currency_Book1_Jazztel model 16DP3-Exhibits_T_MOBIL2_Free Cash Flow_DATABASE_EUR 2010_DATABASE" xfId="3242"/>
    <cellStyle name="_Currency_Book1_Jazztel model 16DP3-Exhibits_T_MOBIL2_Free Cash Flow_DATABASE_EUR 2010_DATABASE 2" xfId="3243"/>
    <cellStyle name="_Currency_Book1_Jazztel model 16DP3-Exhibits_T_MOBIL2_Free Cash Flow_DATABASE_EUR 2010_DATABASE 3" xfId="3244"/>
    <cellStyle name="_Currency_Book1_Jazztel model 16DP3-Exhibits_T_MOBIL2_Free Cash Flow_DATABASE_EUR 2010_DATABASE 3 2" xfId="3245"/>
    <cellStyle name="_Currency_Book1_Jazztel model 16DP3-Exhibits_T_MOBIL2_Free Cash Flow_DATABASE_EUR 2010_DATABASE 4" xfId="3246"/>
    <cellStyle name="_Currency_Book1_Jazztel model 16DP3-Exhibits_T_MOBIL2_Free Cash Flow_DATABASE_EUR 2010_Database CNP" xfId="3247"/>
    <cellStyle name="_Currency_Book1_Jazztel model 16DP3-Exhibits_T_MOBIL2_Free Cash Flow_DATABASE_EUR 2010_Database CNP 2" xfId="3248"/>
    <cellStyle name="_Currency_Book1_Jazztel model 16DP3-Exhibits_T_MOBIL2_Free Cash Flow_DATABASE_EUR 2010_Database CNP 2 2" xfId="3249"/>
    <cellStyle name="_Currency_Book1_Jazztel model 16DP3-Exhibits_T_MOBIL2_Free Cash Flow_DATABASE_EUR 2010_Database CNP 3" xfId="3250"/>
    <cellStyle name="_Currency_Book1_Jazztel model 16DP3-Exhibits_T_MOBIL2_Free Cash Flow_DATABASE_EUR 2010_Database CNP 4" xfId="3251"/>
    <cellStyle name="_Currency_Book1_Jazztel model 16DP3-Exhibits_T_MOBIL2_Free Cash Flow_DATABASECNPGLOBAL v5" xfId="3252"/>
    <cellStyle name="_Currency_Book1_Jazztel model 16DP3-Exhibits_T_MOBIL2_Free Cash Flow_DATABASECNPGLOBAL v5 2" xfId="3253"/>
    <cellStyle name="_Currency_Book1_Jazztel model 16DP3-Exhibits_T_MOBIL2_Free Cash Flow_DATABASECNPGLOBAL v5 2 2" xfId="3254"/>
    <cellStyle name="_Currency_Book1_Jazztel model 16DP3-Exhibits_T_MOBIL2_Free Cash Flow_DATABASECNPGLOBAL v5 3" xfId="3255"/>
    <cellStyle name="_Currency_Book1_Jazztel model 16DP3-Exhibits_T_MOBIL2_Free Cash Flow_DATABASECNPGLOBAL v5 4" xfId="3256"/>
    <cellStyle name="_Currency_Book1_Jazztel model 16DP3-Exhibits_T_MOBIL2_Free Cash Flow_DATABASECNPGLOBAL v5_2009 CTN FCST (4Q)" xfId="3257"/>
    <cellStyle name="_Currency_Book1_Jazztel model 16DP3-Exhibits_T_MOBIL2_Free Cash Flow_DATABASECNPGLOBAL v5_2009 CTN FCST (4Q) 2" xfId="3258"/>
    <cellStyle name="_Currency_Book1_Jazztel model 16DP3-Exhibits_T_MOBIL2_Free Cash Flow_DATABASECNPGLOBAL v5_2009 CTN FCST (4Q) 3" xfId="3259"/>
    <cellStyle name="_Currency_Book1_Jazztel model 16DP3-Exhibits_T_MOBIL2_Free Cash Flow_DATABASECNPGLOBAL v5_2009 CTN FCST (4Q)_Cash Unit Review 2011.06 Aroma v4" xfId="3260"/>
    <cellStyle name="_Currency_Book1_Jazztel model 16DP3-Exhibits_T_MOBIL2_Free Cash Flow_DATABASECNPGLOBAL v5_2009 CTN FCST (4Q)_Cash Unit Review 2011.06 Aroma v4 2" xfId="3261"/>
    <cellStyle name="_Currency_Book1_Jazztel model 16DP3-Exhibits_T_MOBIL2_Free Cash Flow_DATABASECNPGLOBAL v5_2009 CTN FCST (4Q)_Cash Unit Review 2011.06 Aroma v4 3" xfId="3262"/>
    <cellStyle name="_Currency_Book1_Jazztel model 16DP3-Exhibits_T_MOBIL2_Free Cash Flow_DATABASECNPGLOBAL v5_2009 CTN FCST (4Q)_Cash Unit Review 2011.06 Aroma v4 3 2" xfId="3263"/>
    <cellStyle name="_Currency_Book1_Jazztel model 16DP3-Exhibits_T_MOBIL2_Free Cash Flow_DATABASECNPGLOBAL v5_2009 CTN FCST (4Q)_Cash Unit Review 2011.06 Aroma v4 4" xfId="3264"/>
    <cellStyle name="_Currency_Book1_Jazztel model 16DP3-Exhibits_T_MOBIL2_Free Cash Flow_DATABASECNPGLOBAL v5_2009 CTN FCST (4Q)_DATABASE" xfId="3265"/>
    <cellStyle name="_Currency_Book1_Jazztel model 16DP3-Exhibits_T_MOBIL2_Free Cash Flow_DATABASECNPGLOBAL v5_2009 CTN FCST (4Q)_DATABASE 2" xfId="3266"/>
    <cellStyle name="_Currency_Book1_Jazztel model 16DP3-Exhibits_T_MOBIL2_Free Cash Flow_DATABASECNPGLOBAL v5_2009 CTN FCST (4Q)_DATABASE 3" xfId="3267"/>
    <cellStyle name="_Currency_Book1_Jazztel model 16DP3-Exhibits_T_MOBIL2_Free Cash Flow_DATABASECNPGLOBAL v5_2009 CTN FCST (4Q)_DATABASE 3 2" xfId="3268"/>
    <cellStyle name="_Currency_Book1_Jazztel model 16DP3-Exhibits_T_MOBIL2_Free Cash Flow_DATABASECNPGLOBAL v5_2009 CTN FCST (4Q)_DATABASE 4" xfId="3269"/>
    <cellStyle name="_Currency_Book1_Jazztel model 16DP3-Exhibits_T_MOBIL2_Free Cash Flow_DATABASECNPGLOBAL v5_2009 CTN FCST (4Q)_Database CNP" xfId="3270"/>
    <cellStyle name="_Currency_Book1_Jazztel model 16DP3-Exhibits_T_MOBIL2_Free Cash Flow_DATABASECNPGLOBAL v5_2009 CTN FCST (4Q)_Database CNP 2" xfId="3271"/>
    <cellStyle name="_Currency_Book1_Jazztel model 16DP3-Exhibits_T_MOBIL2_Free Cash Flow_DATABASECNPGLOBAL v5_2009 CTN FCST (4Q)_Database CNP 3" xfId="3272"/>
    <cellStyle name="_Currency_Book1_Jazztel model 16DP3-Exhibits_T_MOBIL2_Free Cash Flow_DATABASECNPGLOBAL v5_2009 CTN FCST (4Q)_Risques  opportunités_AP v2" xfId="3273"/>
    <cellStyle name="_Currency_Book1_Jazztel model 16DP3-Exhibits_T_MOBIL2_Free Cash Flow_DATABASECNPGLOBAL v5_2009 CTN FCST (4Q)_Risques  opportunités_AP v2 2" xfId="3274"/>
    <cellStyle name="_Currency_Book1_Jazztel model 16DP3-Exhibits_T_MOBIL2_Free Cash Flow_DATABASECNPGLOBAL v5_2009 CTN FCST (4Q)_Risques  opportunités_AP v2 2 2" xfId="3275"/>
    <cellStyle name="_Currency_Book1_Jazztel model 16DP3-Exhibits_T_MOBIL2_Free Cash Flow_DATABASECNPGLOBAL v5_2009 CTN FCST (4Q)_Risques  opportunités_AP v2 3" xfId="3276"/>
    <cellStyle name="_Currency_Book1_Jazztel model 16DP3-Exhibits_T_MOBIL2_Free Cash Flow_DATABASECNPGLOBAL v5_2009 CTN FCST (4Q)_Risques  opportunités_AP v2 4" xfId="3277"/>
    <cellStyle name="_Currency_Book1_Jazztel model 16DP3-Exhibits_T_MOBIL2_Free Cash Flow_DATABASECNPGLOBAL v5_AFDT manque Inhibiteurs a la conso 21102010" xfId="3278"/>
    <cellStyle name="_Currency_Book1_Jazztel model 16DP3-Exhibits_T_MOBIL2_Free Cash Flow_DATABASECNPGLOBAL v5_AFDT manque Inhibiteurs a la conso 21102010 2" xfId="3279"/>
    <cellStyle name="_Currency_Book1_Jazztel model 16DP3-Exhibits_T_MOBIL2_Free Cash Flow_DATABASECNPGLOBAL v5_AFDT manque Inhibiteurs a la conso 21102010 2 2" xfId="3280"/>
    <cellStyle name="_Currency_Book1_Jazztel model 16DP3-Exhibits_T_MOBIL2_Free Cash Flow_DATABASECNPGLOBAL v5_AFDT manque Inhibiteurs a la conso 21102010 3" xfId="3281"/>
    <cellStyle name="_Currency_Book1_Jazztel model 16DP3-Exhibits_T_MOBIL2_Free Cash Flow_DATABASECNPGLOBAL v5_AFDT manque Inhibiteurs a la conso 21102010 3 2" xfId="3282"/>
    <cellStyle name="_Currency_Book1_Jazztel model 16DP3-Exhibits_T_MOBIL2_Free Cash Flow_DATABASECNPGLOBAL v5_AFDT manque Inhibiteurs a la conso 21102010 4" xfId="3283"/>
    <cellStyle name="_Currency_Book1_Jazztel model 16DP3-Exhibits_T_MOBIL2_Free Cash Flow_DATABASECNPGLOBAL v5_AFDT manque Inhibiteurs a la conso 21102010 5" xfId="3284"/>
    <cellStyle name="_Currency_Book1_Jazztel model 16DP3-Exhibits_T_MOBIL2_Free Cash Flow_DATABASECNPGLOBAL v5_Cash Unit Review 2011.06 Aroma v4" xfId="3285"/>
    <cellStyle name="_Currency_Book1_Jazztel model 16DP3-Exhibits_T_MOBIL2_Free Cash Flow_DATABASECNPGLOBAL v5_Cash Unit Review 2011.06 Aroma v4 2" xfId="3286"/>
    <cellStyle name="_Currency_Book1_Jazztel model 16DP3-Exhibits_T_MOBIL2_Free Cash Flow_DATABASECNPGLOBAL v5_Cash Unit Review 2011.06 Aroma v4 3" xfId="3287"/>
    <cellStyle name="_Currency_Book1_Jazztel model 16DP3-Exhibits_T_MOBIL2_Free Cash Flow_DATABASECNPGLOBAL v5_DATABASE" xfId="3288"/>
    <cellStyle name="_Currency_Book1_Jazztel model 16DP3-Exhibits_T_MOBIL2_Free Cash Flow_DATABASECNPGLOBAL v5_DATABASE 2" xfId="3289"/>
    <cellStyle name="_Currency_Book1_Jazztel model 16DP3-Exhibits_T_MOBIL2_Free Cash Flow_DATABASECNPGLOBAL v5_DATABASE 3" xfId="3290"/>
    <cellStyle name="_Currency_Book1_Jazztel model 16DP3-Exhibits_T_MOBIL2_Free Cash Flow_DATABASECNPGLOBAL v5_Database CNP" xfId="3291"/>
    <cellStyle name="_Currency_Book1_Jazztel model 16DP3-Exhibits_T_MOBIL2_Free Cash Flow_DATABASECNPGLOBAL v5_Database CNP 2" xfId="3292"/>
    <cellStyle name="_Currency_Book1_Jazztel model 16DP3-Exhibits_T_MOBIL2_Free Cash Flow_DATABASECNPGLOBAL v5_Database CNP 2 2" xfId="3293"/>
    <cellStyle name="_Currency_Book1_Jazztel model 16DP3-Exhibits_T_MOBIL2_Free Cash Flow_DATABASECNPGLOBAL v5_Database CNP 3" xfId="3294"/>
    <cellStyle name="_Currency_Book1_Jazztel model 16DP3-Exhibits_T_MOBIL2_Free Cash Flow_DATABASECNPGLOBAL v5_Database CNP 3 2" xfId="3295"/>
    <cellStyle name="_Currency_Book1_Jazztel model 16DP3-Exhibits_T_MOBIL2_Free Cash Flow_DATABASECNPGLOBAL v5_Database CNP 4" xfId="3296"/>
    <cellStyle name="_Currency_Book1_Jazztel model 16DP3-Exhibits_T_MOBIL2_Free Cash Flow_DATABASECNPGLOBAL v5_Database CNP 5" xfId="3297"/>
    <cellStyle name="_Currency_Book1_Jazztel model 16DP3-Exhibits_T_MOBIL2_Free Cash Flow_DATABASECNPGLOBAL v5_Draft Roadmap 2012-2015 v6" xfId="3298"/>
    <cellStyle name="_Currency_Book1_Jazztel model 16DP3-Exhibits_T_MOBIL2_Free Cash Flow_DATABASECNPGLOBAL v5_Draft Roadmap 2012-2015 v6 2" xfId="3299"/>
    <cellStyle name="_Currency_Book1_Jazztel model 16DP3-Exhibits_T_MOBIL2_Free Cash Flow_DATABASECNPGLOBAL v5_Draft Roadmap 2012-2015 v6 2 2" xfId="3300"/>
    <cellStyle name="_Currency_Book1_Jazztel model 16DP3-Exhibits_T_MOBIL2_Free Cash Flow_DATABASECNPGLOBAL v5_Draft Roadmap 2012-2015 v6 3" xfId="3301"/>
    <cellStyle name="_Currency_Book1_Jazztel model 16DP3-Exhibits_T_MOBIL2_Free Cash Flow_DATABASECNPGLOBAL v5_Draft Roadmap 2012-2015 v6 3 2" xfId="3302"/>
    <cellStyle name="_Currency_Book1_Jazztel model 16DP3-Exhibits_T_MOBIL2_Free Cash Flow_DATABASECNPGLOBAL v5_Draft Roadmap 2012-2015 v6 4" xfId="3303"/>
    <cellStyle name="_Currency_Book1_Jazztel model 16DP3-Exhibits_T_MOBIL2_Free Cash Flow_DATABASECNPGLOBAL v5_Draft Roadmap 2012-2015 v6 5" xfId="3304"/>
    <cellStyle name="_Currency_Book1_Jazztel model 16DP3-Exhibits_T_MOBIL2_Free Cash Flow_DATABASECNPGLOBAL v5_EVP 2015 Roadmap May12 vs Roadmap validated in July11 FY avec modifs FlVv5" xfId="3305"/>
    <cellStyle name="_Currency_Book1_Jazztel model 16DP3-Exhibits_T_MOBIL2_Free Cash Flow_DATABASECNPGLOBAL v5_EVP 2015 Roadmap May12 vs Roadmap validated in July11 FY avec modifs FlVv5 2" xfId="3306"/>
    <cellStyle name="_Currency_Book1_Jazztel model 16DP3-Exhibits_T_MOBIL2_Free Cash Flow_DATABASECNPGLOBAL v5_EVP 2015 Roadmap May12 vs Roadmap validated in July11 FY avec modifs FlVv5 3" xfId="3307"/>
    <cellStyle name="_Currency_Book1_Jazztel model 16DP3-Exhibits_T_MOBIL2_Free Cash Flow_DATABASECNPGLOBAL v5_EVP 2015 Roadmap May12 vs Roadmap validated in July11 FY avec modifs FlVv5 3 2" xfId="3308"/>
    <cellStyle name="_Currency_Book1_Jazztel model 16DP3-Exhibits_T_MOBIL2_Free Cash Flow_DATABASECNPGLOBAL v5_EVP 2015 Roadmap May12 vs Roadmap validated in July11 FY avec modifs FlVv5 4" xfId="3309"/>
    <cellStyle name="_Currency_Book1_Jazztel model 16DP3-Exhibits_T_MOBIL2_Free Cash Flow_DATABASECNPGLOBAL v5_PLUG" xfId="3310"/>
    <cellStyle name="_Currency_Book1_Jazztel model 16DP3-Exhibits_T_MOBIL2_Free Cash Flow_DATABASECNPGLOBAL v5_PLUG 2" xfId="3311"/>
    <cellStyle name="_Currency_Book1_Jazztel model 16DP3-Exhibits_T_MOBIL2_Free Cash Flow_DATABASECNPGLOBAL v5_PLUG 2 2" xfId="3312"/>
    <cellStyle name="_Currency_Book1_Jazztel model 16DP3-Exhibits_T_MOBIL2_Free Cash Flow_DATABASECNPGLOBAL v5_PLUG 3" xfId="3313"/>
    <cellStyle name="_Currency_Book1_Jazztel model 16DP3-Exhibits_T_MOBIL2_Free Cash Flow_DATABASECNPGLOBAL v5_PLUG 4" xfId="3314"/>
    <cellStyle name="_Currency_Book1_Jazztel model 16DP3-Exhibits_T_MOBIL2_Free Cash Flow_DATABASECNPGLOBAL v5_PLUG_AFDT manque Inhibiteurs a la conso 21102010" xfId="3315"/>
    <cellStyle name="_Currency_Book1_Jazztel model 16DP3-Exhibits_T_MOBIL2_Free Cash Flow_DATABASECNPGLOBAL v5_PLUG_AFDT manque Inhibiteurs a la conso 21102010 2" xfId="3316"/>
    <cellStyle name="_Currency_Book1_Jazztel model 16DP3-Exhibits_T_MOBIL2_Free Cash Flow_DATABASECNPGLOBAL v5_PLUG_AFDT manque Inhibiteurs a la conso 21102010 2 2" xfId="3317"/>
    <cellStyle name="_Currency_Book1_Jazztel model 16DP3-Exhibits_T_MOBIL2_Free Cash Flow_DATABASECNPGLOBAL v5_PLUG_AFDT manque Inhibiteurs a la conso 21102010 3" xfId="3318"/>
    <cellStyle name="_Currency_Book1_Jazztel model 16DP3-Exhibits_T_MOBIL2_Free Cash Flow_DATABASECNPGLOBAL v5_PLUG_AFDT manque Inhibiteurs a la conso 21102010 4" xfId="3319"/>
    <cellStyle name="_Currency_Book1_Jazztel model 16DP3-Exhibits_T_MOBIL2_Free Cash Flow_DATABASECNPGLOBAL v5_PLUG_AFDT manque Inhibiteurs a la conso 21102010_Risques  opportunités_AP v2" xfId="3320"/>
    <cellStyle name="_Currency_Book1_Jazztel model 16DP3-Exhibits_T_MOBIL2_Free Cash Flow_DATABASECNPGLOBAL v5_PLUG_AFDT manque Inhibiteurs a la conso 21102010_Risques  opportunités_AP v2 2" xfId="3321"/>
    <cellStyle name="_Currency_Book1_Jazztel model 16DP3-Exhibits_T_MOBIL2_Free Cash Flow_DATABASECNPGLOBAL v5_PLUG_AFDT manque Inhibiteurs a la conso 21102010_Risques  opportunités_AP v2 3" xfId="3322"/>
    <cellStyle name="_Currency_Book1_Jazztel model 16DP3-Exhibits_T_MOBIL2_Free Cash Flow_DATABASECNPGLOBAL v5_PLUG_EVP 2015 Roadmap May12 vs Roadmap validated in July11 FY avec modifs FlVv5" xfId="3323"/>
    <cellStyle name="_Currency_Book1_Jazztel model 16DP3-Exhibits_T_MOBIL2_Free Cash Flow_DATABASECNPGLOBAL v5_PLUG_EVP 2015 Roadmap May12 vs Roadmap validated in July11 FY avec modifs FlVv5 2" xfId="3324"/>
    <cellStyle name="_Currency_Book1_Jazztel model 16DP3-Exhibits_T_MOBIL2_Free Cash Flow_DATABASECNPGLOBAL v5_PLUG_EVP 2015 Roadmap May12 vs Roadmap validated in July11 FY avec modifs FlVv5 3" xfId="3325"/>
    <cellStyle name="_Currency_Book1_Jazztel model 16DP3-Exhibits_T_MOBIL2_Free Cash Flow_DATABASECNPGLOBAL v5_PLUG_Risques  opportunités_AP v2" xfId="3326"/>
    <cellStyle name="_Currency_Book1_Jazztel model 16DP3-Exhibits_T_MOBIL2_Free Cash Flow_DATABASECNPGLOBAL v5_PLUG_Risques  opportunités_AP v2 2" xfId="3327"/>
    <cellStyle name="_Currency_Book1_Jazztel model 16DP3-Exhibits_T_MOBIL2_Free Cash Flow_DATABASECNPGLOBAL v5_PLUG_Risques  opportunités_AP v2 2 2" xfId="3328"/>
    <cellStyle name="_Currency_Book1_Jazztel model 16DP3-Exhibits_T_MOBIL2_Free Cash Flow_DATABASECNPGLOBAL v5_PLUG_Risques  opportunités_AP v2 3" xfId="3329"/>
    <cellStyle name="_Currency_Book1_Jazztel model 16DP3-Exhibits_T_MOBIL2_Free Cash Flow_DATABASECNPGLOBAL v5_PLUG_Risques  opportunités_AP v2 4" xfId="3330"/>
    <cellStyle name="_Currency_Book1_Jazztel model 16DP3-Exhibits_T_MOBIL2_Free Cash Flow_DATABASECNPGLOBAL v5_Synthese EUR" xfId="3331"/>
    <cellStyle name="_Currency_Book1_Jazztel model 16DP3-Exhibits_T_MOBIL2_Free Cash Flow_DATABASECNPGLOBAL v5_Synthese EUR 2" xfId="3332"/>
    <cellStyle name="_Currency_Book1_Jazztel model 16DP3-Exhibits_T_MOBIL2_Free Cash Flow_DATABASECNPGLOBAL v5_Synthese EUR 3" xfId="3333"/>
    <cellStyle name="_Currency_Book1_Jazztel model 16DP3-Exhibits_T_MOBIL2_Free Cash Flow_DATABASECNPGLOBAL v5_Synthese EUR_Risques  opportunités_AP v2" xfId="3334"/>
    <cellStyle name="_Currency_Book1_Jazztel model 16DP3-Exhibits_T_MOBIL2_Free Cash Flow_DATABASECNPGLOBAL v5_Synthese EUR_Risques  opportunités_AP v2 2" xfId="3335"/>
    <cellStyle name="_Currency_Book1_Jazztel model 16DP3-Exhibits_T_MOBIL2_Free Cash Flow_DATABASECNPGLOBAL v5_Synthese EUR_Risques  opportunités_AP v2 2 2" xfId="3336"/>
    <cellStyle name="_Currency_Book1_Jazztel model 16DP3-Exhibits_T_MOBIL2_Free Cash Flow_DATABASECNPGLOBAL v5_Synthese EUR_Risques  opportunités_AP v2 3" xfId="3337"/>
    <cellStyle name="_Currency_Book1_Jazztel model 16DP3-Exhibits_T_MOBIL2_Free Cash Flow_DATABASECNPGLOBAL v5_Synthese EUR_Risques  opportunités_AP v2 4" xfId="3338"/>
    <cellStyle name="_Currency_Book1_Jazztel model 16DP3-Exhibits_T_MOBIL2_Free Cash Flow_Jan BE+FebBE+MarBE v F12 Sales" xfId="3339"/>
    <cellStyle name="_Currency_Book1_Jazztel model 16DP3-Exhibits_T_MOBIL2_Free Cash Flow_Jan BE+FebBE+MarBE v F12 Sales 2" xfId="3340"/>
    <cellStyle name="_Currency_Book1_Jazztel model 16DP3-Exhibits_T_MOBIL2_Free Cash Flow_Jan BE+FebBE+MarBE v F12 Sales 2 2" xfId="3341"/>
    <cellStyle name="_Currency_Book1_Jazztel model 16DP3-Exhibits_T_MOBIL2_Free Cash Flow_P&amp;L Spring 200806" xfId="3342"/>
    <cellStyle name="_Currency_Book1_Jazztel model 16DP3-Exhibits_T_MOBIL2_Free Cash Flow_P&amp;L Spring 200806 2" xfId="3343"/>
    <cellStyle name="_Currency_Book1_Jazztel model 16DP3-Exhibits_T_MOBIL2_Free Cash Flow_P&amp;L Spring 200806 2 2" xfId="3344"/>
    <cellStyle name="_Currency_Book1_Jazztel model 16DP3-Exhibits_T_MOBIL2_Free Cash Flow_P&amp;L Spring 200806 3" xfId="3345"/>
    <cellStyle name="_Currency_Book1_Jazztel model 16DP3-Exhibits_T_MOBIL2_Free Cash Flow_P&amp;L Spring 200806_DATABASECNPGLOBAL v5" xfId="3346"/>
    <cellStyle name="_Currency_Book1_Jazztel model 16DP3-Exhibits_T_MOBIL2_Free Cash Flow_P&amp;L Spring 200806_DATABASECNPGLOBAL v5 2" xfId="3347"/>
    <cellStyle name="_Currency_Book1_Jazztel model 16DP3-Exhibits_T_MOBIL2_Free Cash Flow_P&amp;L Spring 200806_DATABASECNPGLOBAL v5 2 2" xfId="3348"/>
    <cellStyle name="_Currency_Book1_Jazztel model 16DP3-Exhibits_T_MOBIL2_Free Cash Flow_Présentation au Board" xfId="3349"/>
    <cellStyle name="_Currency_Book1_Jazztel model 16DP3-Exhibits_T_MOBIL2_Free Cash Flow_Présentation au Board 2" xfId="3350"/>
    <cellStyle name="_Currency_Book1_Jazztel model 16DP3-Exhibits_T_MOBIL2_Free Cash Flow_Présentation au Board 2 2" xfId="3351"/>
    <cellStyle name="_Currency_Book1_Jazztel model 16DP3-Exhibits_T_MOBIL2_Free Cash Flow_Présentation au Board July 29" xfId="3352"/>
    <cellStyle name="_Currency_Book1_Jazztel model 16DP3-Exhibits_T_MOBIL2_Free Cash Flow_Présentation au Board July 29 2" xfId="3353"/>
    <cellStyle name="_Currency_Book1_Jazztel model 16DP3-Exhibits_T_MOBIL2_Free Cash Flow_Présentation au Board July 29 2 2" xfId="3354"/>
    <cellStyle name="_Currency_Book1_Jazztel model 16DP3-Exhibits_T_MOBIL2_Free Cash Flow_Présentation au CDG July 21 v080708" xfId="3355"/>
    <cellStyle name="_Currency_Book1_Jazztel model 16DP3-Exhibits_T_MOBIL2_Free Cash Flow_Présentation au CDG July 21 v080708 2" xfId="3356"/>
    <cellStyle name="_Currency_Book1_Jazztel model 16DP3-Exhibits_T_MOBIL2_Free Cash Flow_Présentation au CDG July 21 v080708 2 2" xfId="3357"/>
    <cellStyle name="_Currency_Book1_Jazztel model 16DP3-Exhibits_T_MOBIL2_Free Cash Flow_Présention au Board July 29" xfId="3358"/>
    <cellStyle name="_Currency_Book1_Jazztel model 16DP3-Exhibits_T_MOBIL2_Free Cash Flow_Présention au Board July 29 2" xfId="3359"/>
    <cellStyle name="_Currency_Book1_Jazztel model 16DP3-Exhibits_T_MOBIL2_Free Cash Flow_Présention au Board July 29 2 2" xfId="3360"/>
    <cellStyle name="_Currency_Book1_Jazztel model 16DP3-Exhibits_T_MOBIL2_Free Cash Flow_QUS" xfId="3361"/>
    <cellStyle name="_Currency_Book1_Jazztel model 16DP3-Exhibits_T_MOBIL2_Free Cash Flow_QUS 2" xfId="3362"/>
    <cellStyle name="_Currency_Book1_Jazztel model 16DP3-Exhibits_T_MOBIL2_Free Cash Flow_RM 2008 01 comments ILM" xfId="3363"/>
    <cellStyle name="_Currency_Book1_Jazztel model 16DP3-Exhibits_T_MOBIL2_Free Cash Flow_RM 2008 01 comments ILM 2" xfId="3364"/>
    <cellStyle name="_Currency_Book1_Jazztel model 16DP3-Exhibits_T_MOBIL2_Free Cash Flow_RM 2008 01 comments ILM 2 2" xfId="3365"/>
    <cellStyle name="_Currency_Book1_Jazztel model 16DP3-Exhibits_T_MOBIL2_Free Cash Flow_RM 2008 04 comments ILM" xfId="3366"/>
    <cellStyle name="_Currency_Book1_Jazztel model 16DP3-Exhibits_T_MOBIL2_Free Cash Flow_RM 2008 04 comments ILM 2" xfId="3367"/>
    <cellStyle name="_Currency_Book1_Jazztel model 16DP3-Exhibits_T_MOBIL2_Free Cash Flow_RM 2008 04 comments ILM 2 2" xfId="3368"/>
    <cellStyle name="_Currency_Book1_Jazztel model 16DP3-Exhibits_T_MOBIL2_Free Cash Flow_SPLIT Volumes" xfId="3369"/>
    <cellStyle name="_Currency_Book1_Jazztel model 16DP3-Exhibits_T_MOBIL2_Free Cash Flow_SPLIT Volumes 2" xfId="3370"/>
    <cellStyle name="_Currency_Book1_Jazztel model 16DP3-Exhibits_T_MOBIL2_Free Cash Flow_SPRING 2010" xfId="3371"/>
    <cellStyle name="_Currency_Book1_Jazztel model 16DP3-Exhibits_T_MOBIL2_Free Cash Flow_SPRING 2010 2" xfId="3372"/>
    <cellStyle name="_Currency_Book1_Jazztel model 16DP3-Exhibits_T_MOBIL2_Free Cash Flow_SPRING 2010 2 2" xfId="3373"/>
    <cellStyle name="_Currency_Book1_Jazztel model 16DP3-Exhibits_T_MOBIL2_Free Cash Flow_WC &amp; Free Cash Flow 200801" xfId="3374"/>
    <cellStyle name="_Currency_Book1_Jazztel model 16DP3-Exhibits_T_MOBIL2_Free Cash Flow_WC &amp; Free Cash Flow 200801 2" xfId="3375"/>
    <cellStyle name="_Currency_Book1_Jazztel model 16DP3-Exhibits_T_MOBIL2_Free Cash Flow_WC &amp; Free Cash Flow 200801 2 2" xfId="3376"/>
    <cellStyle name="_Currency_Book1_Jazztel model 16DP3-Exhibits_T_MOBIL2_Free Cash Flow_WC &amp; Free Cash Flow 2011-10" xfId="3377"/>
    <cellStyle name="_Currency_Book1_Jazztel model 16DP3-Exhibits_T_MOBIL2_Free Cash Flow_WC &amp; Free Cash Flow 2011-10 2" xfId="3378"/>
    <cellStyle name="_Currency_Book1_Jazztel model 16DP3-Exhibits_T_MOBIL2_Free Cash Flow_WC &amp; Free Cash Flow 2011-10 2 2" xfId="3379"/>
    <cellStyle name="_Currency_Book1_Jazztel model 16DP3-Exhibits_T_MOBIL2_Free Cash Flow_WC &amp; Free Cash Flow Spring 200806" xfId="3380"/>
    <cellStyle name="_Currency_Book1_Jazztel model 16DP3-Exhibits_T_MOBIL2_Free Cash Flow_WC &amp; Free Cash Flow Spring 200806 2" xfId="3381"/>
    <cellStyle name="_Currency_Book1_Jazztel model 16DP3-Exhibits_T_MOBIL2_Free Cash Flow_WC &amp; Free Cash Flow Spring 200806 2 2" xfId="3382"/>
    <cellStyle name="_Currency_Book1_Jazztel model 16DP3-Exhibits_T_MOBIL2_Jan BE+FebBE+MarBE v F12 Sales" xfId="3383"/>
    <cellStyle name="_Currency_Book1_Jazztel model 16DP3-Exhibits_T_MOBIL2_Jan BE+FebBE+MarBE v F12 Sales 2" xfId="3384"/>
    <cellStyle name="_Currency_Book1_Jazztel model 16DP3-Exhibits_T_MOBIL2_Jan BE+FebBE+MarBE v F12 Sales 2 2" xfId="3385"/>
    <cellStyle name="_Currency_Book1_Jazztel model 16DP3-Exhibits_T_MOBIL2_Net result" xfId="3386"/>
    <cellStyle name="_Currency_Book1_Jazztel model 16DP3-Exhibits_T_MOBIL2_Net result 2" xfId="3387"/>
    <cellStyle name="_Currency_Book1_Jazztel model 16DP3-Exhibits_T_MOBIL2_Net result 2 2" xfId="3388"/>
    <cellStyle name="_Currency_Book1_Jazztel model 16DP3-Exhibits_T_MOBIL2_Présention au Board July 29" xfId="3389"/>
    <cellStyle name="_Currency_Book1_Jazztel model 16DP3-Exhibits_T_MOBIL2_Présention au Board July 29 2" xfId="3390"/>
    <cellStyle name="_Currency_Book1_Jazztel model 16DP3-Exhibits_T_MOBIL2_Présention au Board July 29 2 2" xfId="3391"/>
    <cellStyle name="_Currency_Book1_Jazztel model 16DP3-Exhibits_T_MOBIL2_suivi dette et FCF" xfId="3392"/>
    <cellStyle name="_Currency_Book1_Jazztel model 16DP3-Exhibits_T_MOBIL2_suivi dette et FCF 2" xfId="3393"/>
    <cellStyle name="_Currency_Book1_Jazztel model 16DP3-Exhibits_T_MOBIL2_suivi dette et FCF 2 2" xfId="3394"/>
    <cellStyle name="_Currency_Book1_Jazztel model 16DP3-Exhibits_T_MOBIL2_Synthèse prev 2006 - 2007 par entreprise" xfId="3395"/>
    <cellStyle name="_Currency_Book1_Jazztel model 16DP3-Exhibits_T_MOBIL2_Synthèse prev 2006 - 2007 par entreprise 2" xfId="3396"/>
    <cellStyle name="_Currency_Book1_Jazztel model 16DP3-Exhibits_T_MOBIL2_Synthèse prev 2006 - 2007 par entreprise 2 2" xfId="3397"/>
    <cellStyle name="_Currency_Book1_Jazztel model 16DP3-Exhibits_T_MOBIL2_Synthèse prev 2006 - 2007 par entreprise v2" xfId="3398"/>
    <cellStyle name="_Currency_Book1_Jazztel model 16DP3-Exhibits_T_MOBIL2_Synthèse prev 2006 - 2007 par entreprise v2 2" xfId="3399"/>
    <cellStyle name="_Currency_Book1_Jazztel model 16DP3-Exhibits_T_MOBIL2_Synthèse prev 2006 - 2007 par entreprise v2 2 2" xfId="3400"/>
    <cellStyle name="_Currency_Book1_Jazztel model 16DP3-Exhibits_T_MOBIL2_Synthèse prev 2006 - 2007 par entreprise v2_Bridge FC Act 2007 vs 2008 (Fct June) par entreprise" xfId="3401"/>
    <cellStyle name="_Currency_Book1_Jazztel model 16DP3-Exhibits_T_MOBIL2_Synthèse prev 2006 - 2007 par entreprise v2_Bridge FC Act 2007 vs 2008 (Fct June) par entreprise 2" xfId="3402"/>
    <cellStyle name="_Currency_Book1_Jazztel model 16DP3-Exhibits_T_MOBIL2_Synthèse prev 2006 - 2007 par entreprise v2_Bridge FC Act 2007 vs 2008 (Fct June) par entreprise 2 2" xfId="3403"/>
    <cellStyle name="_Currency_Book1_Jazztel model 16DP3-Exhibits_T_MOBIL2_Synthèse prev 2006 - 2007 par entreprise v2_Cash Unit Review 2012 03 Acetow" xfId="3404"/>
    <cellStyle name="_Currency_Book1_Jazztel model 16DP3-Exhibits_T_MOBIL2_Synthèse prev 2006 - 2007 par entreprise v2_Chiffres Pres board 2007" xfId="3405"/>
    <cellStyle name="_Currency_Book1_Jazztel model 16DP3-Exhibits_T_MOBIL2_Synthèse prev 2006 - 2007 par entreprise v2_Chiffres Pres board 2007 2" xfId="3406"/>
    <cellStyle name="_Currency_Book1_Jazztel model 16DP3-Exhibits_T_MOBIL2_Synthèse prev 2006 - 2007 par entreprise v2_Chiffres Pres board 2007 2 2" xfId="3407"/>
    <cellStyle name="_Currency_Book1_Jazztel model 16DP3-Exhibits_T_MOBIL2_Synthèse prev 2006 - 2007 par entreprise v2_Conso Bridge EBITDA 2008x2007" xfId="3408"/>
    <cellStyle name="_Currency_Book1_Jazztel model 16DP3-Exhibits_T_MOBIL2_Synthèse prev 2006 - 2007 par entreprise v2_Conso Bridge EBITDA 2008x2007 2" xfId="3409"/>
    <cellStyle name="_Currency_Book1_Jazztel model 16DP3-Exhibits_T_MOBIL2_Synthèse prev 2006 - 2007 par entreprise v2_Conso Bridge EBITDA 2008x2007 2 2" xfId="3410"/>
    <cellStyle name="_Currency_Book1_Jazztel model 16DP3-Exhibits_T_MOBIL2_Synthèse prev 2006 - 2007 par entreprise v2_Conso Bridge EBITDA 2008x2007 SPRING06" xfId="3411"/>
    <cellStyle name="_Currency_Book1_Jazztel model 16DP3-Exhibits_T_MOBIL2_Synthèse prev 2006 - 2007 par entreprise v2_Conso Bridge EBITDA 2008x2007 SPRING06 2" xfId="3412"/>
    <cellStyle name="_Currency_Book1_Jazztel model 16DP3-Exhibits_T_MOBIL2_Synthèse prev 2006 - 2007 par entreprise v2_Conso Bridge EBITDA 2008x2007 SPRING06 2 2" xfId="3413"/>
    <cellStyle name="_Currency_Book1_Jazztel model 16DP3-Exhibits_T_MOBIL2_Synthèse prev 2006 - 2007 par entreprise v2_P&amp;L Spring 200806" xfId="3414"/>
    <cellStyle name="_Currency_Book1_Jazztel model 16DP3-Exhibits_T_MOBIL2_Synthèse prev 2006 - 2007 par entreprise v2_P&amp;L Spring 200806 2" xfId="3415"/>
    <cellStyle name="_Currency_Book1_Jazztel model 16DP3-Exhibits_T_MOBIL2_Synthèse prev 2006 - 2007 par entreprise v2_P&amp;L Spring 200806 2 2" xfId="3416"/>
    <cellStyle name="_Currency_Book1_Jazztel model 16DP3-Exhibits_T_MOBIL2_Synthèse prev 2006 - 2007 par entreprise v2_Présentation au Board" xfId="3417"/>
    <cellStyle name="_Currency_Book1_Jazztel model 16DP3-Exhibits_T_MOBIL2_Synthèse prev 2006 - 2007 par entreprise v2_Présentation au Board 2" xfId="3418"/>
    <cellStyle name="_Currency_Book1_Jazztel model 16DP3-Exhibits_T_MOBIL2_Synthèse prev 2006 - 2007 par entreprise v2_Présentation au Board 2 2" xfId="3419"/>
    <cellStyle name="_Currency_Book1_Jazztel model 16DP3-Exhibits_T_MOBIL2_Synthèse prev 2006 - 2007 par entreprise v2_Présentation au Board July 29" xfId="3420"/>
    <cellStyle name="_Currency_Book1_Jazztel model 16DP3-Exhibits_T_MOBIL2_Synthèse prev 2006 - 2007 par entreprise v2_Présentation au Board July 29 2" xfId="3421"/>
    <cellStyle name="_Currency_Book1_Jazztel model 16DP3-Exhibits_T_MOBIL2_Synthèse prev 2006 - 2007 par entreprise v2_Présentation au Board July 29 2 2" xfId="3422"/>
    <cellStyle name="_Currency_Book1_Jazztel model 16DP3-Exhibits_T_MOBIL2_Synthèse prev 2006 - 2007 par entreprise v2_Présentation au CDG July 21 v080708" xfId="3423"/>
    <cellStyle name="_Currency_Book1_Jazztel model 16DP3-Exhibits_T_MOBIL2_Synthèse prev 2006 - 2007 par entreprise v2_Présentation au CDG July 21 v080708 2" xfId="3424"/>
    <cellStyle name="_Currency_Book1_Jazztel model 16DP3-Exhibits_T_MOBIL2_Synthèse prev 2006 - 2007 par entreprise v2_Présentation au CDG July 21 v080708 2 2" xfId="3425"/>
    <cellStyle name="_Currency_Book1_Jazztel model 16DP3-Exhibits_T_MOBIL2_Synthèse prev 2006 - 2007 par entreprise v2_Présention au Board July 29" xfId="3426"/>
    <cellStyle name="_Currency_Book1_Jazztel model 16DP3-Exhibits_T_MOBIL2_Synthèse prev 2006 - 2007 par entreprise v2_Présention au Board July 29 2" xfId="3427"/>
    <cellStyle name="_Currency_Book1_Jazztel model 16DP3-Exhibits_T_MOBIL2_Synthèse prev 2006 - 2007 par entreprise v2_Présention au Board July 29 2 2" xfId="3428"/>
    <cellStyle name="_Currency_Book1_Jazztel model 16DP3-Exhibits_T_MOBIL2_Synthèse prev 2006 - 2007 par entreprise v2_RM 2008 01 comments ILM" xfId="3429"/>
    <cellStyle name="_Currency_Book1_Jazztel model 16DP3-Exhibits_T_MOBIL2_Synthèse prev 2006 - 2007 par entreprise v2_RM 2008 01 comments ILM 2" xfId="3430"/>
    <cellStyle name="_Currency_Book1_Jazztel model 16DP3-Exhibits_T_MOBIL2_Synthèse prev 2006 - 2007 par entreprise v2_RM 2008 01 comments ILM 2 2" xfId="3431"/>
    <cellStyle name="_Currency_Book1_Jazztel model 16DP3-Exhibits_T_MOBIL2_Synthèse prev 2006 - 2007 par entreprise v2_RM 2008 04 comments ILM" xfId="3432"/>
    <cellStyle name="_Currency_Book1_Jazztel model 16DP3-Exhibits_T_MOBIL2_Synthèse prev 2006 - 2007 par entreprise v2_RM 2008 04 comments ILM 2" xfId="3433"/>
    <cellStyle name="_Currency_Book1_Jazztel model 16DP3-Exhibits_T_MOBIL2_Synthèse prev 2006 - 2007 par entreprise v2_RM 2008 04 comments ILM 2 2" xfId="3434"/>
    <cellStyle name="_Currency_Book1_Jazztel model 16DP3-Exhibits_T_MOBIL2_Synthèse prev 2006 - 2007 par entreprise v2_SPRING 2010" xfId="3435"/>
    <cellStyle name="_Currency_Book1_Jazztel model 16DP3-Exhibits_T_MOBIL2_Synthèse prev 2006 - 2007 par entreprise v2_SPRING 2010 2" xfId="3436"/>
    <cellStyle name="_Currency_Book1_Jazztel model 16DP3-Exhibits_T_MOBIL2_Synthèse prev 2006 - 2007 par entreprise v2_SPRING 2010 2 2" xfId="3437"/>
    <cellStyle name="_Currency_Book1_Jazztel model 16DP3-Exhibits_T_MOBIL2_Synthèse prev 2006 - 2007 par entreprise v2_WC &amp; Free Cash Flow 200801" xfId="3438"/>
    <cellStyle name="_Currency_Book1_Jazztel model 16DP3-Exhibits_T_MOBIL2_Synthèse prev 2006 - 2007 par entreprise v2_WC &amp; Free Cash Flow 200801 2" xfId="3439"/>
    <cellStyle name="_Currency_Book1_Jazztel model 16DP3-Exhibits_T_MOBIL2_Synthèse prev 2006 - 2007 par entreprise v2_WC &amp; Free Cash Flow 200801 2 2" xfId="3440"/>
    <cellStyle name="_Currency_Book1_Jazztel model 16DP3-Exhibits_T_MOBIL2_Synthèse prev 2006 - 2007 par entreprise v2_WC &amp; Free Cash Flow 2011-10" xfId="3441"/>
    <cellStyle name="_Currency_Book1_Jazztel model 16DP3-Exhibits_T_MOBIL2_Synthèse prev 2006 - 2007 par entreprise v2_WC &amp; Free Cash Flow 2011-10 2" xfId="3442"/>
    <cellStyle name="_Currency_Book1_Jazztel model 16DP3-Exhibits_T_MOBIL2_Synthèse prev 2006 - 2007 par entreprise v2_WC &amp; Free Cash Flow 2011-10 2 2" xfId="3443"/>
    <cellStyle name="_Currency_Book1_Jazztel model 16DP3-Exhibits_T_MOBIL2_Synthèse prev 2006 - 2007 par entreprise v2_WC &amp; Free Cash Flow Spring 200806" xfId="3444"/>
    <cellStyle name="_Currency_Book1_Jazztel model 16DP3-Exhibits_T_MOBIL2_Synthèse prev 2006 - 2007 par entreprise v2_WC &amp; Free Cash Flow Spring 200806 2" xfId="3445"/>
    <cellStyle name="_Currency_Book1_Jazztel model 16DP3-Exhibits_T_MOBIL2_Synthèse prev 2006 - 2007 par entreprise v2_WC &amp; Free Cash Flow Spring 200806 2 2" xfId="3446"/>
    <cellStyle name="_Currency_Book1_Jazztel model 16DP3-Exhibits_T_MOBIL2_Synthèse prev 2006 - 2007 par entreprise_Bridge FC Act 2007 vs 2008 (Fct June) par entreprise" xfId="3447"/>
    <cellStyle name="_Currency_Book1_Jazztel model 16DP3-Exhibits_T_MOBIL2_Synthèse prev 2006 - 2007 par entreprise_Bridge FC Act 2007 vs 2008 (Fct June) par entreprise 2" xfId="3448"/>
    <cellStyle name="_Currency_Book1_Jazztel model 16DP3-Exhibits_T_MOBIL2_Synthèse prev 2006 - 2007 par entreprise_Bridge FC Act 2007 vs 2008 (Fct June) par entreprise 2 2" xfId="3449"/>
    <cellStyle name="_Currency_Book1_Jazztel model 16DP3-Exhibits_T_MOBIL2_Synthèse prev 2006 - 2007 par entreprise_Cash Unit Review 2012 03 Acetow" xfId="3450"/>
    <cellStyle name="_Currency_Book1_Jazztel model 16DP3-Exhibits_T_MOBIL2_Synthèse prev 2006 - 2007 par entreprise_Conso Bridge EBITDA 2008x2007" xfId="3451"/>
    <cellStyle name="_Currency_Book1_Jazztel model 16DP3-Exhibits_T_MOBIL2_Synthèse prev 2006 - 2007 par entreprise_Conso Bridge EBITDA 2008x2007 2" xfId="3452"/>
    <cellStyle name="_Currency_Book1_Jazztel model 16DP3-Exhibits_T_MOBIL2_Synthèse prev 2006 - 2007 par entreprise_Conso Bridge EBITDA 2008x2007 2 2" xfId="3453"/>
    <cellStyle name="_Currency_Book1_Jazztel model 16DP3-Exhibits_T_MOBIL2_Synthèse prev 2006 - 2007 par entreprise_Conso Bridge EBITDA 2008x2007 3" xfId="3454"/>
    <cellStyle name="_Currency_Book1_Jazztel model 16DP3-Exhibits_T_MOBIL2_Synthèse prev 2006 - 2007 par entreprise_Conso Bridge EBITDA 2008x2007 SPRING06" xfId="3455"/>
    <cellStyle name="_Currency_Book1_Jazztel model 16DP3-Exhibits_T_MOBIL2_Synthèse prev 2006 - 2007 par entreprise_Conso Bridge EBITDA 2008x2007 SPRING06 2" xfId="3456"/>
    <cellStyle name="_Currency_Book1_Jazztel model 16DP3-Exhibits_T_MOBIL2_Synthèse prev 2006 - 2007 par entreprise_Conso Bridge EBITDA 2008x2007 SPRING06 2 2" xfId="3457"/>
    <cellStyle name="_Currency_Book1_Jazztel model 16DP3-Exhibits_T_MOBIL2_Synthèse prev 2006 - 2007 par entreprise_Conso Bridge EBITDA 2008x2007_2009 CTN FCST (Q1+Q2+Q3)" xfId="3458"/>
    <cellStyle name="_Currency_Book1_Jazztel model 16DP3-Exhibits_T_MOBIL2_Synthèse prev 2006 - 2007 par entreprise_Conso Bridge EBITDA 2008x2007_2009 CTN FCST (Q1+Q2+Q3) 2" xfId="3459"/>
    <cellStyle name="_Currency_Book1_Jazztel model 16DP3-Exhibits_T_MOBIL2_Synthèse prev 2006 - 2007 par entreprise_Conso Bridge EBITDA 2008x2007_2009 CTN FCST (Q1+Q2+Q3) 2 2" xfId="3460"/>
    <cellStyle name="_Currency_Book1_Jazztel model 16DP3-Exhibits_T_MOBIL2_Synthèse prev 2006 - 2007 par entreprise_Conso Bridge EBITDA 2008x2007_AFDT manque Inhibiteurs a la conso 21102010" xfId="3461"/>
    <cellStyle name="_Currency_Book1_Jazztel model 16DP3-Exhibits_T_MOBIL2_Synthèse prev 2006 - 2007 par entreprise_Conso Bridge EBITDA 2008x2007_AFDT manque Inhibiteurs a la conso 21102010 2" xfId="3462"/>
    <cellStyle name="_Currency_Book1_Jazztel model 16DP3-Exhibits_T_MOBIL2_Synthèse prev 2006 - 2007 par entreprise_Conso Bridge EBITDA 2008x2007_AFDT manque Inhibiteurs a la conso 21102010 2 2" xfId="3463"/>
    <cellStyle name="_Currency_Book1_Jazztel model 16DP3-Exhibits_T_MOBIL2_Synthèse prev 2006 - 2007 par entreprise_Conso Bridge EBITDA 2008x2007_AFDT manque Inhibiteurs a la conso 21102010 3" xfId="3464"/>
    <cellStyle name="_Currency_Book1_Jazztel model 16DP3-Exhibits_T_MOBIL2_Synthèse prev 2006 - 2007 par entreprise_Conso Bridge EBITDA 2008x2007_AP - Fluorés" xfId="3465"/>
    <cellStyle name="_Currency_Book1_Jazztel model 16DP3-Exhibits_T_MOBIL2_Synthèse prev 2006 - 2007 par entreprise_Conso Bridge EBITDA 2008x2007_ASIAN_Plant_Perimeter" xfId="3466"/>
    <cellStyle name="_Currency_Book1_Jazztel model 16DP3-Exhibits_T_MOBIL2_Synthèse prev 2006 - 2007 par entreprise_Conso Bridge EBITDA 2008x2007_ASIAN_Plant_Perimeter 2" xfId="3467"/>
    <cellStyle name="_Currency_Book1_Jazztel model 16DP3-Exhibits_T_MOBIL2_Synthèse prev 2006 - 2007 par entreprise_Conso Bridge EBITDA 2008x2007_ASIAN_Plant_Perimeter 2 2" xfId="3468"/>
    <cellStyle name="_Currency_Book1_Jazztel model 16DP3-Exhibits_T_MOBIL2_Synthèse prev 2006 - 2007 par entreprise_Conso Bridge EBITDA 2008x2007_bridge Frais fixes détaillé" xfId="3469"/>
    <cellStyle name="_Currency_Book1_Jazztel model 16DP3-Exhibits_T_MOBIL2_Synthèse prev 2006 - 2007 par entreprise_Conso Bridge EBITDA 2008x2007_bridge Frais fixes détaillé 2" xfId="3470"/>
    <cellStyle name="_Currency_Book1_Jazztel model 16DP3-Exhibits_T_MOBIL2_Synthèse prev 2006 - 2007 par entreprise_Conso Bridge EBITDA 2008x2007_bridge Frais fixes détaillé 2 2" xfId="3471"/>
    <cellStyle name="_Currency_Book1_Jazztel model 16DP3-Exhibits_T_MOBIL2_Synthèse prev 2006 - 2007 par entreprise_Conso Bridge EBITDA 2008x2007_bridge Frais fixes détaillé 3" xfId="3472"/>
    <cellStyle name="_Currency_Book1_Jazztel model 16DP3-Exhibits_T_MOBIL2_Synthèse prev 2006 - 2007 par entreprise_Conso Bridge EBITDA 2008x2007_DATABASECNPGLOBAL v5" xfId="3473"/>
    <cellStyle name="_Currency_Book1_Jazztel model 16DP3-Exhibits_T_MOBIL2_Synthèse prev 2006 - 2007 par entreprise_Conso Bridge EBITDA 2008x2007_Détail EBITDA" xfId="3474"/>
    <cellStyle name="_Currency_Book1_Jazztel model 16DP3-Exhibits_T_MOBIL2_Synthèse prev 2006 - 2007 par entreprise_Conso Bridge EBITDA 2008x2007_FX rates" xfId="3475"/>
    <cellStyle name="_Currency_Book1_Jazztel model 16DP3-Exhibits_T_MOBIL2_Synthèse prev 2006 - 2007 par entreprise_Conso Bridge EBITDA 2008x2007_FX rates 2" xfId="3476"/>
    <cellStyle name="_Currency_Book1_Jazztel model 16DP3-Exhibits_T_MOBIL2_Synthèse prev 2006 - 2007 par entreprise_Conso Bridge EBITDA 2008x2007_FX rates 2 2" xfId="3477"/>
    <cellStyle name="_Currency_Book1_Jazztel model 16DP3-Exhibits_T_MOBIL2_Synthèse prev 2006 - 2007 par entreprise_Conso Bridge EBITDA 2008x2007_FX rates 3" xfId="3478"/>
    <cellStyle name="_Currency_Book1_Jazztel model 16DP3-Exhibits_T_MOBIL2_Synthèse prev 2006 - 2007 par entreprise_Conso Bridge EBITDA 2008x2007_GL-MB-M" xfId="3479"/>
    <cellStyle name="_Currency_Book1_Jazztel model 16DP3-Exhibits_T_MOBIL2_Synthèse prev 2006 - 2007 par entreprise_Conso Bridge EBITDA 2008x2007_Jan BE+FebBE+MarBE v F12 Sales" xfId="3480"/>
    <cellStyle name="_Currency_Book1_Jazztel model 16DP3-Exhibits_T_MOBIL2_Synthèse prev 2006 - 2007 par entreprise_Conso Bridge EBITDA 2008x2007_Jan BE+FebBE+MarBE v F12 Sales 2" xfId="3481"/>
    <cellStyle name="_Currency_Book1_Jazztel model 16DP3-Exhibits_T_MOBIL2_Synthèse prev 2006 - 2007 par entreprise_Conso Bridge EBITDA 2008x2007_Jan BE+FebBE+MarBE v F12 Sales 2 2" xfId="3482"/>
    <cellStyle name="_Currency_Book1_Jazztel model 16DP3-Exhibits_T_MOBIL2_Synthèse prev 2006 - 2007 par entreprise_Conso Bridge EBITDA 2008x2007_Q3 10 vs 09 CTN" xfId="3483"/>
    <cellStyle name="_Currency_Book1_Jazztel model 16DP3-Exhibits_T_MOBIL2_Synthèse prev 2006 - 2007 par entreprise_Conso Bridge EBITDA 2008x2007_Q3 10 vs 09 CTN 2" xfId="3484"/>
    <cellStyle name="_Currency_Book1_Jazztel model 16DP3-Exhibits_T_MOBIL2_Synthèse prev 2006 - 2007 par entreprise_Conso Bridge EBITDA 2008x2007_Q3 10 vs 09 CTN 2 2" xfId="3485"/>
    <cellStyle name="_Currency_Book1_Jazztel model 16DP3-Exhibits_T_MOBIL2_Synthèse prev 2006 - 2007 par entreprise_Conso Bridge EBITDA 2008x2007_Q3 10 vs 09 CTN 3" xfId="3486"/>
    <cellStyle name="_Currency_Book1_Jazztel model 16DP3-Exhibits_T_MOBIL2_Synthèse prev 2006 - 2007 par entreprise_Conso Bridge EBITDA 2008x2007_Q4 09 vs 08 CTN" xfId="3487"/>
    <cellStyle name="_Currency_Book1_Jazztel model 16DP3-Exhibits_T_MOBIL2_Synthèse prev 2006 - 2007 par entreprise_Conso Bridge EBITDA 2008x2007_TABLE CONVERSION" xfId="3488"/>
    <cellStyle name="_Currency_Book1_Jazztel model 16DP3-Exhibits_T_MOBIL2_Synthèse prev 2006 - 2007 par entreprise_Conso Bridge EBITDA 2008x2007_TABLE CONVERSION 2" xfId="3489"/>
    <cellStyle name="_Currency_Book1_Jazztel model 16DP3-Exhibits_T_MOBIL2_Synthèse prev 2006 - 2007 par entreprise_Conso Bridge EBITDA 2008x2007_TABLE CONVERSION 2 2" xfId="3490"/>
    <cellStyle name="_Currency_Book1_Jazztel model 16DP3-Exhibits_T_MOBIL2_Synthèse prev 2006 - 2007 par entreprise_Conso Bridge EBITDA 2008x2007_TABLE CONVERSION 3" xfId="3491"/>
    <cellStyle name="_Currency_Book1_Jazztel model 16DP3-Exhibits_T_MOBIL2_Synthèse prev 2006 - 2007 par entreprise_Formats RDG Dec 2007 vMAG Energy Services" xfId="3492"/>
    <cellStyle name="_Currency_Book1_Jazztel model 16DP3-Exhibits_T_MOBIL2_Synthèse prev 2006 - 2007 par entreprise_Formats RDG Dec 2007 vMAG Energy Services 2" xfId="3493"/>
    <cellStyle name="_Currency_Book1_Jazztel model 16DP3-Exhibits_T_MOBIL2_Synthèse prev 2006 - 2007 par entreprise_Formats RDG Dec 2007 vMAG Energy Services 2 2" xfId="3494"/>
    <cellStyle name="_Currency_Book1_Jazztel model 16DP3-Exhibits_T_MOBIL2_Synthèse prev 2006 - 2007 par entreprise_P&amp;L Spring 200806" xfId="3495"/>
    <cellStyle name="_Currency_Book1_Jazztel model 16DP3-Exhibits_T_MOBIL2_Synthèse prev 2006 - 2007 par entreprise_P&amp;L Spring 200806 2" xfId="3496"/>
    <cellStyle name="_Currency_Book1_Jazztel model 16DP3-Exhibits_T_MOBIL2_Synthèse prev 2006 - 2007 par entreprise_P&amp;L Spring 200806 2 2" xfId="3497"/>
    <cellStyle name="_Currency_Book1_Jazztel model 16DP3-Exhibits_T_MOBIL2_Synthèse prev 2006 - 2007 par entreprise_Présentation au Board" xfId="3498"/>
    <cellStyle name="_Currency_Book1_Jazztel model 16DP3-Exhibits_T_MOBIL2_Synthèse prev 2006 - 2007 par entreprise_Présentation au Board 2" xfId="3499"/>
    <cellStyle name="_Currency_Book1_Jazztel model 16DP3-Exhibits_T_MOBIL2_Synthèse prev 2006 - 2007 par entreprise_Présentation au Board 2 2" xfId="3500"/>
    <cellStyle name="_Currency_Book1_Jazztel model 16DP3-Exhibits_T_MOBIL2_Synthèse prev 2006 - 2007 par entreprise_Présentation au Board July 29" xfId="3501"/>
    <cellStyle name="_Currency_Book1_Jazztel model 16DP3-Exhibits_T_MOBIL2_Synthèse prev 2006 - 2007 par entreprise_Présentation au Board July 29 2" xfId="3502"/>
    <cellStyle name="_Currency_Book1_Jazztel model 16DP3-Exhibits_T_MOBIL2_Synthèse prev 2006 - 2007 par entreprise_Présentation au Board July 29 2 2" xfId="3503"/>
    <cellStyle name="_Currency_Book1_Jazztel model 16DP3-Exhibits_T_MOBIL2_Synthèse prev 2006 - 2007 par entreprise_Présentation au CDG July 21 v080708" xfId="3504"/>
    <cellStyle name="_Currency_Book1_Jazztel model 16DP3-Exhibits_T_MOBIL2_Synthèse prev 2006 - 2007 par entreprise_Présentation au CDG July 21 v080708 2" xfId="3505"/>
    <cellStyle name="_Currency_Book1_Jazztel model 16DP3-Exhibits_T_MOBIL2_Synthèse prev 2006 - 2007 par entreprise_Présentation au CDG July 21 v080708 2 2" xfId="3506"/>
    <cellStyle name="_Currency_Book1_Jazztel model 16DP3-Exhibits_T_MOBIL2_Synthèse prev 2006 - 2007 par entreprise_RM 2008 01 comments ILM" xfId="3507"/>
    <cellStyle name="_Currency_Book1_Jazztel model 16DP3-Exhibits_T_MOBIL2_Synthèse prev 2006 - 2007 par entreprise_RM 2008 01 comments ILM 2" xfId="3508"/>
    <cellStyle name="_Currency_Book1_Jazztel model 16DP3-Exhibits_T_MOBIL2_Synthèse prev 2006 - 2007 par entreprise_RM 2008 01 comments ILM 2 2" xfId="3509"/>
    <cellStyle name="_Currency_Book1_Jazztel model 16DP3-Exhibits_T_MOBIL2_Synthèse prev 2006 - 2007 par entreprise_RM 2008 04 comments ILM" xfId="3510"/>
    <cellStyle name="_Currency_Book1_Jazztel model 16DP3-Exhibits_T_MOBIL2_Synthèse prev 2006 - 2007 par entreprise_RM 2008 04 comments ILM 2" xfId="3511"/>
    <cellStyle name="_Currency_Book1_Jazztel model 16DP3-Exhibits_T_MOBIL2_Synthèse prev 2006 - 2007 par entreprise_RM 2008 04 comments ILM 2 2" xfId="3512"/>
    <cellStyle name="_Currency_Book1_Jazztel model 16DP3-Exhibits_T_MOBIL2_Synthèse prev 2006 - 2007 par entreprise_SPRING 2010" xfId="3513"/>
    <cellStyle name="_Currency_Book1_Jazztel model 16DP3-Exhibits_T_MOBIL2_Synthèse prev 2006 - 2007 par entreprise_SPRING 2010 2" xfId="3514"/>
    <cellStyle name="_Currency_Book1_Jazztel model 16DP3-Exhibits_T_MOBIL2_Synthèse prev 2006 - 2007 par entreprise_SPRING 2010 2 2" xfId="3515"/>
    <cellStyle name="_Currency_Book1_Jazztel model 16DP3-Exhibits_T_MOBIL2_Synthèse prev 2006 - 2007 par entreprise_Synthèse Rhodia Spring Dec 2007 P&amp;L" xfId="3516"/>
    <cellStyle name="_Currency_Book1_Jazztel model 16DP3-Exhibits_T_MOBIL2_Synthèse prev 2006 - 2007 par entreprise_Synthèse Rhodia Spring Dec 2007 P&amp;L 2" xfId="3517"/>
    <cellStyle name="_Currency_Book1_Jazztel model 16DP3-Exhibits_T_MOBIL2_Synthèse prev 2006 - 2007 par entreprise_Synthèse Rhodia Spring Dec 2007 P&amp;L 2 2" xfId="3518"/>
    <cellStyle name="_Currency_Book1_Jazztel model 16DP3-Exhibits_T_MOBIL2_Synthèse prev 2006 - 2007 par entreprise_WC &amp; Free Cash Flow 200801" xfId="3519"/>
    <cellStyle name="_Currency_Book1_Jazztel model 16DP3-Exhibits_T_MOBIL2_Synthèse prev 2006 - 2007 par entreprise_WC &amp; Free Cash Flow 200801 2" xfId="3520"/>
    <cellStyle name="_Currency_Book1_Jazztel model 16DP3-Exhibits_T_MOBIL2_Synthèse prev 2006 - 2007 par entreprise_WC &amp; Free Cash Flow 200801 2 2" xfId="3521"/>
    <cellStyle name="_Currency_Book1_Jazztel model 16DP3-Exhibits_T_MOBIL2_Synthèse prev 2006 - 2007 par entreprise_WC &amp; Free Cash Flow 2011-10" xfId="3522"/>
    <cellStyle name="_Currency_Book1_Jazztel model 16DP3-Exhibits_T_MOBIL2_Synthèse prev 2006 - 2007 par entreprise_WC &amp; Free Cash Flow 2011-10 2" xfId="3523"/>
    <cellStyle name="_Currency_Book1_Jazztel model 16DP3-Exhibits_T_MOBIL2_Synthèse prev 2006 - 2007 par entreprise_WC &amp; Free Cash Flow 2011-10 2 2" xfId="3524"/>
    <cellStyle name="_Currency_Book1_Jazztel model 16DP3-Exhibits_T_MOBIL2_Synthèse prev 2006 - 2007 par entreprise_WC &amp; Free Cash Flow Spring 200806" xfId="3525"/>
    <cellStyle name="_Currency_Book1_Jazztel model 16DP3-Exhibits_T_MOBIL2_Synthèse prev 2006 - 2007 par entreprise_WC &amp; Free Cash Flow Spring 200806 2" xfId="3526"/>
    <cellStyle name="_Currency_Book1_Jazztel model 16DP3-Exhibits_T_MOBIL2_Synthèse prev 2006 - 2007 par entreprise_WC &amp; Free Cash Flow Spring 200806 2 2" xfId="3527"/>
    <cellStyle name="_Currency_Book1_Jazztel model 18DP-exhibits" xfId="3528"/>
    <cellStyle name="_Currency_Book1_Jazztel model 18DP-exhibits 2" xfId="3529"/>
    <cellStyle name="_Currency_Book1_Jazztel model 18DP-exhibits 2 2" xfId="3530"/>
    <cellStyle name="_Currency_Book1_Master David Tomas" xfId="3531"/>
    <cellStyle name="_Currency_Book1_Master David Tomas 2" xfId="3532"/>
    <cellStyle name="_Currency_Book1_Master David Tomas 2 2" xfId="3533"/>
    <cellStyle name="_Currency_Book1_Merger Model v9" xfId="3534"/>
    <cellStyle name="_Currency_Book1_Merger Model v9 2" xfId="3535"/>
    <cellStyle name="_Currency_Book1_Merger Model v9 2 2" xfId="3536"/>
    <cellStyle name="_Currency_Book1_Merger Model v9_Merger model_10 Aug Credit" xfId="3537"/>
    <cellStyle name="_Currency_Book1_Merger Model v9_Merger model_10 Aug Credit 2" xfId="3538"/>
    <cellStyle name="_Currency_Book1_Merger Model v9_Merger model_10 Aug Credit 2 2" xfId="3539"/>
    <cellStyle name="_Currency_Book1_PTT - Master October 27 20001" xfId="3540"/>
    <cellStyle name="_Currency_Book1_PTT - Master October 27 20001 2" xfId="3541"/>
    <cellStyle name="_Currency_Book1_PTT - Master October 27 20001 2 2" xfId="3542"/>
    <cellStyle name="_Currency_Book1_PTT - Master October 27 20001_Merger model_10 Aug Credit" xfId="3543"/>
    <cellStyle name="_Currency_Book1_PTT - Master October 27 20001_Merger model_10 Aug Credit 2" xfId="3544"/>
    <cellStyle name="_Currency_Book1_PTT - Master October 27 20001_Merger model_10 Aug Credit 2 2" xfId="3545"/>
    <cellStyle name="_Currency_Book1_PTT - Master October 27 20001_Merger model_10 Aug Credit 3" xfId="3546"/>
    <cellStyle name="_Currency_Book1_Rhodia SoP AVP 19 Mar 2002" xfId="3547"/>
    <cellStyle name="_Currency_Book1_Rhodia SoP AVP 19 Mar 2002 2" xfId="3548"/>
    <cellStyle name="_Currency_Book1_Rhodia SoP AVP 19 Mar 2002 2 2" xfId="3549"/>
    <cellStyle name="_Currency_Book1_Synergy analysis 1" xfId="3550"/>
    <cellStyle name="_Currency_Book1_Synergy analysis 1 2" xfId="3551"/>
    <cellStyle name="_Currency_Book1_Synergy analysis 1 2 2" xfId="3552"/>
    <cellStyle name="_Currency_Book1_Synergy analysis 1_Merger model_10 Aug Credit" xfId="3553"/>
    <cellStyle name="_Currency_Book1_Synergy analysis 1_Merger model_10 Aug Credit 2" xfId="3554"/>
    <cellStyle name="_Currency_Book1_Synergy analysis 1_Merger model_10 Aug Credit 2 2" xfId="3555"/>
    <cellStyle name="_Currency_Book1_WACC" xfId="3556"/>
    <cellStyle name="_Currency_Book1_WACC 2" xfId="3557"/>
    <cellStyle name="_Currency_Book1_WACC 2 2" xfId="3558"/>
    <cellStyle name="_Currency_Book2" xfId="3559"/>
    <cellStyle name="_Currency_Book2 2" xfId="3560"/>
    <cellStyle name="_Currency_Book2 2 2" xfId="3561"/>
    <cellStyle name="_Currency_Book2_Jazztel model 16DP3-Exhibits" xfId="3562"/>
    <cellStyle name="_Currency_Book2_Jazztel model 16DP3-Exhibits 2" xfId="3563"/>
    <cellStyle name="_Currency_Book2_Jazztel model 16DP3-Exhibits 2 2" xfId="3564"/>
    <cellStyle name="_Currency_Book2_Jazztel model 16DP3-Exhibits_Mobile CSC - CMT" xfId="3565"/>
    <cellStyle name="_Currency_Book2_Jazztel model 16DP3-Exhibits_Mobile CSC - CMT 2" xfId="3566"/>
    <cellStyle name="_Currency_Book2_Jazztel model 16DP3-Exhibits_Mobile CSC - CMT 2 2" xfId="3567"/>
    <cellStyle name="_Currency_Book2_Jazztel model 16DP3-Exhibits_Mobile CSC - CMT_Chiffres Pres board 2007" xfId="3568"/>
    <cellStyle name="_Currency_Book2_Jazztel model 16DP3-Exhibits_Mobile CSC - CMT_Chiffres Pres board 2007 2" xfId="3569"/>
    <cellStyle name="_Currency_Book2_Jazztel model 16DP3-Exhibits_Mobile CSC - CMT_Chiffres Pres board 2007 2 2" xfId="3570"/>
    <cellStyle name="_Currency_Book2_Jazztel model 16DP3-Exhibits_Mobile CSC - CMT_Chiffres Pres Juillet 2007" xfId="3571"/>
    <cellStyle name="_Currency_Book2_Jazztel model 16DP3-Exhibits_Mobile CSC - CMT_Chiffres Pres Juillet 2007 2" xfId="3572"/>
    <cellStyle name="_Currency_Book2_Jazztel model 16DP3-Exhibits_Mobile CSC - CMT_Chiffres Pres Juillet 2007 2 2" xfId="3573"/>
    <cellStyle name="_Currency_Book2_Jazztel model 16DP3-Exhibits_Mobile CSC - CMT_Free Cash Flow" xfId="3574"/>
    <cellStyle name="_Currency_Book2_Jazztel model 16DP3-Exhibits_Mobile CSC - CMT_Free Cash Flow 2" xfId="3575"/>
    <cellStyle name="_Currency_Book2_Jazztel model 16DP3-Exhibits_Mobile CSC - CMT_Free Cash Flow 2 2" xfId="3576"/>
    <cellStyle name="_Currency_Book2_Jazztel model 16DP3-Exhibits_Mobile CSC - CMT_Free Cash Flow_Bridge FC Act 2007 vs 2008 (Fct June) par entreprise" xfId="3577"/>
    <cellStyle name="_Currency_Book2_Jazztel model 16DP3-Exhibits_Mobile CSC - CMT_Free Cash Flow_Bridge FC Act 2007 vs 2008 (Fct June) par entreprise 2" xfId="3578"/>
    <cellStyle name="_Currency_Book2_Jazztel model 16DP3-Exhibits_Mobile CSC - CMT_Free Cash Flow_Bridge FC Act 2007 vs 2008 (Fct June) par entreprise 2 2" xfId="3579"/>
    <cellStyle name="_Currency_Book2_Jazztel model 16DP3-Exhibits_Mobile CSC - CMT_Free Cash Flow_Cash Unit Review 2012 03 Acetow" xfId="3580"/>
    <cellStyle name="_Currency_Book2_Jazztel model 16DP3-Exhibits_Mobile CSC - CMT_Free Cash Flow_Chiffres Pres board 2007" xfId="3581"/>
    <cellStyle name="_Currency_Book2_Jazztel model 16DP3-Exhibits_Mobile CSC - CMT_Free Cash Flow_Chiffres Pres board 2007 2" xfId="3582"/>
    <cellStyle name="_Currency_Book2_Jazztel model 16DP3-Exhibits_Mobile CSC - CMT_Free Cash Flow_Chiffres Pres board 2007 2 2" xfId="3583"/>
    <cellStyle name="_Currency_Book2_Jazztel model 16DP3-Exhibits_Mobile CSC - CMT_Free Cash Flow_Conso Bridge EBITDA 2008x2007" xfId="3584"/>
    <cellStyle name="_Currency_Book2_Jazztel model 16DP3-Exhibits_Mobile CSC - CMT_Free Cash Flow_Conso Bridge EBITDA 2008x2007 2" xfId="3585"/>
    <cellStyle name="_Currency_Book2_Jazztel model 16DP3-Exhibits_Mobile CSC - CMT_Free Cash Flow_Conso Bridge EBITDA 2008x2007 2 2" xfId="3586"/>
    <cellStyle name="_Currency_Book2_Jazztel model 16DP3-Exhibits_Mobile CSC - CMT_Free Cash Flow_Conso Bridge EBITDA 2008x2007 SPRING06" xfId="3587"/>
    <cellStyle name="_Currency_Book2_Jazztel model 16DP3-Exhibits_Mobile CSC - CMT_Free Cash Flow_Conso Bridge EBITDA 2008x2007 SPRING06 2" xfId="3588"/>
    <cellStyle name="_Currency_Book2_Jazztel model 16DP3-Exhibits_Mobile CSC - CMT_Free Cash Flow_Conso Bridge EBITDA 2008x2007 SPRING06 2 2" xfId="3589"/>
    <cellStyle name="_Currency_Book2_Jazztel model 16DP3-Exhibits_Mobile CSC - CMT_Free Cash Flow_P&amp;L Spring 200806" xfId="3590"/>
    <cellStyle name="_Currency_Book2_Jazztel model 16DP3-Exhibits_Mobile CSC - CMT_Free Cash Flow_P&amp;L Spring 200806 2" xfId="3591"/>
    <cellStyle name="_Currency_Book2_Jazztel model 16DP3-Exhibits_Mobile CSC - CMT_Free Cash Flow_P&amp;L Spring 200806 2 2" xfId="3592"/>
    <cellStyle name="_Currency_Book2_Jazztel model 16DP3-Exhibits_Mobile CSC - CMT_Free Cash Flow_Présentation au Board" xfId="3593"/>
    <cellStyle name="_Currency_Book2_Jazztel model 16DP3-Exhibits_Mobile CSC - CMT_Free Cash Flow_Présentation au Board 2" xfId="3594"/>
    <cellStyle name="_Currency_Book2_Jazztel model 16DP3-Exhibits_Mobile CSC - CMT_Free Cash Flow_Présentation au Board 2 2" xfId="3595"/>
    <cellStyle name="_Currency_Book2_Jazztel model 16DP3-Exhibits_Mobile CSC - CMT_Free Cash Flow_Présentation au Board July 29" xfId="3596"/>
    <cellStyle name="_Currency_Book2_Jazztel model 16DP3-Exhibits_Mobile CSC - CMT_Free Cash Flow_Présentation au Board July 29 2" xfId="3597"/>
    <cellStyle name="_Currency_Book2_Jazztel model 16DP3-Exhibits_Mobile CSC - CMT_Free Cash Flow_Présentation au Board July 29 2 2" xfId="3598"/>
    <cellStyle name="_Currency_Book2_Jazztel model 16DP3-Exhibits_Mobile CSC - CMT_Free Cash Flow_Présentation au CDG July 21 v080708" xfId="3599"/>
    <cellStyle name="_Currency_Book2_Jazztel model 16DP3-Exhibits_Mobile CSC - CMT_Free Cash Flow_Présentation au CDG July 21 v080708 2" xfId="3600"/>
    <cellStyle name="_Currency_Book2_Jazztel model 16DP3-Exhibits_Mobile CSC - CMT_Free Cash Flow_Présentation au CDG July 21 v080708 2 2" xfId="3601"/>
    <cellStyle name="_Currency_Book2_Jazztel model 16DP3-Exhibits_Mobile CSC - CMT_Free Cash Flow_Présention au Board July 29" xfId="3602"/>
    <cellStyle name="_Currency_Book2_Jazztel model 16DP3-Exhibits_Mobile CSC - CMT_Free Cash Flow_Présention au Board July 29 2" xfId="3603"/>
    <cellStyle name="_Currency_Book2_Jazztel model 16DP3-Exhibits_Mobile CSC - CMT_Free Cash Flow_Présention au Board July 29 2 2" xfId="3604"/>
    <cellStyle name="_Currency_Book2_Jazztel model 16DP3-Exhibits_Mobile CSC - CMT_Free Cash Flow_RM 2008 01 comments ILM" xfId="3605"/>
    <cellStyle name="_Currency_Book2_Jazztel model 16DP3-Exhibits_Mobile CSC - CMT_Free Cash Flow_RM 2008 01 comments ILM 2" xfId="3606"/>
    <cellStyle name="_Currency_Book2_Jazztel model 16DP3-Exhibits_Mobile CSC - CMT_Free Cash Flow_RM 2008 01 comments ILM 2 2" xfId="3607"/>
    <cellStyle name="_Currency_Book2_Jazztel model 16DP3-Exhibits_Mobile CSC - CMT_Free Cash Flow_RM 2008 04 comments ILM" xfId="3608"/>
    <cellStyle name="_Currency_Book2_Jazztel model 16DP3-Exhibits_Mobile CSC - CMT_Free Cash Flow_RM 2008 04 comments ILM 2" xfId="3609"/>
    <cellStyle name="_Currency_Book2_Jazztel model 16DP3-Exhibits_Mobile CSC - CMT_Free Cash Flow_RM 2008 04 comments ILM 2 2" xfId="3610"/>
    <cellStyle name="_Currency_Book2_Jazztel model 16DP3-Exhibits_Mobile CSC - CMT_Free Cash Flow_SPRING 2010" xfId="3611"/>
    <cellStyle name="_Currency_Book2_Jazztel model 16DP3-Exhibits_Mobile CSC - CMT_Free Cash Flow_SPRING 2010 2" xfId="3612"/>
    <cellStyle name="_Currency_Book2_Jazztel model 16DP3-Exhibits_Mobile CSC - CMT_Free Cash Flow_SPRING 2010 2 2" xfId="3613"/>
    <cellStyle name="_Currency_Book2_Jazztel model 16DP3-Exhibits_Mobile CSC - CMT_Free Cash Flow_WC &amp; Free Cash Flow 200801" xfId="3614"/>
    <cellStyle name="_Currency_Book2_Jazztel model 16DP3-Exhibits_Mobile CSC - CMT_Free Cash Flow_WC &amp; Free Cash Flow 200801 2" xfId="3615"/>
    <cellStyle name="_Currency_Book2_Jazztel model 16DP3-Exhibits_Mobile CSC - CMT_Free Cash Flow_WC &amp; Free Cash Flow 200801 2 2" xfId="3616"/>
    <cellStyle name="_Currency_Book2_Jazztel model 16DP3-Exhibits_Mobile CSC - CMT_Free Cash Flow_WC &amp; Free Cash Flow 2011-10" xfId="3617"/>
    <cellStyle name="_Currency_Book2_Jazztel model 16DP3-Exhibits_Mobile CSC - CMT_Free Cash Flow_WC &amp; Free Cash Flow 2011-10 2" xfId="3618"/>
    <cellStyle name="_Currency_Book2_Jazztel model 16DP3-Exhibits_Mobile CSC - CMT_Free Cash Flow_WC &amp; Free Cash Flow 2011-10 2 2" xfId="3619"/>
    <cellStyle name="_Currency_Book2_Jazztel model 16DP3-Exhibits_Mobile CSC - CMT_Free Cash Flow_WC &amp; Free Cash Flow Spring 200806" xfId="3620"/>
    <cellStyle name="_Currency_Book2_Jazztel model 16DP3-Exhibits_Mobile CSC - CMT_Free Cash Flow_WC &amp; Free Cash Flow Spring 200806 2" xfId="3621"/>
    <cellStyle name="_Currency_Book2_Jazztel model 16DP3-Exhibits_Mobile CSC - CMT_Free Cash Flow_WC &amp; Free Cash Flow Spring 200806 2 2" xfId="3622"/>
    <cellStyle name="_Currency_Book2_Jazztel model 16DP3-Exhibits_Mobile CSC - CMT_Net result" xfId="3623"/>
    <cellStyle name="_Currency_Book2_Jazztel model 16DP3-Exhibits_Mobile CSC - CMT_Net result 2" xfId="3624"/>
    <cellStyle name="_Currency_Book2_Jazztel model 16DP3-Exhibits_Mobile CSC - CMT_Net result 2 2" xfId="3625"/>
    <cellStyle name="_Currency_Book2_Jazztel model 16DP3-Exhibits_Mobile CSC - CMT_Présention au Board July 29" xfId="3626"/>
    <cellStyle name="_Currency_Book2_Jazztel model 16DP3-Exhibits_Mobile CSC - CMT_Présention au Board July 29 2" xfId="3627"/>
    <cellStyle name="_Currency_Book2_Jazztel model 16DP3-Exhibits_Mobile CSC - CMT_Présention au Board July 29 2 2" xfId="3628"/>
    <cellStyle name="_Currency_Book2_Jazztel model 16DP3-Exhibits_Mobile CSC - CMT_suivi dette et FCF" xfId="3629"/>
    <cellStyle name="_Currency_Book2_Jazztel model 16DP3-Exhibits_Mobile CSC - CMT_suivi dette et FCF 2" xfId="3630"/>
    <cellStyle name="_Currency_Book2_Jazztel model 16DP3-Exhibits_Mobile CSC - CMT_suivi dette et FCF 2 2" xfId="3631"/>
    <cellStyle name="_Currency_Book2_Jazztel model 16DP3-Exhibits_Mobile CSC - CMT_Synthèse prev 2006 - 2007 par entreprise" xfId="3632"/>
    <cellStyle name="_Currency_Book2_Jazztel model 16DP3-Exhibits_Mobile CSC - CMT_Synthèse prev 2006 - 2007 par entreprise 2" xfId="3633"/>
    <cellStyle name="_Currency_Book2_Jazztel model 16DP3-Exhibits_Mobile CSC - CMT_Synthèse prev 2006 - 2007 par entreprise 2 2" xfId="3634"/>
    <cellStyle name="_Currency_Book2_Jazztel model 16DP3-Exhibits_Mobile CSC - CMT_Synthèse prev 2006 - 2007 par entreprise v2" xfId="3635"/>
    <cellStyle name="_Currency_Book2_Jazztel model 16DP3-Exhibits_Mobile CSC - CMT_Synthèse prev 2006 - 2007 par entreprise v2 2" xfId="3636"/>
    <cellStyle name="_Currency_Book2_Jazztel model 16DP3-Exhibits_Mobile CSC - CMT_Synthèse prev 2006 - 2007 par entreprise v2 2 2" xfId="3637"/>
    <cellStyle name="_Currency_Book2_Jazztel model 16DP3-Exhibits_Mobile CSC - CMT_Synthèse prev 2006 - 2007 par entreprise v2_Bridge FC Act 2007 vs 2008 (Fct June) par entreprise" xfId="3638"/>
    <cellStyle name="_Currency_Book2_Jazztel model 16DP3-Exhibits_Mobile CSC - CMT_Synthèse prev 2006 - 2007 par entreprise v2_Bridge FC Act 2007 vs 2008 (Fct June) par entreprise 2" xfId="3639"/>
    <cellStyle name="_Currency_Book2_Jazztel model 16DP3-Exhibits_Mobile CSC - CMT_Synthèse prev 2006 - 2007 par entreprise v2_Bridge FC Act 2007 vs 2008 (Fct June) par entreprise 2 2" xfId="3640"/>
    <cellStyle name="_Currency_Book2_Jazztel model 16DP3-Exhibits_Mobile CSC - CMT_Synthèse prev 2006 - 2007 par entreprise v2_Cash Unit Review 2012 03 Acetow" xfId="3641"/>
    <cellStyle name="_Currency_Book2_Jazztel model 16DP3-Exhibits_Mobile CSC - CMT_Synthèse prev 2006 - 2007 par entreprise v2_Chiffres Pres board 2007" xfId="3642"/>
    <cellStyle name="_Currency_Book2_Jazztel model 16DP3-Exhibits_Mobile CSC - CMT_Synthèse prev 2006 - 2007 par entreprise v2_Chiffres Pres board 2007 2" xfId="3643"/>
    <cellStyle name="_Currency_Book2_Jazztel model 16DP3-Exhibits_Mobile CSC - CMT_Synthèse prev 2006 - 2007 par entreprise v2_Chiffres Pres board 2007 2 2" xfId="3644"/>
    <cellStyle name="_Currency_Book2_Jazztel model 16DP3-Exhibits_Mobile CSC - CMT_Synthèse prev 2006 - 2007 par entreprise v2_Conso Bridge EBITDA 2008x2007" xfId="3645"/>
    <cellStyle name="_Currency_Book2_Jazztel model 16DP3-Exhibits_Mobile CSC - CMT_Synthèse prev 2006 - 2007 par entreprise v2_Conso Bridge EBITDA 2008x2007 2" xfId="3646"/>
    <cellStyle name="_Currency_Book2_Jazztel model 16DP3-Exhibits_Mobile CSC - CMT_Synthèse prev 2006 - 2007 par entreprise v2_Conso Bridge EBITDA 2008x2007 2 2" xfId="3647"/>
    <cellStyle name="_Currency_Book2_Jazztel model 16DP3-Exhibits_Mobile CSC - CMT_Synthèse prev 2006 - 2007 par entreprise v2_Conso Bridge EBITDA 2008x2007 SPRING06" xfId="3648"/>
    <cellStyle name="_Currency_Book2_Jazztel model 16DP3-Exhibits_Mobile CSC - CMT_Synthèse prev 2006 - 2007 par entreprise v2_Conso Bridge EBITDA 2008x2007 SPRING06 2" xfId="3649"/>
    <cellStyle name="_Currency_Book2_Jazztel model 16DP3-Exhibits_Mobile CSC - CMT_Synthèse prev 2006 - 2007 par entreprise v2_Conso Bridge EBITDA 2008x2007 SPRING06 2 2" xfId="3650"/>
    <cellStyle name="_Currency_Book2_Jazztel model 16DP3-Exhibits_Mobile CSC - CMT_Synthèse prev 2006 - 2007 par entreprise v2_P&amp;L Spring 200806" xfId="3651"/>
    <cellStyle name="_Currency_Book2_Jazztel model 16DP3-Exhibits_Mobile CSC - CMT_Synthèse prev 2006 - 2007 par entreprise v2_P&amp;L Spring 200806 2" xfId="3652"/>
    <cellStyle name="_Currency_Book2_Jazztel model 16DP3-Exhibits_Mobile CSC - CMT_Synthèse prev 2006 - 2007 par entreprise v2_P&amp;L Spring 200806 2 2" xfId="3653"/>
    <cellStyle name="_Currency_Book2_Jazztel model 16DP3-Exhibits_Mobile CSC - CMT_Synthèse prev 2006 - 2007 par entreprise v2_Présentation au Board" xfId="3654"/>
    <cellStyle name="_Currency_Book2_Jazztel model 16DP3-Exhibits_Mobile CSC - CMT_Synthèse prev 2006 - 2007 par entreprise v2_Présentation au Board 2" xfId="3655"/>
    <cellStyle name="_Currency_Book2_Jazztel model 16DP3-Exhibits_Mobile CSC - CMT_Synthèse prev 2006 - 2007 par entreprise v2_Présentation au Board 2 2" xfId="3656"/>
    <cellStyle name="_Currency_Book2_Jazztel model 16DP3-Exhibits_Mobile CSC - CMT_Synthèse prev 2006 - 2007 par entreprise v2_Présentation au Board July 29" xfId="3657"/>
    <cellStyle name="_Currency_Book2_Jazztel model 16DP3-Exhibits_Mobile CSC - CMT_Synthèse prev 2006 - 2007 par entreprise v2_Présentation au Board July 29 2" xfId="3658"/>
    <cellStyle name="_Currency_Book2_Jazztel model 16DP3-Exhibits_Mobile CSC - CMT_Synthèse prev 2006 - 2007 par entreprise v2_Présentation au Board July 29 2 2" xfId="3659"/>
    <cellStyle name="_Currency_Book2_Jazztel model 16DP3-Exhibits_Mobile CSC - CMT_Synthèse prev 2006 - 2007 par entreprise v2_Présentation au CDG July 21 v080708" xfId="3660"/>
    <cellStyle name="_Currency_Book2_Jazztel model 16DP3-Exhibits_Mobile CSC - CMT_Synthèse prev 2006 - 2007 par entreprise v2_Présentation au CDG July 21 v080708 2" xfId="3661"/>
    <cellStyle name="_Currency_Book2_Jazztel model 16DP3-Exhibits_Mobile CSC - CMT_Synthèse prev 2006 - 2007 par entreprise v2_Présentation au CDG July 21 v080708 2 2" xfId="3662"/>
    <cellStyle name="_Currency_Book2_Jazztel model 16DP3-Exhibits_Mobile CSC - CMT_Synthèse prev 2006 - 2007 par entreprise v2_Présention au Board July 29" xfId="3663"/>
    <cellStyle name="_Currency_Book2_Jazztel model 16DP3-Exhibits_Mobile CSC - CMT_Synthèse prev 2006 - 2007 par entreprise v2_Présention au Board July 29 2" xfId="3664"/>
    <cellStyle name="_Currency_Book2_Jazztel model 16DP3-Exhibits_Mobile CSC - CMT_Synthèse prev 2006 - 2007 par entreprise v2_Présention au Board July 29 2 2" xfId="3665"/>
    <cellStyle name="_Currency_Book2_Jazztel model 16DP3-Exhibits_Mobile CSC - CMT_Synthèse prev 2006 - 2007 par entreprise v2_RM 2008 01 comments ILM" xfId="3666"/>
    <cellStyle name="_Currency_Book2_Jazztel model 16DP3-Exhibits_Mobile CSC - CMT_Synthèse prev 2006 - 2007 par entreprise v2_RM 2008 01 comments ILM 2" xfId="3667"/>
    <cellStyle name="_Currency_Book2_Jazztel model 16DP3-Exhibits_Mobile CSC - CMT_Synthèse prev 2006 - 2007 par entreprise v2_RM 2008 01 comments ILM 2 2" xfId="3668"/>
    <cellStyle name="_Currency_Book2_Jazztel model 16DP3-Exhibits_Mobile CSC - CMT_Synthèse prev 2006 - 2007 par entreprise v2_RM 2008 04 comments ILM" xfId="3669"/>
    <cellStyle name="_Currency_Book2_Jazztel model 16DP3-Exhibits_Mobile CSC - CMT_Synthèse prev 2006 - 2007 par entreprise v2_RM 2008 04 comments ILM 2" xfId="3670"/>
    <cellStyle name="_Currency_Book2_Jazztel model 16DP3-Exhibits_Mobile CSC - CMT_Synthèse prev 2006 - 2007 par entreprise v2_RM 2008 04 comments ILM 2 2" xfId="3671"/>
    <cellStyle name="_Currency_Book2_Jazztel model 16DP3-Exhibits_Mobile CSC - CMT_Synthèse prev 2006 - 2007 par entreprise v2_SPRING 2010" xfId="3672"/>
    <cellStyle name="_Currency_Book2_Jazztel model 16DP3-Exhibits_Mobile CSC - CMT_Synthèse prev 2006 - 2007 par entreprise v2_SPRING 2010 2" xfId="3673"/>
    <cellStyle name="_Currency_Book2_Jazztel model 16DP3-Exhibits_Mobile CSC - CMT_Synthèse prev 2006 - 2007 par entreprise v2_SPRING 2010 2 2" xfId="3674"/>
    <cellStyle name="_Currency_Book2_Jazztel model 16DP3-Exhibits_Mobile CSC - CMT_Synthèse prev 2006 - 2007 par entreprise v2_WC &amp; Free Cash Flow 200801" xfId="3675"/>
    <cellStyle name="_Currency_Book2_Jazztel model 16DP3-Exhibits_Mobile CSC - CMT_Synthèse prev 2006 - 2007 par entreprise v2_WC &amp; Free Cash Flow 200801 2" xfId="3676"/>
    <cellStyle name="_Currency_Book2_Jazztel model 16DP3-Exhibits_Mobile CSC - CMT_Synthèse prev 2006 - 2007 par entreprise v2_WC &amp; Free Cash Flow 200801 2 2" xfId="3677"/>
    <cellStyle name="_Currency_Book2_Jazztel model 16DP3-Exhibits_Mobile CSC - CMT_Synthèse prev 2006 - 2007 par entreprise v2_WC &amp; Free Cash Flow 2011-10" xfId="3678"/>
    <cellStyle name="_Currency_Book2_Jazztel model 16DP3-Exhibits_Mobile CSC - CMT_Synthèse prev 2006 - 2007 par entreprise v2_WC &amp; Free Cash Flow 2011-10 2" xfId="3679"/>
    <cellStyle name="_Currency_Book2_Jazztel model 16DP3-Exhibits_Mobile CSC - CMT_Synthèse prev 2006 - 2007 par entreprise v2_WC &amp; Free Cash Flow 2011-10 2 2" xfId="3680"/>
    <cellStyle name="_Currency_Book2_Jazztel model 16DP3-Exhibits_Mobile CSC - CMT_Synthèse prev 2006 - 2007 par entreprise v2_WC &amp; Free Cash Flow Spring 200806" xfId="3681"/>
    <cellStyle name="_Currency_Book2_Jazztel model 16DP3-Exhibits_Mobile CSC - CMT_Synthèse prev 2006 - 2007 par entreprise v2_WC &amp; Free Cash Flow Spring 200806 2" xfId="3682"/>
    <cellStyle name="_Currency_Book2_Jazztel model 16DP3-Exhibits_Mobile CSC - CMT_Synthèse prev 2006 - 2007 par entreprise v2_WC &amp; Free Cash Flow Spring 200806 2 2" xfId="3683"/>
    <cellStyle name="_Currency_Book2_Jazztel model 16DP3-Exhibits_Mobile CSC - CMT_Synthèse prev 2006 - 2007 par entreprise_Bridge FC Act 2007 vs 2008 (Fct June) par entreprise" xfId="3684"/>
    <cellStyle name="_Currency_Book2_Jazztel model 16DP3-Exhibits_Mobile CSC - CMT_Synthèse prev 2006 - 2007 par entreprise_Bridge FC Act 2007 vs 2008 (Fct June) par entreprise 2" xfId="3685"/>
    <cellStyle name="_Currency_Book2_Jazztel model 16DP3-Exhibits_Mobile CSC - CMT_Synthèse prev 2006 - 2007 par entreprise_Bridge FC Act 2007 vs 2008 (Fct June) par entreprise 2 2" xfId="3686"/>
    <cellStyle name="_Currency_Book2_Jazztel model 16DP3-Exhibits_Mobile CSC - CMT_Synthèse prev 2006 - 2007 par entreprise_Cash Unit Review 2012 03 Acetow" xfId="3687"/>
    <cellStyle name="_Currency_Book2_Jazztel model 16DP3-Exhibits_Mobile CSC - CMT_Synthèse prev 2006 - 2007 par entreprise_Conso Bridge EBITDA 2008x2007" xfId="3688"/>
    <cellStyle name="_Currency_Book2_Jazztel model 16DP3-Exhibits_Mobile CSC - CMT_Synthèse prev 2006 - 2007 par entreprise_Conso Bridge EBITDA 2008x2007 2" xfId="3689"/>
    <cellStyle name="_Currency_Book2_Jazztel model 16DP3-Exhibits_Mobile CSC - CMT_Synthèse prev 2006 - 2007 par entreprise_Conso Bridge EBITDA 2008x2007 2 2" xfId="3690"/>
    <cellStyle name="_Currency_Book2_Jazztel model 16DP3-Exhibits_Mobile CSC - CMT_Synthèse prev 2006 - 2007 par entreprise_Conso Bridge EBITDA 2008x2007 SPRING06" xfId="3691"/>
    <cellStyle name="_Currency_Book2_Jazztel model 16DP3-Exhibits_Mobile CSC - CMT_Synthèse prev 2006 - 2007 par entreprise_Conso Bridge EBITDA 2008x2007 SPRING06 2" xfId="3692"/>
    <cellStyle name="_Currency_Book2_Jazztel model 16DP3-Exhibits_Mobile CSC - CMT_Synthèse prev 2006 - 2007 par entreprise_Conso Bridge EBITDA 2008x2007 SPRING06 2 2" xfId="3693"/>
    <cellStyle name="_Currency_Book2_Jazztel model 16DP3-Exhibits_Mobile CSC - CMT_Synthèse prev 2006 - 2007 par entreprise_Formats RDG Dec 2007 vMAG Energy Services" xfId="3694"/>
    <cellStyle name="_Currency_Book2_Jazztel model 16DP3-Exhibits_Mobile CSC - CMT_Synthèse prev 2006 - 2007 par entreprise_Formats RDG Dec 2007 vMAG Energy Services 2" xfId="3695"/>
    <cellStyle name="_Currency_Book2_Jazztel model 16DP3-Exhibits_Mobile CSC - CMT_Synthèse prev 2006 - 2007 par entreprise_Formats RDG Dec 2007 vMAG Energy Services 2 2" xfId="3696"/>
    <cellStyle name="_Currency_Book2_Jazztel model 16DP3-Exhibits_Mobile CSC - CMT_Synthèse prev 2006 - 2007 par entreprise_P&amp;L Spring 200806" xfId="3697"/>
    <cellStyle name="_Currency_Book2_Jazztel model 16DP3-Exhibits_Mobile CSC - CMT_Synthèse prev 2006 - 2007 par entreprise_P&amp;L Spring 200806 2" xfId="3698"/>
    <cellStyle name="_Currency_Book2_Jazztel model 16DP3-Exhibits_Mobile CSC - CMT_Synthèse prev 2006 - 2007 par entreprise_P&amp;L Spring 200806 2 2" xfId="3699"/>
    <cellStyle name="_Currency_Book2_Jazztel model 16DP3-Exhibits_Mobile CSC - CMT_Synthèse prev 2006 - 2007 par entreprise_Présentation au Board" xfId="3700"/>
    <cellStyle name="_Currency_Book2_Jazztel model 16DP3-Exhibits_Mobile CSC - CMT_Synthèse prev 2006 - 2007 par entreprise_Présentation au Board 2" xfId="3701"/>
    <cellStyle name="_Currency_Book2_Jazztel model 16DP3-Exhibits_Mobile CSC - CMT_Synthèse prev 2006 - 2007 par entreprise_Présentation au Board 2 2" xfId="3702"/>
    <cellStyle name="_Currency_Book2_Jazztel model 16DP3-Exhibits_Mobile CSC - CMT_Synthèse prev 2006 - 2007 par entreprise_Présentation au Board July 29" xfId="3703"/>
    <cellStyle name="_Currency_Book2_Jazztel model 16DP3-Exhibits_Mobile CSC - CMT_Synthèse prev 2006 - 2007 par entreprise_Présentation au Board July 29 2" xfId="3704"/>
    <cellStyle name="_Currency_Book2_Jazztel model 16DP3-Exhibits_Mobile CSC - CMT_Synthèse prev 2006 - 2007 par entreprise_Présentation au Board July 29 2 2" xfId="3705"/>
    <cellStyle name="_Currency_Book2_Jazztel model 16DP3-Exhibits_Mobile CSC - CMT_Synthèse prev 2006 - 2007 par entreprise_Présentation au CDG July 21 v080708" xfId="3706"/>
    <cellStyle name="_Currency_Book2_Jazztel model 16DP3-Exhibits_Mobile CSC - CMT_Synthèse prev 2006 - 2007 par entreprise_Présentation au CDG July 21 v080708 2" xfId="3707"/>
    <cellStyle name="_Currency_Book2_Jazztel model 16DP3-Exhibits_Mobile CSC - CMT_Synthèse prev 2006 - 2007 par entreprise_Présentation au CDG July 21 v080708 2 2" xfId="3708"/>
    <cellStyle name="_Currency_Book2_Jazztel model 16DP3-Exhibits_Mobile CSC - CMT_Synthèse prev 2006 - 2007 par entreprise_RM 2008 01 comments ILM" xfId="3709"/>
    <cellStyle name="_Currency_Book2_Jazztel model 16DP3-Exhibits_Mobile CSC - CMT_Synthèse prev 2006 - 2007 par entreprise_RM 2008 01 comments ILM 2" xfId="3710"/>
    <cellStyle name="_Currency_Book2_Jazztel model 16DP3-Exhibits_Mobile CSC - CMT_Synthèse prev 2006 - 2007 par entreprise_RM 2008 01 comments ILM 2 2" xfId="3711"/>
    <cellStyle name="_Currency_Book2_Jazztel model 16DP3-Exhibits_Mobile CSC - CMT_Synthèse prev 2006 - 2007 par entreprise_RM 2008 04 comments ILM" xfId="3712"/>
    <cellStyle name="_Currency_Book2_Jazztel model 16DP3-Exhibits_Mobile CSC - CMT_Synthèse prev 2006 - 2007 par entreprise_RM 2008 04 comments ILM 2" xfId="3713"/>
    <cellStyle name="_Currency_Book2_Jazztel model 16DP3-Exhibits_Mobile CSC - CMT_Synthèse prev 2006 - 2007 par entreprise_RM 2008 04 comments ILM 2 2" xfId="3714"/>
    <cellStyle name="_Currency_Book2_Jazztel model 16DP3-Exhibits_Mobile CSC - CMT_Synthèse prev 2006 - 2007 par entreprise_SPRING 2010" xfId="3715"/>
    <cellStyle name="_Currency_Book2_Jazztel model 16DP3-Exhibits_Mobile CSC - CMT_Synthèse prev 2006 - 2007 par entreprise_SPRING 2010 2" xfId="3716"/>
    <cellStyle name="_Currency_Book2_Jazztel model 16DP3-Exhibits_Mobile CSC - CMT_Synthèse prev 2006 - 2007 par entreprise_SPRING 2010 2 2" xfId="3717"/>
    <cellStyle name="_Currency_Book2_Jazztel model 16DP3-Exhibits_Mobile CSC - CMT_Synthèse prev 2006 - 2007 par entreprise_Synthèse Rhodia Spring Dec 2007 P&amp;L" xfId="3718"/>
    <cellStyle name="_Currency_Book2_Jazztel model 16DP3-Exhibits_Mobile CSC - CMT_Synthèse prev 2006 - 2007 par entreprise_Synthèse Rhodia Spring Dec 2007 P&amp;L 2" xfId="3719"/>
    <cellStyle name="_Currency_Book2_Jazztel model 16DP3-Exhibits_Mobile CSC - CMT_Synthèse prev 2006 - 2007 par entreprise_Synthèse Rhodia Spring Dec 2007 P&amp;L 2 2" xfId="3720"/>
    <cellStyle name="_Currency_Book2_Jazztel model 16DP3-Exhibits_Mobile CSC - CMT_Synthèse prev 2006 - 2007 par entreprise_WC &amp; Free Cash Flow 200801" xfId="3721"/>
    <cellStyle name="_Currency_Book2_Jazztel model 16DP3-Exhibits_Mobile CSC - CMT_Synthèse prev 2006 - 2007 par entreprise_WC &amp; Free Cash Flow 200801 2" xfId="3722"/>
    <cellStyle name="_Currency_Book2_Jazztel model 16DP3-Exhibits_Mobile CSC - CMT_Synthèse prev 2006 - 2007 par entreprise_WC &amp; Free Cash Flow 200801 2 2" xfId="3723"/>
    <cellStyle name="_Currency_Book2_Jazztel model 16DP3-Exhibits_Mobile CSC - CMT_Synthèse prev 2006 - 2007 par entreprise_WC &amp; Free Cash Flow 2011-10" xfId="3724"/>
    <cellStyle name="_Currency_Book2_Jazztel model 16DP3-Exhibits_Mobile CSC - CMT_Synthèse prev 2006 - 2007 par entreprise_WC &amp; Free Cash Flow 2011-10 2" xfId="3725"/>
    <cellStyle name="_Currency_Book2_Jazztel model 16DP3-Exhibits_Mobile CSC - CMT_Synthèse prev 2006 - 2007 par entreprise_WC &amp; Free Cash Flow 2011-10 2 2" xfId="3726"/>
    <cellStyle name="_Currency_Book2_Jazztel model 16DP3-Exhibits_Mobile CSC - CMT_Synthèse prev 2006 - 2007 par entreprise_WC &amp; Free Cash Flow Spring 200806" xfId="3727"/>
    <cellStyle name="_Currency_Book2_Jazztel model 16DP3-Exhibits_Mobile CSC - CMT_Synthèse prev 2006 - 2007 par entreprise_WC &amp; Free Cash Flow Spring 200806 2" xfId="3728"/>
    <cellStyle name="_Currency_Book2_Jazztel model 16DP3-Exhibits_Mobile CSC - CMT_Synthèse prev 2006 - 2007 par entreprise_WC &amp; Free Cash Flow Spring 200806 2 2" xfId="3729"/>
    <cellStyle name="_Currency_Book2_Jazztel model 16DP3-Exhibits_T_MOBIL2" xfId="3730"/>
    <cellStyle name="_Currency_Book2_Jazztel model 16DP3-Exhibits_T_MOBIL2 2" xfId="3731"/>
    <cellStyle name="_Currency_Book2_Jazztel model 16DP3-Exhibits_T_MOBIL2 2 2" xfId="3732"/>
    <cellStyle name="_Currency_Book2_Jazztel model 16DP3-Exhibits_T_MOBIL2_Chiffres Pres board 2007" xfId="3733"/>
    <cellStyle name="_Currency_Book2_Jazztel model 16DP3-Exhibits_T_MOBIL2_Chiffres Pres board 2007 2" xfId="3734"/>
    <cellStyle name="_Currency_Book2_Jazztel model 16DP3-Exhibits_T_MOBIL2_Chiffres Pres board 2007 2 2" xfId="3735"/>
    <cellStyle name="_Currency_Book2_Jazztel model 16DP3-Exhibits_T_MOBIL2_Chiffres Pres Juillet 2007" xfId="3736"/>
    <cellStyle name="_Currency_Book2_Jazztel model 16DP3-Exhibits_T_MOBIL2_Chiffres Pres Juillet 2007 2" xfId="3737"/>
    <cellStyle name="_Currency_Book2_Jazztel model 16DP3-Exhibits_T_MOBIL2_Chiffres Pres Juillet 2007 2 2" xfId="3738"/>
    <cellStyle name="_Currency_Book2_Jazztel model 16DP3-Exhibits_T_MOBIL2_Free Cash Flow" xfId="3739"/>
    <cellStyle name="_Currency_Book2_Jazztel model 16DP3-Exhibits_T_MOBIL2_Free Cash Flow 2" xfId="3740"/>
    <cellStyle name="_Currency_Book2_Jazztel model 16DP3-Exhibits_T_MOBIL2_Free Cash Flow 2 2" xfId="3741"/>
    <cellStyle name="_Currency_Book2_Jazztel model 16DP3-Exhibits_T_MOBIL2_Free Cash Flow_Bridge FC Act 2007 vs 2008 (Fct June) par entreprise" xfId="3742"/>
    <cellStyle name="_Currency_Book2_Jazztel model 16DP3-Exhibits_T_MOBIL2_Free Cash Flow_Bridge FC Act 2007 vs 2008 (Fct June) par entreprise 2" xfId="3743"/>
    <cellStyle name="_Currency_Book2_Jazztel model 16DP3-Exhibits_T_MOBIL2_Free Cash Flow_Bridge FC Act 2007 vs 2008 (Fct June) par entreprise 2 2" xfId="3744"/>
    <cellStyle name="_Currency_Book2_Jazztel model 16DP3-Exhibits_T_MOBIL2_Free Cash Flow_Cash Unit Review 2012 03 Acetow" xfId="3745"/>
    <cellStyle name="_Currency_Book2_Jazztel model 16DP3-Exhibits_T_MOBIL2_Free Cash Flow_Chiffres Pres board 2007" xfId="3746"/>
    <cellStyle name="_Currency_Book2_Jazztel model 16DP3-Exhibits_T_MOBIL2_Free Cash Flow_Chiffres Pres board 2007 2" xfId="3747"/>
    <cellStyle name="_Currency_Book2_Jazztel model 16DP3-Exhibits_T_MOBIL2_Free Cash Flow_Chiffres Pres board 2007 2 2" xfId="3748"/>
    <cellStyle name="_Currency_Book2_Jazztel model 16DP3-Exhibits_T_MOBIL2_Free Cash Flow_Conso Bridge EBITDA 2008x2007" xfId="3749"/>
    <cellStyle name="_Currency_Book2_Jazztel model 16DP3-Exhibits_T_MOBIL2_Free Cash Flow_Conso Bridge EBITDA 2008x2007 2" xfId="3750"/>
    <cellStyle name="_Currency_Book2_Jazztel model 16DP3-Exhibits_T_MOBIL2_Free Cash Flow_Conso Bridge EBITDA 2008x2007 2 2" xfId="3751"/>
    <cellStyle name="_Currency_Book2_Jazztel model 16DP3-Exhibits_T_MOBIL2_Free Cash Flow_Conso Bridge EBITDA 2008x2007 SPRING06" xfId="3752"/>
    <cellStyle name="_Currency_Book2_Jazztel model 16DP3-Exhibits_T_MOBIL2_Free Cash Flow_Conso Bridge EBITDA 2008x2007 SPRING06 2" xfId="3753"/>
    <cellStyle name="_Currency_Book2_Jazztel model 16DP3-Exhibits_T_MOBIL2_Free Cash Flow_Conso Bridge EBITDA 2008x2007 SPRING06 2 2" xfId="3754"/>
    <cellStyle name="_Currency_Book2_Jazztel model 16DP3-Exhibits_T_MOBIL2_Free Cash Flow_P&amp;L Spring 200806" xfId="3755"/>
    <cellStyle name="_Currency_Book2_Jazztel model 16DP3-Exhibits_T_MOBIL2_Free Cash Flow_P&amp;L Spring 200806 2" xfId="3756"/>
    <cellStyle name="_Currency_Book2_Jazztel model 16DP3-Exhibits_T_MOBIL2_Free Cash Flow_P&amp;L Spring 200806 2 2" xfId="3757"/>
    <cellStyle name="_Currency_Book2_Jazztel model 16DP3-Exhibits_T_MOBIL2_Free Cash Flow_Présentation au Board" xfId="3758"/>
    <cellStyle name="_Currency_Book2_Jazztel model 16DP3-Exhibits_T_MOBIL2_Free Cash Flow_Présentation au Board 2" xfId="3759"/>
    <cellStyle name="_Currency_Book2_Jazztel model 16DP3-Exhibits_T_MOBIL2_Free Cash Flow_Présentation au Board 2 2" xfId="3760"/>
    <cellStyle name="_Currency_Book2_Jazztel model 16DP3-Exhibits_T_MOBIL2_Free Cash Flow_Présentation au Board July 29" xfId="3761"/>
    <cellStyle name="_Currency_Book2_Jazztel model 16DP3-Exhibits_T_MOBIL2_Free Cash Flow_Présentation au Board July 29 2" xfId="3762"/>
    <cellStyle name="_Currency_Book2_Jazztel model 16DP3-Exhibits_T_MOBIL2_Free Cash Flow_Présentation au Board July 29 2 2" xfId="3763"/>
    <cellStyle name="_Currency_Book2_Jazztel model 16DP3-Exhibits_T_MOBIL2_Free Cash Flow_Présentation au CDG July 21 v080708" xfId="3764"/>
    <cellStyle name="_Currency_Book2_Jazztel model 16DP3-Exhibits_T_MOBIL2_Free Cash Flow_Présentation au CDG July 21 v080708 2" xfId="3765"/>
    <cellStyle name="_Currency_Book2_Jazztel model 16DP3-Exhibits_T_MOBIL2_Free Cash Flow_Présentation au CDG July 21 v080708 2 2" xfId="3766"/>
    <cellStyle name="_Currency_Book2_Jazztel model 16DP3-Exhibits_T_MOBIL2_Free Cash Flow_Présention au Board July 29" xfId="3767"/>
    <cellStyle name="_Currency_Book2_Jazztel model 16DP3-Exhibits_T_MOBIL2_Free Cash Flow_Présention au Board July 29 2" xfId="3768"/>
    <cellStyle name="_Currency_Book2_Jazztel model 16DP3-Exhibits_T_MOBIL2_Free Cash Flow_Présention au Board July 29 2 2" xfId="3769"/>
    <cellStyle name="_Currency_Book2_Jazztel model 16DP3-Exhibits_T_MOBIL2_Free Cash Flow_RM 2008 01 comments ILM" xfId="3770"/>
    <cellStyle name="_Currency_Book2_Jazztel model 16DP3-Exhibits_T_MOBIL2_Free Cash Flow_RM 2008 01 comments ILM 2" xfId="3771"/>
    <cellStyle name="_Currency_Book2_Jazztel model 16DP3-Exhibits_T_MOBIL2_Free Cash Flow_RM 2008 01 comments ILM 2 2" xfId="3772"/>
    <cellStyle name="_Currency_Book2_Jazztel model 16DP3-Exhibits_T_MOBIL2_Free Cash Flow_RM 2008 04 comments ILM" xfId="3773"/>
    <cellStyle name="_Currency_Book2_Jazztel model 16DP3-Exhibits_T_MOBIL2_Free Cash Flow_RM 2008 04 comments ILM 2" xfId="3774"/>
    <cellStyle name="_Currency_Book2_Jazztel model 16DP3-Exhibits_T_MOBIL2_Free Cash Flow_RM 2008 04 comments ILM 2 2" xfId="3775"/>
    <cellStyle name="_Currency_Book2_Jazztel model 16DP3-Exhibits_T_MOBIL2_Free Cash Flow_SPRING 2010" xfId="3776"/>
    <cellStyle name="_Currency_Book2_Jazztel model 16DP3-Exhibits_T_MOBIL2_Free Cash Flow_SPRING 2010 2" xfId="3777"/>
    <cellStyle name="_Currency_Book2_Jazztel model 16DP3-Exhibits_T_MOBIL2_Free Cash Flow_SPRING 2010 2 2" xfId="3778"/>
    <cellStyle name="_Currency_Book2_Jazztel model 16DP3-Exhibits_T_MOBIL2_Free Cash Flow_WC &amp; Free Cash Flow 200801" xfId="3779"/>
    <cellStyle name="_Currency_Book2_Jazztel model 16DP3-Exhibits_T_MOBIL2_Free Cash Flow_WC &amp; Free Cash Flow 200801 2" xfId="3780"/>
    <cellStyle name="_Currency_Book2_Jazztel model 16DP3-Exhibits_T_MOBIL2_Free Cash Flow_WC &amp; Free Cash Flow 200801 2 2" xfId="3781"/>
    <cellStyle name="_Currency_Book2_Jazztel model 16DP3-Exhibits_T_MOBIL2_Free Cash Flow_WC &amp; Free Cash Flow 2011-10" xfId="3782"/>
    <cellStyle name="_Currency_Book2_Jazztel model 16DP3-Exhibits_T_MOBIL2_Free Cash Flow_WC &amp; Free Cash Flow 2011-10 2" xfId="3783"/>
    <cellStyle name="_Currency_Book2_Jazztel model 16DP3-Exhibits_T_MOBIL2_Free Cash Flow_WC &amp; Free Cash Flow 2011-10 2 2" xfId="3784"/>
    <cellStyle name="_Currency_Book2_Jazztel model 16DP3-Exhibits_T_MOBIL2_Free Cash Flow_WC &amp; Free Cash Flow Spring 200806" xfId="3785"/>
    <cellStyle name="_Currency_Book2_Jazztel model 16DP3-Exhibits_T_MOBIL2_Free Cash Flow_WC &amp; Free Cash Flow Spring 200806 2" xfId="3786"/>
    <cellStyle name="_Currency_Book2_Jazztel model 16DP3-Exhibits_T_MOBIL2_Free Cash Flow_WC &amp; Free Cash Flow Spring 200806 2 2" xfId="3787"/>
    <cellStyle name="_Currency_Book2_Jazztel model 16DP3-Exhibits_T_MOBIL2_Net result" xfId="3788"/>
    <cellStyle name="_Currency_Book2_Jazztel model 16DP3-Exhibits_T_MOBIL2_Net result 2" xfId="3789"/>
    <cellStyle name="_Currency_Book2_Jazztel model 16DP3-Exhibits_T_MOBIL2_Net result 2 2" xfId="3790"/>
    <cellStyle name="_Currency_Book2_Jazztel model 16DP3-Exhibits_T_MOBIL2_Présention au Board July 29" xfId="3791"/>
    <cellStyle name="_Currency_Book2_Jazztel model 16DP3-Exhibits_T_MOBIL2_Présention au Board July 29 2" xfId="3792"/>
    <cellStyle name="_Currency_Book2_Jazztel model 16DP3-Exhibits_T_MOBIL2_Présention au Board July 29 2 2" xfId="3793"/>
    <cellStyle name="_Currency_Book2_Jazztel model 16DP3-Exhibits_T_MOBIL2_suivi dette et FCF" xfId="3794"/>
    <cellStyle name="_Currency_Book2_Jazztel model 16DP3-Exhibits_T_MOBIL2_suivi dette et FCF 2" xfId="3795"/>
    <cellStyle name="_Currency_Book2_Jazztel model 16DP3-Exhibits_T_MOBIL2_suivi dette et FCF 2 2" xfId="3796"/>
    <cellStyle name="_Currency_Book2_Jazztel model 16DP3-Exhibits_T_MOBIL2_Synthèse prev 2006 - 2007 par entreprise" xfId="3797"/>
    <cellStyle name="_Currency_Book2_Jazztel model 16DP3-Exhibits_T_MOBIL2_Synthèse prev 2006 - 2007 par entreprise 2" xfId="3798"/>
    <cellStyle name="_Currency_Book2_Jazztel model 16DP3-Exhibits_T_MOBIL2_Synthèse prev 2006 - 2007 par entreprise 2 2" xfId="3799"/>
    <cellStyle name="_Currency_Book2_Jazztel model 16DP3-Exhibits_T_MOBIL2_Synthèse prev 2006 - 2007 par entreprise v2" xfId="3800"/>
    <cellStyle name="_Currency_Book2_Jazztel model 16DP3-Exhibits_T_MOBIL2_Synthèse prev 2006 - 2007 par entreprise v2 2" xfId="3801"/>
    <cellStyle name="_Currency_Book2_Jazztel model 16DP3-Exhibits_T_MOBIL2_Synthèse prev 2006 - 2007 par entreprise v2 2 2" xfId="3802"/>
    <cellStyle name="_Currency_Book2_Jazztel model 16DP3-Exhibits_T_MOBIL2_Synthèse prev 2006 - 2007 par entreprise v2_Bridge FC Act 2007 vs 2008 (Fct June) par entreprise" xfId="3803"/>
    <cellStyle name="_Currency_Book2_Jazztel model 16DP3-Exhibits_T_MOBIL2_Synthèse prev 2006 - 2007 par entreprise v2_Bridge FC Act 2007 vs 2008 (Fct June) par entreprise 2" xfId="3804"/>
    <cellStyle name="_Currency_Book2_Jazztel model 16DP3-Exhibits_T_MOBIL2_Synthèse prev 2006 - 2007 par entreprise v2_Bridge FC Act 2007 vs 2008 (Fct June) par entreprise 2 2" xfId="3805"/>
    <cellStyle name="_Currency_Book2_Jazztel model 16DP3-Exhibits_T_MOBIL2_Synthèse prev 2006 - 2007 par entreprise v2_Cash Unit Review 2012 03 Acetow" xfId="3806"/>
    <cellStyle name="_Currency_Book2_Jazztel model 16DP3-Exhibits_T_MOBIL2_Synthèse prev 2006 - 2007 par entreprise v2_Chiffres Pres board 2007" xfId="3807"/>
    <cellStyle name="_Currency_Book2_Jazztel model 16DP3-Exhibits_T_MOBIL2_Synthèse prev 2006 - 2007 par entreprise v2_Chiffres Pres board 2007 2" xfId="3808"/>
    <cellStyle name="_Currency_Book2_Jazztel model 16DP3-Exhibits_T_MOBIL2_Synthèse prev 2006 - 2007 par entreprise v2_Chiffres Pres board 2007 2 2" xfId="3809"/>
    <cellStyle name="_Currency_Book2_Jazztel model 16DP3-Exhibits_T_MOBIL2_Synthèse prev 2006 - 2007 par entreprise v2_Conso Bridge EBITDA 2008x2007" xfId="3810"/>
    <cellStyle name="_Currency_Book2_Jazztel model 16DP3-Exhibits_T_MOBIL2_Synthèse prev 2006 - 2007 par entreprise v2_Conso Bridge EBITDA 2008x2007 2" xfId="3811"/>
    <cellStyle name="_Currency_Book2_Jazztel model 16DP3-Exhibits_T_MOBIL2_Synthèse prev 2006 - 2007 par entreprise v2_Conso Bridge EBITDA 2008x2007 2 2" xfId="3812"/>
    <cellStyle name="_Currency_Book2_Jazztel model 16DP3-Exhibits_T_MOBIL2_Synthèse prev 2006 - 2007 par entreprise v2_Conso Bridge EBITDA 2008x2007 SPRING06" xfId="3813"/>
    <cellStyle name="_Currency_Book2_Jazztel model 16DP3-Exhibits_T_MOBIL2_Synthèse prev 2006 - 2007 par entreprise v2_Conso Bridge EBITDA 2008x2007 SPRING06 2" xfId="3814"/>
    <cellStyle name="_Currency_Book2_Jazztel model 16DP3-Exhibits_T_MOBIL2_Synthèse prev 2006 - 2007 par entreprise v2_Conso Bridge EBITDA 2008x2007 SPRING06 2 2" xfId="3815"/>
    <cellStyle name="_Currency_Book2_Jazztel model 16DP3-Exhibits_T_MOBIL2_Synthèse prev 2006 - 2007 par entreprise v2_P&amp;L Spring 200806" xfId="3816"/>
    <cellStyle name="_Currency_Book2_Jazztel model 16DP3-Exhibits_T_MOBIL2_Synthèse prev 2006 - 2007 par entreprise v2_P&amp;L Spring 200806 2" xfId="3817"/>
    <cellStyle name="_Currency_Book2_Jazztel model 16DP3-Exhibits_T_MOBIL2_Synthèse prev 2006 - 2007 par entreprise v2_P&amp;L Spring 200806 2 2" xfId="3818"/>
    <cellStyle name="_Currency_Book2_Jazztel model 16DP3-Exhibits_T_MOBIL2_Synthèse prev 2006 - 2007 par entreprise v2_Présentation au Board" xfId="3819"/>
    <cellStyle name="_Currency_Book2_Jazztel model 16DP3-Exhibits_T_MOBIL2_Synthèse prev 2006 - 2007 par entreprise v2_Présentation au Board 2" xfId="3820"/>
    <cellStyle name="_Currency_Book2_Jazztel model 16DP3-Exhibits_T_MOBIL2_Synthèse prev 2006 - 2007 par entreprise v2_Présentation au Board 2 2" xfId="3821"/>
    <cellStyle name="_Currency_Book2_Jazztel model 16DP3-Exhibits_T_MOBIL2_Synthèse prev 2006 - 2007 par entreprise v2_Présentation au Board July 29" xfId="3822"/>
    <cellStyle name="_Currency_Book2_Jazztel model 16DP3-Exhibits_T_MOBIL2_Synthèse prev 2006 - 2007 par entreprise v2_Présentation au Board July 29 2" xfId="3823"/>
    <cellStyle name="_Currency_Book2_Jazztel model 16DP3-Exhibits_T_MOBIL2_Synthèse prev 2006 - 2007 par entreprise v2_Présentation au Board July 29 2 2" xfId="3824"/>
    <cellStyle name="_Currency_Book2_Jazztel model 16DP3-Exhibits_T_MOBIL2_Synthèse prev 2006 - 2007 par entreprise v2_Présentation au CDG July 21 v080708" xfId="3825"/>
    <cellStyle name="_Currency_Book2_Jazztel model 16DP3-Exhibits_T_MOBIL2_Synthèse prev 2006 - 2007 par entreprise v2_Présentation au CDG July 21 v080708 2" xfId="3826"/>
    <cellStyle name="_Currency_Book2_Jazztel model 16DP3-Exhibits_T_MOBIL2_Synthèse prev 2006 - 2007 par entreprise v2_Présentation au CDG July 21 v080708 2 2" xfId="3827"/>
    <cellStyle name="_Currency_Book2_Jazztel model 16DP3-Exhibits_T_MOBIL2_Synthèse prev 2006 - 2007 par entreprise v2_Présention au Board July 29" xfId="3828"/>
    <cellStyle name="_Currency_Book2_Jazztel model 16DP3-Exhibits_T_MOBIL2_Synthèse prev 2006 - 2007 par entreprise v2_Présention au Board July 29 2" xfId="3829"/>
    <cellStyle name="_Currency_Book2_Jazztel model 16DP3-Exhibits_T_MOBIL2_Synthèse prev 2006 - 2007 par entreprise v2_Présention au Board July 29 2 2" xfId="3830"/>
    <cellStyle name="_Currency_Book2_Jazztel model 16DP3-Exhibits_T_MOBIL2_Synthèse prev 2006 - 2007 par entreprise v2_RM 2008 01 comments ILM" xfId="3831"/>
    <cellStyle name="_Currency_Book2_Jazztel model 16DP3-Exhibits_T_MOBIL2_Synthèse prev 2006 - 2007 par entreprise v2_RM 2008 01 comments ILM 2" xfId="3832"/>
    <cellStyle name="_Currency_Book2_Jazztel model 16DP3-Exhibits_T_MOBIL2_Synthèse prev 2006 - 2007 par entreprise v2_RM 2008 01 comments ILM 2 2" xfId="3833"/>
    <cellStyle name="_Currency_Book2_Jazztel model 16DP3-Exhibits_T_MOBIL2_Synthèse prev 2006 - 2007 par entreprise v2_RM 2008 04 comments ILM" xfId="3834"/>
    <cellStyle name="_Currency_Book2_Jazztel model 16DP3-Exhibits_T_MOBIL2_Synthèse prev 2006 - 2007 par entreprise v2_RM 2008 04 comments ILM 2" xfId="3835"/>
    <cellStyle name="_Currency_Book2_Jazztel model 16DP3-Exhibits_T_MOBIL2_Synthèse prev 2006 - 2007 par entreprise v2_RM 2008 04 comments ILM 2 2" xfId="3836"/>
    <cellStyle name="_Currency_Book2_Jazztel model 16DP3-Exhibits_T_MOBIL2_Synthèse prev 2006 - 2007 par entreprise v2_SPRING 2010" xfId="3837"/>
    <cellStyle name="_Currency_Book2_Jazztel model 16DP3-Exhibits_T_MOBIL2_Synthèse prev 2006 - 2007 par entreprise v2_SPRING 2010 2" xfId="3838"/>
    <cellStyle name="_Currency_Book2_Jazztel model 16DP3-Exhibits_T_MOBIL2_Synthèse prev 2006 - 2007 par entreprise v2_SPRING 2010 2 2" xfId="3839"/>
    <cellStyle name="_Currency_Book2_Jazztel model 16DP3-Exhibits_T_MOBIL2_Synthèse prev 2006 - 2007 par entreprise v2_WC &amp; Free Cash Flow 200801" xfId="3840"/>
    <cellStyle name="_Currency_Book2_Jazztel model 16DP3-Exhibits_T_MOBIL2_Synthèse prev 2006 - 2007 par entreprise v2_WC &amp; Free Cash Flow 200801 2" xfId="3841"/>
    <cellStyle name="_Currency_Book2_Jazztel model 16DP3-Exhibits_T_MOBIL2_Synthèse prev 2006 - 2007 par entreprise v2_WC &amp; Free Cash Flow 200801 2 2" xfId="3842"/>
    <cellStyle name="_Currency_Book2_Jazztel model 16DP3-Exhibits_T_MOBIL2_Synthèse prev 2006 - 2007 par entreprise v2_WC &amp; Free Cash Flow 2011-10" xfId="3843"/>
    <cellStyle name="_Currency_Book2_Jazztel model 16DP3-Exhibits_T_MOBIL2_Synthèse prev 2006 - 2007 par entreprise v2_WC &amp; Free Cash Flow 2011-10 2" xfId="3844"/>
    <cellStyle name="_Currency_Book2_Jazztel model 16DP3-Exhibits_T_MOBIL2_Synthèse prev 2006 - 2007 par entreprise v2_WC &amp; Free Cash Flow 2011-10 2 2" xfId="3845"/>
    <cellStyle name="_Currency_Book2_Jazztel model 16DP3-Exhibits_T_MOBIL2_Synthèse prev 2006 - 2007 par entreprise v2_WC &amp; Free Cash Flow Spring 200806" xfId="3846"/>
    <cellStyle name="_Currency_Book2_Jazztel model 16DP3-Exhibits_T_MOBIL2_Synthèse prev 2006 - 2007 par entreprise v2_WC &amp; Free Cash Flow Spring 200806 2" xfId="3847"/>
    <cellStyle name="_Currency_Book2_Jazztel model 16DP3-Exhibits_T_MOBIL2_Synthèse prev 2006 - 2007 par entreprise v2_WC &amp; Free Cash Flow Spring 200806 2 2" xfId="3848"/>
    <cellStyle name="_Currency_Book2_Jazztel model 16DP3-Exhibits_T_MOBIL2_Synthèse prev 2006 - 2007 par entreprise_Bridge FC Act 2007 vs 2008 (Fct June) par entreprise" xfId="3849"/>
    <cellStyle name="_Currency_Book2_Jazztel model 16DP3-Exhibits_T_MOBIL2_Synthèse prev 2006 - 2007 par entreprise_Bridge FC Act 2007 vs 2008 (Fct June) par entreprise 2" xfId="3850"/>
    <cellStyle name="_Currency_Book2_Jazztel model 16DP3-Exhibits_T_MOBIL2_Synthèse prev 2006 - 2007 par entreprise_Bridge FC Act 2007 vs 2008 (Fct June) par entreprise 2 2" xfId="3851"/>
    <cellStyle name="_Currency_Book2_Jazztel model 16DP3-Exhibits_T_MOBIL2_Synthèse prev 2006 - 2007 par entreprise_Cash Unit Review 2012 03 Acetow" xfId="3852"/>
    <cellStyle name="_Currency_Book2_Jazztel model 16DP3-Exhibits_T_MOBIL2_Synthèse prev 2006 - 2007 par entreprise_Conso Bridge EBITDA 2008x2007" xfId="3853"/>
    <cellStyle name="_Currency_Book2_Jazztel model 16DP3-Exhibits_T_MOBIL2_Synthèse prev 2006 - 2007 par entreprise_Conso Bridge EBITDA 2008x2007 2" xfId="3854"/>
    <cellStyle name="_Currency_Book2_Jazztel model 16DP3-Exhibits_T_MOBIL2_Synthèse prev 2006 - 2007 par entreprise_Conso Bridge EBITDA 2008x2007 2 2" xfId="3855"/>
    <cellStyle name="_Currency_Book2_Jazztel model 16DP3-Exhibits_T_MOBIL2_Synthèse prev 2006 - 2007 par entreprise_Conso Bridge EBITDA 2008x2007 SPRING06" xfId="3856"/>
    <cellStyle name="_Currency_Book2_Jazztel model 16DP3-Exhibits_T_MOBIL2_Synthèse prev 2006 - 2007 par entreprise_Conso Bridge EBITDA 2008x2007 SPRING06 2" xfId="3857"/>
    <cellStyle name="_Currency_Book2_Jazztel model 16DP3-Exhibits_T_MOBIL2_Synthèse prev 2006 - 2007 par entreprise_Conso Bridge EBITDA 2008x2007 SPRING06 2 2" xfId="3858"/>
    <cellStyle name="_Currency_Book2_Jazztel model 16DP3-Exhibits_T_MOBIL2_Synthèse prev 2006 - 2007 par entreprise_Formats RDG Dec 2007 vMAG Energy Services" xfId="3859"/>
    <cellStyle name="_Currency_Book2_Jazztel model 16DP3-Exhibits_T_MOBIL2_Synthèse prev 2006 - 2007 par entreprise_Formats RDG Dec 2007 vMAG Energy Services 2" xfId="3860"/>
    <cellStyle name="_Currency_Book2_Jazztel model 16DP3-Exhibits_T_MOBIL2_Synthèse prev 2006 - 2007 par entreprise_Formats RDG Dec 2007 vMAG Energy Services 2 2" xfId="3861"/>
    <cellStyle name="_Currency_Book2_Jazztel model 16DP3-Exhibits_T_MOBIL2_Synthèse prev 2006 - 2007 par entreprise_P&amp;L Spring 200806" xfId="3862"/>
    <cellStyle name="_Currency_Book2_Jazztel model 16DP3-Exhibits_T_MOBIL2_Synthèse prev 2006 - 2007 par entreprise_P&amp;L Spring 200806 2" xfId="3863"/>
    <cellStyle name="_Currency_Book2_Jazztel model 16DP3-Exhibits_T_MOBIL2_Synthèse prev 2006 - 2007 par entreprise_P&amp;L Spring 200806 2 2" xfId="3864"/>
    <cellStyle name="_Currency_Book2_Jazztel model 16DP3-Exhibits_T_MOBIL2_Synthèse prev 2006 - 2007 par entreprise_Présentation au Board" xfId="3865"/>
    <cellStyle name="_Currency_Book2_Jazztel model 16DP3-Exhibits_T_MOBIL2_Synthèse prev 2006 - 2007 par entreprise_Présentation au Board 2" xfId="3866"/>
    <cellStyle name="_Currency_Book2_Jazztel model 16DP3-Exhibits_T_MOBIL2_Synthèse prev 2006 - 2007 par entreprise_Présentation au Board 2 2" xfId="3867"/>
    <cellStyle name="_Currency_Book2_Jazztel model 16DP3-Exhibits_T_MOBIL2_Synthèse prev 2006 - 2007 par entreprise_Présentation au Board July 29" xfId="3868"/>
    <cellStyle name="_Currency_Book2_Jazztel model 16DP3-Exhibits_T_MOBIL2_Synthèse prev 2006 - 2007 par entreprise_Présentation au Board July 29 2" xfId="3869"/>
    <cellStyle name="_Currency_Book2_Jazztel model 16DP3-Exhibits_T_MOBIL2_Synthèse prev 2006 - 2007 par entreprise_Présentation au Board July 29 2 2" xfId="3870"/>
    <cellStyle name="_Currency_Book2_Jazztel model 16DP3-Exhibits_T_MOBIL2_Synthèse prev 2006 - 2007 par entreprise_Présentation au CDG July 21 v080708" xfId="3871"/>
    <cellStyle name="_Currency_Book2_Jazztel model 16DP3-Exhibits_T_MOBIL2_Synthèse prev 2006 - 2007 par entreprise_Présentation au CDG July 21 v080708 2" xfId="3872"/>
    <cellStyle name="_Currency_Book2_Jazztel model 16DP3-Exhibits_T_MOBIL2_Synthèse prev 2006 - 2007 par entreprise_Présentation au CDG July 21 v080708 2 2" xfId="3873"/>
    <cellStyle name="_Currency_Book2_Jazztel model 16DP3-Exhibits_T_MOBIL2_Synthèse prev 2006 - 2007 par entreprise_RM 2008 01 comments ILM" xfId="3874"/>
    <cellStyle name="_Currency_Book2_Jazztel model 16DP3-Exhibits_T_MOBIL2_Synthèse prev 2006 - 2007 par entreprise_RM 2008 01 comments ILM 2" xfId="3875"/>
    <cellStyle name="_Currency_Book2_Jazztel model 16DP3-Exhibits_T_MOBIL2_Synthèse prev 2006 - 2007 par entreprise_RM 2008 01 comments ILM 2 2" xfId="3876"/>
    <cellStyle name="_Currency_Book2_Jazztel model 16DP3-Exhibits_T_MOBIL2_Synthèse prev 2006 - 2007 par entreprise_RM 2008 04 comments ILM" xfId="3877"/>
    <cellStyle name="_Currency_Book2_Jazztel model 16DP3-Exhibits_T_MOBIL2_Synthèse prev 2006 - 2007 par entreprise_RM 2008 04 comments ILM 2" xfId="3878"/>
    <cellStyle name="_Currency_Book2_Jazztel model 16DP3-Exhibits_T_MOBIL2_Synthèse prev 2006 - 2007 par entreprise_RM 2008 04 comments ILM 2 2" xfId="3879"/>
    <cellStyle name="_Currency_Book2_Jazztel model 16DP3-Exhibits_T_MOBIL2_Synthèse prev 2006 - 2007 par entreprise_SPRING 2010" xfId="3880"/>
    <cellStyle name="_Currency_Book2_Jazztel model 16DP3-Exhibits_T_MOBIL2_Synthèse prev 2006 - 2007 par entreprise_SPRING 2010 2" xfId="3881"/>
    <cellStyle name="_Currency_Book2_Jazztel model 16DP3-Exhibits_T_MOBIL2_Synthèse prev 2006 - 2007 par entreprise_SPRING 2010 2 2" xfId="3882"/>
    <cellStyle name="_Currency_Book2_Jazztel model 16DP3-Exhibits_T_MOBIL2_Synthèse prev 2006 - 2007 par entreprise_Synthèse Rhodia Spring Dec 2007 P&amp;L" xfId="3883"/>
    <cellStyle name="_Currency_Book2_Jazztel model 16DP3-Exhibits_T_MOBIL2_Synthèse prev 2006 - 2007 par entreprise_Synthèse Rhodia Spring Dec 2007 P&amp;L 2" xfId="3884"/>
    <cellStyle name="_Currency_Book2_Jazztel model 16DP3-Exhibits_T_MOBIL2_Synthèse prev 2006 - 2007 par entreprise_Synthèse Rhodia Spring Dec 2007 P&amp;L 2 2" xfId="3885"/>
    <cellStyle name="_Currency_Book2_Jazztel model 16DP3-Exhibits_T_MOBIL2_Synthèse prev 2006 - 2007 par entreprise_WC &amp; Free Cash Flow 200801" xfId="3886"/>
    <cellStyle name="_Currency_Book2_Jazztel model 16DP3-Exhibits_T_MOBIL2_Synthèse prev 2006 - 2007 par entreprise_WC &amp; Free Cash Flow 200801 2" xfId="3887"/>
    <cellStyle name="_Currency_Book2_Jazztel model 16DP3-Exhibits_T_MOBIL2_Synthèse prev 2006 - 2007 par entreprise_WC &amp; Free Cash Flow 200801 2 2" xfId="3888"/>
    <cellStyle name="_Currency_Book2_Jazztel model 16DP3-Exhibits_T_MOBIL2_Synthèse prev 2006 - 2007 par entreprise_WC &amp; Free Cash Flow 2011-10" xfId="3889"/>
    <cellStyle name="_Currency_Book2_Jazztel model 16DP3-Exhibits_T_MOBIL2_Synthèse prev 2006 - 2007 par entreprise_WC &amp; Free Cash Flow 2011-10 2" xfId="3890"/>
    <cellStyle name="_Currency_Book2_Jazztel model 16DP3-Exhibits_T_MOBIL2_Synthèse prev 2006 - 2007 par entreprise_WC &amp; Free Cash Flow 2011-10 2 2" xfId="3891"/>
    <cellStyle name="_Currency_Book2_Jazztel model 16DP3-Exhibits_T_MOBIL2_Synthèse prev 2006 - 2007 par entreprise_WC &amp; Free Cash Flow Spring 200806" xfId="3892"/>
    <cellStyle name="_Currency_Book2_Jazztel model 16DP3-Exhibits_T_MOBIL2_Synthèse prev 2006 - 2007 par entreprise_WC &amp; Free Cash Flow Spring 200806 2" xfId="3893"/>
    <cellStyle name="_Currency_Book2_Jazztel model 16DP3-Exhibits_T_MOBIL2_Synthèse prev 2006 - 2007 par entreprise_WC &amp; Free Cash Flow Spring 200806 2 2" xfId="3894"/>
    <cellStyle name="_Currency_Book2_Jazztel model 18DP-exhibits" xfId="3895"/>
    <cellStyle name="_Currency_Book2_Jazztel model 18DP-exhibits 2" xfId="3896"/>
    <cellStyle name="_Currency_Book2_Jazztel model 18DP-exhibits 2 2" xfId="3897"/>
    <cellStyle name="_Currency_Book2_LBO DAP 6 Dec 2001 PIA - 3" xfId="3898"/>
    <cellStyle name="_Currency_Book2_Merger model_10 Aug Credit" xfId="3899"/>
    <cellStyle name="_Currency_Book2_Merger model_10 Aug Credit 2" xfId="3900"/>
    <cellStyle name="_Currency_Book2_Merger model_10 Aug Credit 2 2" xfId="3901"/>
    <cellStyle name="_Currency_Book2_Merger model_10 Aug Credit 3" xfId="3902"/>
    <cellStyle name="_Currency_BOTE model 05062002-23PM" xfId="3903"/>
    <cellStyle name="_Currency_BOTE model 05062002-23PM 2" xfId="3904"/>
    <cellStyle name="_Currency_BOTE model 05062002-23PM_CR 2013_03" xfId="3905"/>
    <cellStyle name="_Currency_BOTE model 05062002-23PM_CR 2013_03 2" xfId="3906"/>
    <cellStyle name="_Currency_BOTE model 05062002-23PM_Ecriture - Evaluation Amort Corporels PPA" xfId="3907"/>
    <cellStyle name="_Currency_BOTE model 05062002-23PM_HY 2018" xfId="3908"/>
    <cellStyle name="_Currency_BOTE model 05062002-23PM_HY 2018 2" xfId="3909"/>
    <cellStyle name="_Currency_BOTE model 05062002-23PM_HY 2020" xfId="3910"/>
    <cellStyle name="_Currency_BOTE model 05062002-23PM_HY 2020 2" xfId="3911"/>
    <cellStyle name="_Currency_BOTE model 05062002-23PM_Liasse Rhodia - Solvay_2012.03" xfId="3912"/>
    <cellStyle name="_Currency_BOTE model 05062002-23PM_Liasse Rhodia - Solvay_2012.03 2" xfId="3913"/>
    <cellStyle name="_Currency_BOTE model 05062002-23PM_P&amp;l Rh_Solvay 2011_12 V7" xfId="3914"/>
    <cellStyle name="_Currency_BOTE model 05062002-23PM_P&amp;l Rh_Solvay 2011_12 V7 2" xfId="3915"/>
    <cellStyle name="_Currency_BOTE model 05062002-23PM_Passage Bilan Rh to Rh_Solvay 201112_V2" xfId="3916"/>
    <cellStyle name="_Currency_BOTE model 05062002-23PM_Passage Bilan Rh to Rh_Solvay 201112_V2 2" xfId="3917"/>
    <cellStyle name="_Currency_BOTE model 05062002-23PM_PPA Corporelles" xfId="3918"/>
    <cellStyle name="_Currency_BOTE model 05062002-23PM_RA Groupe 032012" xfId="3919"/>
    <cellStyle name="_Currency_BOTE model 05062002-23PM_RA Groupe 032012 2" xfId="3920"/>
    <cellStyle name="_Currency_BOTE model 05062002-23PM_RA Groupe 062012" xfId="3921"/>
    <cellStyle name="_Currency_BOTE model 05062002-23PM_RA Groupe 062012 2" xfId="3922"/>
    <cellStyle name="_Currency_BOTE model 05062002-23PM_RA Groupe 122012" xfId="3923"/>
    <cellStyle name="_Currency_BOTE model 05062002-23PM_RA Groupe 122012 2" xfId="3924"/>
    <cellStyle name="_Currency_BOTE model 05062002-23PM_Retraitements PPA_2012.01_V2" xfId="3925"/>
    <cellStyle name="_Currency_BOTE model 05062002-23PM_Retraitements PPA_2012.01_V2 2" xfId="3926"/>
    <cellStyle name="_Currency_BOTE model 05062002-23PM_Revue analytique bilan_tableaux 2013.03_MP" xfId="3927"/>
    <cellStyle name="_Currency_BOTE model 05062002-23PM_Revue analytique bilan_tableaux 2013.03_MP 2" xfId="3928"/>
    <cellStyle name="_Currency_BOTE model 05062002-23PM_Synthèse 2011.12 - Vprovisoire" xfId="3929"/>
    <cellStyle name="_Currency_BOTE model 05062002-23PM_Synthèse impôt 2011.10" xfId="3930"/>
    <cellStyle name="_Currency_BOTE model 05062002-23PM_Tableaux préparation views &amp; Tax Proof - 2011.11" xfId="3931"/>
    <cellStyle name="_Currency_BS Operating Projections 20 July 2001" xfId="3932"/>
    <cellStyle name="_Currency_BS Operating Projections 20 July 2001 2" xfId="3933"/>
    <cellStyle name="_Currency_BS Operating Projections 20 July 2001 2 2" xfId="3934"/>
    <cellStyle name="_Currency_Business Overview - Rhodia" xfId="3935"/>
    <cellStyle name="_Currency_Business Overview - Rhodia 2" xfId="3936"/>
    <cellStyle name="_Currency_Business Plan GS" xfId="3937"/>
    <cellStyle name="_Currency_Business Plan GS 2" xfId="3938"/>
    <cellStyle name="_Currency_Business Plan GS 2 2" xfId="3939"/>
    <cellStyle name="_Currency_Business Plan GS_Merger model_10 Aug Credit" xfId="3940"/>
    <cellStyle name="_Currency_Business Plan GS_Merger model_10 Aug Credit 2" xfId="3941"/>
    <cellStyle name="_Currency_Business Plan GS_Merger model_10 Aug Credit 2 2" xfId="3942"/>
    <cellStyle name="_Currency_CapStructureV12" xfId="3943"/>
    <cellStyle name="_Currency_CapStructureV12 2" xfId="3944"/>
    <cellStyle name="_Currency_CapStructureV12 2 2" xfId="3945"/>
    <cellStyle name="_Currency_CBD Model Master" xfId="3946"/>
    <cellStyle name="_Currency_CBD Model Master 2" xfId="3947"/>
    <cellStyle name="_Currency_CBD Model Master 2 2" xfId="3948"/>
    <cellStyle name="_Currency_Ciervo_WACC" xfId="3949"/>
    <cellStyle name="_Currency_Ciervo_WACC 2" xfId="3950"/>
    <cellStyle name="_Currency_Ciervo_WACC 2 2" xfId="3951"/>
    <cellStyle name="_Currency_Cleopatra Preliminary Valuation Summary" xfId="3952"/>
    <cellStyle name="_Currency_Cleopatra Preliminary Valuation Summary 2" xfId="3953"/>
    <cellStyle name="_Currency_Cleopatra Preliminary Valuation Summary 2 2" xfId="3954"/>
    <cellStyle name="_Currency_Cleopatra Preliminary Valuation Summary_02 AAA NEW Rhodia EBITDA development" xfId="3955"/>
    <cellStyle name="_Currency_Cleopatra Preliminary Valuation Summary_02 AAA NEW Rhodia EBITDA development 2" xfId="3956"/>
    <cellStyle name="_Currency_Cleopatra Preliminary Valuation Summary_02 AAA NEW Rhodia EBITDA development 2 2" xfId="3957"/>
    <cellStyle name="_Currency_Cleopatra Preliminary Valuation Summary_22 Rhodia Valuation Master 10-Jan-2003" xfId="3958"/>
    <cellStyle name="_Currency_Cleopatra Preliminary Valuation Summary_22 Rhodia Valuation Master 10-Jan-2003 2" xfId="3959"/>
    <cellStyle name="_Currency_Cleopatra Preliminary Valuation Summary_22 Rhodia Valuation Master 10-Jan-2003 2 2" xfId="3960"/>
    <cellStyle name="_Currency_ClientReport" xfId="3961"/>
    <cellStyle name="_Currency_ClientReport 2" xfId="3962"/>
    <cellStyle name="_Currency_ClientReport 2 2" xfId="3963"/>
    <cellStyle name="_Currency_Comdot - gStyle Excel Slides" xfId="3964"/>
    <cellStyle name="_Currency_Comdot - gStyle Excel Slides 2" xfId="3965"/>
    <cellStyle name="_Currency_Comdot - gStyle Excel Slides 2 2" xfId="3966"/>
    <cellStyle name="_Currency_Comdot LBO Short Form - v3" xfId="3967"/>
    <cellStyle name="_Currency_Comdot LBO Short Form - v3 2" xfId="3968"/>
    <cellStyle name="_Currency_Comdot LBO Short Form - v3 2 2" xfId="3969"/>
    <cellStyle name="_Currency_Comps" xfId="3970"/>
    <cellStyle name="_Currency_Comps 2" xfId="3971"/>
    <cellStyle name="_Currency_Comps 2 2" xfId="3972"/>
    <cellStyle name="_Currency_Contribution of assets into USAi_02" xfId="3973"/>
    <cellStyle name="_Currency_Contribution of assets into USAi_02 2" xfId="3974"/>
    <cellStyle name="_Currency_Contribution of assets into USAi_02 2 2" xfId="3975"/>
    <cellStyle name="_Currency_contribution_analysis" xfId="3976"/>
    <cellStyle name="_Currency_contribution_analysis 2" xfId="3977"/>
    <cellStyle name="_Currency_contribution_analysis 3" xfId="3978"/>
    <cellStyle name="_Currency_contribution_analysis_FCF" xfId="3979"/>
    <cellStyle name="_Currency_contribution_analysis_JazzClear" xfId="3980"/>
    <cellStyle name="_Currency_contribution_analysis_JazzClear 2" xfId="3981"/>
    <cellStyle name="_Currency_contribution_analysis_JazzClear 3" xfId="3982"/>
    <cellStyle name="_Currency_contribution_analysis_JazzClear_FCF" xfId="3983"/>
    <cellStyle name="_Currency_covenants - final" xfId="3984"/>
    <cellStyle name="_Currency_covenants - final 2" xfId="3985"/>
    <cellStyle name="_Currency_covenants - final 2 2" xfId="3986"/>
    <cellStyle name="_Currency_credit - newco_6_18" xfId="3987"/>
    <cellStyle name="_Currency_credit - newco_6_18 2" xfId="3988"/>
    <cellStyle name="_Currency_credit - newco_6_18 2 2" xfId="3989"/>
    <cellStyle name="_Currency_credit - newco_6_18_BLS2q_salesforce" xfId="3990"/>
    <cellStyle name="_Currency_Crossed analysis" xfId="3991"/>
    <cellStyle name="_Currency_Crossed analysis 2" xfId="3992"/>
    <cellStyle name="_Currency_Crossed analysis 2 2" xfId="3993"/>
    <cellStyle name="_Currency_CSC Blank" xfId="3994"/>
    <cellStyle name="_Currency_CSC Blank 2" xfId="3995"/>
    <cellStyle name="_Currency_CSC Blank 3" xfId="3996"/>
    <cellStyle name="_Currency_CSC Blank_FCF" xfId="3997"/>
    <cellStyle name="_Currency_CSC Cable makers 060502" xfId="3998"/>
    <cellStyle name="_Currency_CSC Cable makers 060502 2" xfId="3999"/>
    <cellStyle name="_Currency_CSC Cable makers 060502 2 2" xfId="4000"/>
    <cellStyle name="_Currency_CSC Global (Arnaud)" xfId="4001"/>
    <cellStyle name="_Currency_CSC Global (Arnaud) 2" xfId="4002"/>
    <cellStyle name="_Currency_CSC Global (Arnaud) 2 2" xfId="4003"/>
    <cellStyle name="_Currency_CSC_Belgravia_15052001" xfId="4004"/>
    <cellStyle name="_Currency_CSC_Belgravia_15052001 2" xfId="4005"/>
    <cellStyle name="_Currency_CSC_Belgravia_15052001 2 2" xfId="4006"/>
    <cellStyle name="_Currency_CSC_GlobalTemplate_fxConv" xfId="4007"/>
    <cellStyle name="_Currency_CSC_GlobalTemplate_fxConv 2" xfId="4008"/>
    <cellStyle name="_Currency_CSC_GlobalTemplate_fxConv 2 2" xfId="4009"/>
    <cellStyle name="_Currency_CSC_GlobalTemplate_fxConv_Merger model_10 Aug Credit" xfId="4010"/>
    <cellStyle name="_Currency_CSC_GlobalTemplate_fxConv_Merger model_10 Aug Credit 2" xfId="4011"/>
    <cellStyle name="_Currency_CSC_GlobalTemplate_fxConv_Merger model_10 Aug Credit 2 2" xfId="4012"/>
    <cellStyle name="_Currency_CSC_Picabia_29062001" xfId="4013"/>
    <cellStyle name="_Currency_CSC_Picabia_29062001 2" xfId="4014"/>
    <cellStyle name="_Currency_CSC_Picabia_29062001 2 2" xfId="4015"/>
    <cellStyle name="_Currency_Current Valuations" xfId="4016"/>
    <cellStyle name="_Currency_Current Valuations 2" xfId="4017"/>
    <cellStyle name="_Currency_Current Valuations 2 2" xfId="4018"/>
    <cellStyle name="_Currency_dcf" xfId="4019"/>
    <cellStyle name="_Currency_DCF - July 2, 2001" xfId="4020"/>
    <cellStyle name="_Currency_DCF - July 2, 2001 2" xfId="4021"/>
    <cellStyle name="_Currency_DCF - July 2, 2001 2 2" xfId="4022"/>
    <cellStyle name="_Currency_dcf 2" xfId="4023"/>
    <cellStyle name="_Currency_dcf 2 2" xfId="4024"/>
    <cellStyle name="_Currency_dcf 3" xfId="4025"/>
    <cellStyle name="_Currency_dcf 3 2" xfId="4026"/>
    <cellStyle name="_Currency_DCF Model + WACC" xfId="4027"/>
    <cellStyle name="_Currency_DCF Model + WACC 2" xfId="4028"/>
    <cellStyle name="_Currency_DCF Model + WACC 2 2" xfId="4029"/>
    <cellStyle name="_Currency_DCF new Italtel revised (November 1999)" xfId="4030"/>
    <cellStyle name="_Currency_DCF new Italtel revised (November 1999) 2" xfId="4031"/>
    <cellStyle name="_Currency_DCF new Italtel revised (November 1999) 2 2" xfId="4032"/>
    <cellStyle name="_Currency_DCF new Italtel revised (November 1999)_Merger model_10 Aug Credit" xfId="4033"/>
    <cellStyle name="_Currency_DCF new Italtel revised (November 1999)_Merger model_10 Aug Credit 2" xfId="4034"/>
    <cellStyle name="_Currency_DCF new Italtel revised (November 1999)_Merger model_10 Aug Credit 2 2" xfId="4035"/>
    <cellStyle name="_Currency_DCF Valuation per division" xfId="4036"/>
    <cellStyle name="_Currency_DCF Valuation per division 2" xfId="4037"/>
    <cellStyle name="_Currency_DCF Valuation per division 2 2" xfId="4038"/>
    <cellStyle name="_Currency_DCF Valuation per division_Merger model_10 Aug Credit" xfId="4039"/>
    <cellStyle name="_Currency_DCF Valuation per division_Merger model_10 Aug Credit 2" xfId="4040"/>
    <cellStyle name="_Currency_DCF Valuation per division_Merger model_10 Aug Credit 2 2" xfId="4041"/>
    <cellStyle name="_Currency_DCF_template" xfId="4042"/>
    <cellStyle name="_Currency_DCF_template 2" xfId="4043"/>
    <cellStyle name="_Currency_DCF_template 2 2" xfId="4044"/>
    <cellStyle name="_Currency_DCFBreguet" xfId="4045"/>
    <cellStyle name="_Currency_DCFBreguet 2" xfId="4046"/>
    <cellStyle name="_Currency_DCFBreguet 2 2" xfId="4047"/>
    <cellStyle name="_Currency_DCFChaumet" xfId="4048"/>
    <cellStyle name="_Currency_DCFChaumet 2" xfId="4049"/>
    <cellStyle name="_Currency_DCFChaumet 2 2" xfId="4050"/>
    <cellStyle name="_Currency_DCFEbel" xfId="4051"/>
    <cellStyle name="_Currency_DCFEbel 2" xfId="4052"/>
    <cellStyle name="_Currency_DCFEbel 2 2" xfId="4053"/>
    <cellStyle name="_Currency_Deal Comp Luxury_May30" xfId="4054"/>
    <cellStyle name="_Currency_Deal Comp Luxury_May30 2" xfId="4055"/>
    <cellStyle name="_Currency_Deal Comp Luxury_May30 2 2" xfId="4056"/>
    <cellStyle name="_Currency_Debt_Bloomberg" xfId="4057"/>
    <cellStyle name="_Currency_Debt_Bloomberg 2" xfId="4058"/>
    <cellStyle name="_Currency_Debt_Bloomberg 2 2" xfId="4059"/>
    <cellStyle name="_Currency_Directory CSC October" xfId="4060"/>
    <cellStyle name="_Currency_Directory CSC October 2" xfId="4061"/>
    <cellStyle name="_Currency_Directory CSC October 2 2" xfId="4062"/>
    <cellStyle name="_Currency_Directory CSC October_Merger model_10 Aug Credit" xfId="4063"/>
    <cellStyle name="_Currency_Directory CSC October_Merger model_10 Aug Credit 2" xfId="4064"/>
    <cellStyle name="_Currency_Directory CSC October_Merger model_10 Aug Credit 2 2" xfId="4065"/>
    <cellStyle name="_Currency_disposal values for model (25sep00)" xfId="4066"/>
    <cellStyle name="_Currency_disposal values for model (25sep00) 2" xfId="4067"/>
    <cellStyle name="_Currency_disposal values for model (25sep00) 2 2" xfId="4068"/>
    <cellStyle name="_Currency_Divisional Statistics" xfId="4069"/>
    <cellStyle name="_Currency_Divisional Statistics 2" xfId="4070"/>
    <cellStyle name="_Currency_Divisional Statistics 2 2" xfId="4071"/>
    <cellStyle name="_Currency_Earnings growth track record" xfId="4072"/>
    <cellStyle name="_Currency_Earnings growth track record 2" xfId="4073"/>
    <cellStyle name="_Currency_Earnings growth track record 2 2" xfId="4074"/>
    <cellStyle name="_Currency_EMPE fin" xfId="4075"/>
    <cellStyle name="_Currency_EMPE fin 2" xfId="4076"/>
    <cellStyle name="_Currency_EMPE fin 2 2" xfId="4077"/>
    <cellStyle name="_Currency_EMPE fin_LBO DAP 6 Dec 2001 PIA - 3" xfId="4078"/>
    <cellStyle name="_Currency_EMPE fin_LBO DAP 6 Dec 2001 PIA - 3 2" xfId="4079"/>
    <cellStyle name="_Currency_EMPE fin_LBO DAP 6 Dec 2001 PIA - 3 2 2" xfId="4080"/>
    <cellStyle name="_Currency_EMPE fin_Merger model_10 Aug Credit" xfId="4081"/>
    <cellStyle name="_Currency_EMPE fin_Merger model_10 Aug Credit 2" xfId="4082"/>
    <cellStyle name="_Currency_EMPE fin_Merger model_10 Aug Credit 2 2" xfId="4083"/>
    <cellStyle name="_Currency_equity stakes" xfId="4084"/>
    <cellStyle name="_Currency_equity stakes 2" xfId="4085"/>
    <cellStyle name="_Currency_equity stakes 2 2" xfId="4086"/>
    <cellStyle name="_Currency_ESOP Quick Calculation for mgmt" xfId="4087"/>
    <cellStyle name="_Currency_ESOP Quick Calculation for mgmt 2" xfId="4088"/>
    <cellStyle name="_Currency_ESOP Quick Calculation for mgmt 2 2" xfId="4089"/>
    <cellStyle name="_Currency_European CSC_4 Jan 2000" xfId="4090"/>
    <cellStyle name="_Currency_European CSC_4 Jan 2000 2" xfId="4091"/>
    <cellStyle name="_Currency_European CSC_4 Jan 2000 2 2" xfId="4092"/>
    <cellStyle name="_Currency_Example Output Sheets" xfId="4093"/>
    <cellStyle name="_Currency_Example Output Sheets_LBO DAP 6 Dec 2001 PIA - 3" xfId="4094"/>
    <cellStyle name="_Currency_Example Output Sheets_Merger model_10 Aug Credit" xfId="4095"/>
    <cellStyle name="_Currency_Final Pages 8-20" xfId="4096"/>
    <cellStyle name="_Currency_Final Pages 8-20 2" xfId="4097"/>
    <cellStyle name="_Currency_Final Pages 8-20 2 2" xfId="4098"/>
    <cellStyle name="_Currency_Final Pages 8-20_BLS2q_salesforce" xfId="4099"/>
    <cellStyle name="_Currency_Financials" xfId="4100"/>
    <cellStyle name="_Currency_Financials 2" xfId="4101"/>
    <cellStyle name="_Currency_Financials 2 2" xfId="4102"/>
    <cellStyle name="_Currency_flo_merger_plans01_06_06" xfId="4103"/>
    <cellStyle name="_Currency_flo_merger_plans01_06_06 2" xfId="4104"/>
    <cellStyle name="_Currency_flo_merger_plans01_06_06 2 2" xfId="4105"/>
    <cellStyle name="_Currency_Fork Model_Barry_Base Case" xfId="4106"/>
    <cellStyle name="_Currency_further analysis on comparables" xfId="4107"/>
    <cellStyle name="_Currency_further analysis on comparables 2" xfId="4108"/>
    <cellStyle name="_Currency_further analysis on comparables 2 2" xfId="4109"/>
    <cellStyle name="_Currency_further analysis on comparables_BLS2q_salesforce" xfId="4110"/>
    <cellStyle name="_Currency_Gucci_model_13062001_v2" xfId="4111"/>
    <cellStyle name="_Currency_Gucci_model_13062001_v2 2" xfId="4112"/>
    <cellStyle name="_Currency_Gucci_model_13062001_v2 2 2" xfId="4113"/>
    <cellStyle name="_Currency_implied market valuation for fixed business" xfId="4114"/>
    <cellStyle name="_Currency_implied market valuation for fixed business 2" xfId="4115"/>
    <cellStyle name="_Currency_integrated_standalone" xfId="4116"/>
    <cellStyle name="_Currency_integrated_standalone 2" xfId="4117"/>
    <cellStyle name="_Currency_integrated_standalone 2 2" xfId="4118"/>
    <cellStyle name="_Currency_Jazztel - Benchmark" xfId="4119"/>
    <cellStyle name="_Currency_Jazztel - Benchmark 2" xfId="4120"/>
    <cellStyle name="_Currency_Jazztel - Benchmark 2 2" xfId="4121"/>
    <cellStyle name="_Currency_Jazztel model 15-exhibits" xfId="4122"/>
    <cellStyle name="_Currency_Jazztel model 15-exhibits 2" xfId="4123"/>
    <cellStyle name="_Currency_Jazztel model 15-exhibits 2 2" xfId="4124"/>
    <cellStyle name="_Currency_Jazztel model 15-exhibits bis" xfId="4125"/>
    <cellStyle name="_Currency_Jazztel model 15-exhibits bis 2" xfId="4126"/>
    <cellStyle name="_Currency_Jazztel model 15-exhibits bis 2 2" xfId="4127"/>
    <cellStyle name="_Currency_Jazztel model 15-exhibits bis_Mobile CSC - CMT" xfId="4128"/>
    <cellStyle name="_Currency_Jazztel model 15-exhibits bis_Mobile CSC - CMT 2" xfId="4129"/>
    <cellStyle name="_Currency_Jazztel model 15-exhibits bis_Mobile CSC - CMT 2 2" xfId="4130"/>
    <cellStyle name="_Currency_Jazztel model 15-exhibits bis_Mobile CSC - CMT_Chiffres Pres board 2007" xfId="4131"/>
    <cellStyle name="_Currency_Jazztel model 15-exhibits bis_Mobile CSC - CMT_Chiffres Pres board 2007 2" xfId="4132"/>
    <cellStyle name="_Currency_Jazztel model 15-exhibits bis_Mobile CSC - CMT_Chiffres Pres board 2007 2 2" xfId="4133"/>
    <cellStyle name="_Currency_Jazztel model 15-exhibits bis_Mobile CSC - CMT_Chiffres Pres Juillet 2007" xfId="4134"/>
    <cellStyle name="_Currency_Jazztel model 15-exhibits bis_Mobile CSC - CMT_Chiffres Pres Juillet 2007 2" xfId="4135"/>
    <cellStyle name="_Currency_Jazztel model 15-exhibits bis_Mobile CSC - CMT_Chiffres Pres Juillet 2007 2 2" xfId="4136"/>
    <cellStyle name="_Currency_Jazztel model 15-exhibits bis_Mobile CSC - CMT_Free Cash Flow" xfId="4137"/>
    <cellStyle name="_Currency_Jazztel model 15-exhibits bis_Mobile CSC - CMT_Free Cash Flow 2" xfId="4138"/>
    <cellStyle name="_Currency_Jazztel model 15-exhibits bis_Mobile CSC - CMT_Free Cash Flow 2 2" xfId="4139"/>
    <cellStyle name="_Currency_Jazztel model 15-exhibits bis_Mobile CSC - CMT_Free Cash Flow_Bridge FC Act 2007 vs 2008 (Fct June) par entreprise" xfId="4140"/>
    <cellStyle name="_Currency_Jazztel model 15-exhibits bis_Mobile CSC - CMT_Free Cash Flow_Bridge FC Act 2007 vs 2008 (Fct June) par entreprise 2" xfId="4141"/>
    <cellStyle name="_Currency_Jazztel model 15-exhibits bis_Mobile CSC - CMT_Free Cash Flow_Bridge FC Act 2007 vs 2008 (Fct June) par entreprise 2 2" xfId="4142"/>
    <cellStyle name="_Currency_Jazztel model 15-exhibits bis_Mobile CSC - CMT_Free Cash Flow_Cash Unit Review 2012 03 Acetow" xfId="4143"/>
    <cellStyle name="_Currency_Jazztel model 15-exhibits bis_Mobile CSC - CMT_Free Cash Flow_Chiffres Pres board 2007" xfId="4144"/>
    <cellStyle name="_Currency_Jazztel model 15-exhibits bis_Mobile CSC - CMT_Free Cash Flow_Chiffres Pres board 2007 2" xfId="4145"/>
    <cellStyle name="_Currency_Jazztel model 15-exhibits bis_Mobile CSC - CMT_Free Cash Flow_Chiffres Pres board 2007 2 2" xfId="4146"/>
    <cellStyle name="_Currency_Jazztel model 15-exhibits bis_Mobile CSC - CMT_Free Cash Flow_Conso Bridge EBITDA 2008x2007" xfId="4147"/>
    <cellStyle name="_Currency_Jazztel model 15-exhibits bis_Mobile CSC - CMT_Free Cash Flow_Conso Bridge EBITDA 2008x2007 2" xfId="4148"/>
    <cellStyle name="_Currency_Jazztel model 15-exhibits bis_Mobile CSC - CMT_Free Cash Flow_Conso Bridge EBITDA 2008x2007 2 2" xfId="4149"/>
    <cellStyle name="_Currency_Jazztel model 15-exhibits bis_Mobile CSC - CMT_Free Cash Flow_Conso Bridge EBITDA 2008x2007 SPRING06" xfId="4150"/>
    <cellStyle name="_Currency_Jazztel model 15-exhibits bis_Mobile CSC - CMT_Free Cash Flow_Conso Bridge EBITDA 2008x2007 SPRING06 2" xfId="4151"/>
    <cellStyle name="_Currency_Jazztel model 15-exhibits bis_Mobile CSC - CMT_Free Cash Flow_Conso Bridge EBITDA 2008x2007 SPRING06 2 2" xfId="4152"/>
    <cellStyle name="_Currency_Jazztel model 15-exhibits bis_Mobile CSC - CMT_Free Cash Flow_P&amp;L Spring 200806" xfId="4153"/>
    <cellStyle name="_Currency_Jazztel model 15-exhibits bis_Mobile CSC - CMT_Free Cash Flow_P&amp;L Spring 200806 2" xfId="4154"/>
    <cellStyle name="_Currency_Jazztel model 15-exhibits bis_Mobile CSC - CMT_Free Cash Flow_P&amp;L Spring 200806 2 2" xfId="4155"/>
    <cellStyle name="_Currency_Jazztel model 15-exhibits bis_Mobile CSC - CMT_Free Cash Flow_Présentation au Board" xfId="4156"/>
    <cellStyle name="_Currency_Jazztel model 15-exhibits bis_Mobile CSC - CMT_Free Cash Flow_Présentation au Board 2" xfId="4157"/>
    <cellStyle name="_Currency_Jazztel model 15-exhibits bis_Mobile CSC - CMT_Free Cash Flow_Présentation au Board 2 2" xfId="4158"/>
    <cellStyle name="_Currency_Jazztel model 15-exhibits bis_Mobile CSC - CMT_Free Cash Flow_Présentation au Board July 29" xfId="4159"/>
    <cellStyle name="_Currency_Jazztel model 15-exhibits bis_Mobile CSC - CMT_Free Cash Flow_Présentation au Board July 29 2" xfId="4160"/>
    <cellStyle name="_Currency_Jazztel model 15-exhibits bis_Mobile CSC - CMT_Free Cash Flow_Présentation au Board July 29 2 2" xfId="4161"/>
    <cellStyle name="_Currency_Jazztel model 15-exhibits bis_Mobile CSC - CMT_Free Cash Flow_Présentation au CDG July 21 v080708" xfId="4162"/>
    <cellStyle name="_Currency_Jazztel model 15-exhibits bis_Mobile CSC - CMT_Free Cash Flow_Présentation au CDG July 21 v080708 2" xfId="4163"/>
    <cellStyle name="_Currency_Jazztel model 15-exhibits bis_Mobile CSC - CMT_Free Cash Flow_Présentation au CDG July 21 v080708 2 2" xfId="4164"/>
    <cellStyle name="_Currency_Jazztel model 15-exhibits bis_Mobile CSC - CMT_Free Cash Flow_Présention au Board July 29" xfId="4165"/>
    <cellStyle name="_Currency_Jazztel model 15-exhibits bis_Mobile CSC - CMT_Free Cash Flow_Présention au Board July 29 2" xfId="4166"/>
    <cellStyle name="_Currency_Jazztel model 15-exhibits bis_Mobile CSC - CMT_Free Cash Flow_Présention au Board July 29 2 2" xfId="4167"/>
    <cellStyle name="_Currency_Jazztel model 15-exhibits bis_Mobile CSC - CMT_Free Cash Flow_RM 2008 01 comments ILM" xfId="4168"/>
    <cellStyle name="_Currency_Jazztel model 15-exhibits bis_Mobile CSC - CMT_Free Cash Flow_RM 2008 01 comments ILM 2" xfId="4169"/>
    <cellStyle name="_Currency_Jazztel model 15-exhibits bis_Mobile CSC - CMT_Free Cash Flow_RM 2008 01 comments ILM 2 2" xfId="4170"/>
    <cellStyle name="_Currency_Jazztel model 15-exhibits bis_Mobile CSC - CMT_Free Cash Flow_RM 2008 04 comments ILM" xfId="4171"/>
    <cellStyle name="_Currency_Jazztel model 15-exhibits bis_Mobile CSC - CMT_Free Cash Flow_RM 2008 04 comments ILM 2" xfId="4172"/>
    <cellStyle name="_Currency_Jazztel model 15-exhibits bis_Mobile CSC - CMT_Free Cash Flow_RM 2008 04 comments ILM 2 2" xfId="4173"/>
    <cellStyle name="_Currency_Jazztel model 15-exhibits bis_Mobile CSC - CMT_Free Cash Flow_SPRING 2010" xfId="4174"/>
    <cellStyle name="_Currency_Jazztel model 15-exhibits bis_Mobile CSC - CMT_Free Cash Flow_SPRING 2010 2" xfId="4175"/>
    <cellStyle name="_Currency_Jazztel model 15-exhibits bis_Mobile CSC - CMT_Free Cash Flow_SPRING 2010 2 2" xfId="4176"/>
    <cellStyle name="_Currency_Jazztel model 15-exhibits bis_Mobile CSC - CMT_Free Cash Flow_WC &amp; Free Cash Flow 200801" xfId="4177"/>
    <cellStyle name="_Currency_Jazztel model 15-exhibits bis_Mobile CSC - CMT_Free Cash Flow_WC &amp; Free Cash Flow 200801 2" xfId="4178"/>
    <cellStyle name="_Currency_Jazztel model 15-exhibits bis_Mobile CSC - CMT_Free Cash Flow_WC &amp; Free Cash Flow 200801 2 2" xfId="4179"/>
    <cellStyle name="_Currency_Jazztel model 15-exhibits bis_Mobile CSC - CMT_Free Cash Flow_WC &amp; Free Cash Flow 2011-10" xfId="4180"/>
    <cellStyle name="_Currency_Jazztel model 15-exhibits bis_Mobile CSC - CMT_Free Cash Flow_WC &amp; Free Cash Flow 2011-10 2" xfId="4181"/>
    <cellStyle name="_Currency_Jazztel model 15-exhibits bis_Mobile CSC - CMT_Free Cash Flow_WC &amp; Free Cash Flow 2011-10 2 2" xfId="4182"/>
    <cellStyle name="_Currency_Jazztel model 15-exhibits bis_Mobile CSC - CMT_Free Cash Flow_WC &amp; Free Cash Flow Spring 200806" xfId="4183"/>
    <cellStyle name="_Currency_Jazztel model 15-exhibits bis_Mobile CSC - CMT_Free Cash Flow_WC &amp; Free Cash Flow Spring 200806 2" xfId="4184"/>
    <cellStyle name="_Currency_Jazztel model 15-exhibits bis_Mobile CSC - CMT_Free Cash Flow_WC &amp; Free Cash Flow Spring 200806 2 2" xfId="4185"/>
    <cellStyle name="_Currency_Jazztel model 15-exhibits bis_Mobile CSC - CMT_Net result" xfId="4186"/>
    <cellStyle name="_Currency_Jazztel model 15-exhibits bis_Mobile CSC - CMT_Net result 2" xfId="4187"/>
    <cellStyle name="_Currency_Jazztel model 15-exhibits bis_Mobile CSC - CMT_Net result 2 2" xfId="4188"/>
    <cellStyle name="_Currency_Jazztel model 15-exhibits bis_Mobile CSC - CMT_Présention au Board July 29" xfId="4189"/>
    <cellStyle name="_Currency_Jazztel model 15-exhibits bis_Mobile CSC - CMT_Présention au Board July 29 2" xfId="4190"/>
    <cellStyle name="_Currency_Jazztel model 15-exhibits bis_Mobile CSC - CMT_Présention au Board July 29 2 2" xfId="4191"/>
    <cellStyle name="_Currency_Jazztel model 15-exhibits bis_Mobile CSC - CMT_suivi dette et FCF" xfId="4192"/>
    <cellStyle name="_Currency_Jazztel model 15-exhibits bis_Mobile CSC - CMT_suivi dette et FCF 2" xfId="4193"/>
    <cellStyle name="_Currency_Jazztel model 15-exhibits bis_Mobile CSC - CMT_suivi dette et FCF 2 2" xfId="4194"/>
    <cellStyle name="_Currency_Jazztel model 15-exhibits bis_Mobile CSC - CMT_Synthèse prev 2006 - 2007 par entreprise" xfId="4195"/>
    <cellStyle name="_Currency_Jazztel model 15-exhibits bis_Mobile CSC - CMT_Synthèse prev 2006 - 2007 par entreprise 2" xfId="4196"/>
    <cellStyle name="_Currency_Jazztel model 15-exhibits bis_Mobile CSC - CMT_Synthèse prev 2006 - 2007 par entreprise 2 2" xfId="4197"/>
    <cellStyle name="_Currency_Jazztel model 15-exhibits bis_Mobile CSC - CMT_Synthèse prev 2006 - 2007 par entreprise v2" xfId="4198"/>
    <cellStyle name="_Currency_Jazztel model 15-exhibits bis_Mobile CSC - CMT_Synthèse prev 2006 - 2007 par entreprise v2 2" xfId="4199"/>
    <cellStyle name="_Currency_Jazztel model 15-exhibits bis_Mobile CSC - CMT_Synthèse prev 2006 - 2007 par entreprise v2 2 2" xfId="4200"/>
    <cellStyle name="_Currency_Jazztel model 15-exhibits bis_Mobile CSC - CMT_Synthèse prev 2006 - 2007 par entreprise v2_Bridge FC Act 2007 vs 2008 (Fct June) par entreprise" xfId="4201"/>
    <cellStyle name="_Currency_Jazztel model 15-exhibits bis_Mobile CSC - CMT_Synthèse prev 2006 - 2007 par entreprise v2_Bridge FC Act 2007 vs 2008 (Fct June) par entreprise 2" xfId="4202"/>
    <cellStyle name="_Currency_Jazztel model 15-exhibits bis_Mobile CSC - CMT_Synthèse prev 2006 - 2007 par entreprise v2_Bridge FC Act 2007 vs 2008 (Fct June) par entreprise 2 2" xfId="4203"/>
    <cellStyle name="_Currency_Jazztel model 15-exhibits bis_Mobile CSC - CMT_Synthèse prev 2006 - 2007 par entreprise v2_Cash Unit Review 2012 03 Acetow" xfId="4204"/>
    <cellStyle name="_Currency_Jazztel model 15-exhibits bis_Mobile CSC - CMT_Synthèse prev 2006 - 2007 par entreprise v2_Chiffres Pres board 2007" xfId="4205"/>
    <cellStyle name="_Currency_Jazztel model 15-exhibits bis_Mobile CSC - CMT_Synthèse prev 2006 - 2007 par entreprise v2_Chiffres Pres board 2007 2" xfId="4206"/>
    <cellStyle name="_Currency_Jazztel model 15-exhibits bis_Mobile CSC - CMT_Synthèse prev 2006 - 2007 par entreprise v2_Chiffres Pres board 2007 2 2" xfId="4207"/>
    <cellStyle name="_Currency_Jazztel model 15-exhibits bis_Mobile CSC - CMT_Synthèse prev 2006 - 2007 par entreprise v2_Conso Bridge EBITDA 2008x2007" xfId="4208"/>
    <cellStyle name="_Currency_Jazztel model 15-exhibits bis_Mobile CSC - CMT_Synthèse prev 2006 - 2007 par entreprise v2_Conso Bridge EBITDA 2008x2007 2" xfId="4209"/>
    <cellStyle name="_Currency_Jazztel model 15-exhibits bis_Mobile CSC - CMT_Synthèse prev 2006 - 2007 par entreprise v2_Conso Bridge EBITDA 2008x2007 2 2" xfId="4210"/>
    <cellStyle name="_Currency_Jazztel model 15-exhibits bis_Mobile CSC - CMT_Synthèse prev 2006 - 2007 par entreprise v2_Conso Bridge EBITDA 2008x2007 SPRING06" xfId="4211"/>
    <cellStyle name="_Currency_Jazztel model 15-exhibits bis_Mobile CSC - CMT_Synthèse prev 2006 - 2007 par entreprise v2_Conso Bridge EBITDA 2008x2007 SPRING06 2" xfId="4212"/>
    <cellStyle name="_Currency_Jazztel model 15-exhibits bis_Mobile CSC - CMT_Synthèse prev 2006 - 2007 par entreprise v2_Conso Bridge EBITDA 2008x2007 SPRING06 2 2" xfId="4213"/>
    <cellStyle name="_Currency_Jazztel model 15-exhibits bis_Mobile CSC - CMT_Synthèse prev 2006 - 2007 par entreprise v2_P&amp;L Spring 200806" xfId="4214"/>
    <cellStyle name="_Currency_Jazztel model 15-exhibits bis_Mobile CSC - CMT_Synthèse prev 2006 - 2007 par entreprise v2_P&amp;L Spring 200806 2" xfId="4215"/>
    <cellStyle name="_Currency_Jazztel model 15-exhibits bis_Mobile CSC - CMT_Synthèse prev 2006 - 2007 par entreprise v2_P&amp;L Spring 200806 2 2" xfId="4216"/>
    <cellStyle name="_Currency_Jazztel model 15-exhibits bis_Mobile CSC - CMT_Synthèse prev 2006 - 2007 par entreprise v2_Présentation au Board" xfId="4217"/>
    <cellStyle name="_Currency_Jazztel model 15-exhibits bis_Mobile CSC - CMT_Synthèse prev 2006 - 2007 par entreprise v2_Présentation au Board 2" xfId="4218"/>
    <cellStyle name="_Currency_Jazztel model 15-exhibits bis_Mobile CSC - CMT_Synthèse prev 2006 - 2007 par entreprise v2_Présentation au Board 2 2" xfId="4219"/>
    <cellStyle name="_Currency_Jazztel model 15-exhibits bis_Mobile CSC - CMT_Synthèse prev 2006 - 2007 par entreprise v2_Présentation au Board July 29" xfId="4220"/>
    <cellStyle name="_Currency_Jazztel model 15-exhibits bis_Mobile CSC - CMT_Synthèse prev 2006 - 2007 par entreprise v2_Présentation au Board July 29 2" xfId="4221"/>
    <cellStyle name="_Currency_Jazztel model 15-exhibits bis_Mobile CSC - CMT_Synthèse prev 2006 - 2007 par entreprise v2_Présentation au Board July 29 2 2" xfId="4222"/>
    <cellStyle name="_Currency_Jazztel model 15-exhibits bis_Mobile CSC - CMT_Synthèse prev 2006 - 2007 par entreprise v2_Présentation au CDG July 21 v080708" xfId="4223"/>
    <cellStyle name="_Currency_Jazztel model 15-exhibits bis_Mobile CSC - CMT_Synthèse prev 2006 - 2007 par entreprise v2_Présentation au CDG July 21 v080708 2" xfId="4224"/>
    <cellStyle name="_Currency_Jazztel model 15-exhibits bis_Mobile CSC - CMT_Synthèse prev 2006 - 2007 par entreprise v2_Présentation au CDG July 21 v080708 2 2" xfId="4225"/>
    <cellStyle name="_Currency_Jazztel model 15-exhibits bis_Mobile CSC - CMT_Synthèse prev 2006 - 2007 par entreprise v2_Présention au Board July 29" xfId="4226"/>
    <cellStyle name="_Currency_Jazztel model 15-exhibits bis_Mobile CSC - CMT_Synthèse prev 2006 - 2007 par entreprise v2_Présention au Board July 29 2" xfId="4227"/>
    <cellStyle name="_Currency_Jazztel model 15-exhibits bis_Mobile CSC - CMT_Synthèse prev 2006 - 2007 par entreprise v2_Présention au Board July 29 2 2" xfId="4228"/>
    <cellStyle name="_Currency_Jazztel model 15-exhibits bis_Mobile CSC - CMT_Synthèse prev 2006 - 2007 par entreprise v2_RM 2008 01 comments ILM" xfId="4229"/>
    <cellStyle name="_Currency_Jazztel model 15-exhibits bis_Mobile CSC - CMT_Synthèse prev 2006 - 2007 par entreprise v2_RM 2008 01 comments ILM 2" xfId="4230"/>
    <cellStyle name="_Currency_Jazztel model 15-exhibits bis_Mobile CSC - CMT_Synthèse prev 2006 - 2007 par entreprise v2_RM 2008 01 comments ILM 2 2" xfId="4231"/>
    <cellStyle name="_Currency_Jazztel model 15-exhibits bis_Mobile CSC - CMT_Synthèse prev 2006 - 2007 par entreprise v2_RM 2008 04 comments ILM" xfId="4232"/>
    <cellStyle name="_Currency_Jazztel model 15-exhibits bis_Mobile CSC - CMT_Synthèse prev 2006 - 2007 par entreprise v2_RM 2008 04 comments ILM 2" xfId="4233"/>
    <cellStyle name="_Currency_Jazztel model 15-exhibits bis_Mobile CSC - CMT_Synthèse prev 2006 - 2007 par entreprise v2_RM 2008 04 comments ILM 2 2" xfId="4234"/>
    <cellStyle name="_Currency_Jazztel model 15-exhibits bis_Mobile CSC - CMT_Synthèse prev 2006 - 2007 par entreprise v2_SPRING 2010" xfId="4235"/>
    <cellStyle name="_Currency_Jazztel model 15-exhibits bis_Mobile CSC - CMT_Synthèse prev 2006 - 2007 par entreprise v2_SPRING 2010 2" xfId="4236"/>
    <cellStyle name="_Currency_Jazztel model 15-exhibits bis_Mobile CSC - CMT_Synthèse prev 2006 - 2007 par entreprise v2_SPRING 2010 2 2" xfId="4237"/>
    <cellStyle name="_Currency_Jazztel model 15-exhibits bis_Mobile CSC - CMT_Synthèse prev 2006 - 2007 par entreprise v2_WC &amp; Free Cash Flow 200801" xfId="4238"/>
    <cellStyle name="_Currency_Jazztel model 15-exhibits bis_Mobile CSC - CMT_Synthèse prev 2006 - 2007 par entreprise v2_WC &amp; Free Cash Flow 200801 2" xfId="4239"/>
    <cellStyle name="_Currency_Jazztel model 15-exhibits bis_Mobile CSC - CMT_Synthèse prev 2006 - 2007 par entreprise v2_WC &amp; Free Cash Flow 200801 2 2" xfId="4240"/>
    <cellStyle name="_Currency_Jazztel model 15-exhibits bis_Mobile CSC - CMT_Synthèse prev 2006 - 2007 par entreprise v2_WC &amp; Free Cash Flow 2011-10" xfId="4241"/>
    <cellStyle name="_Currency_Jazztel model 15-exhibits bis_Mobile CSC - CMT_Synthèse prev 2006 - 2007 par entreprise v2_WC &amp; Free Cash Flow 2011-10 2" xfId="4242"/>
    <cellStyle name="_Currency_Jazztel model 15-exhibits bis_Mobile CSC - CMT_Synthèse prev 2006 - 2007 par entreprise v2_WC &amp; Free Cash Flow 2011-10 2 2" xfId="4243"/>
    <cellStyle name="_Currency_Jazztel model 15-exhibits bis_Mobile CSC - CMT_Synthèse prev 2006 - 2007 par entreprise v2_WC &amp; Free Cash Flow Spring 200806" xfId="4244"/>
    <cellStyle name="_Currency_Jazztel model 15-exhibits bis_Mobile CSC - CMT_Synthèse prev 2006 - 2007 par entreprise v2_WC &amp; Free Cash Flow Spring 200806 2" xfId="4245"/>
    <cellStyle name="_Currency_Jazztel model 15-exhibits bis_Mobile CSC - CMT_Synthèse prev 2006 - 2007 par entreprise v2_WC &amp; Free Cash Flow Spring 200806 2 2" xfId="4246"/>
    <cellStyle name="_Currency_Jazztel model 15-exhibits bis_Mobile CSC - CMT_Synthèse prev 2006 - 2007 par entreprise_Bridge FC Act 2007 vs 2008 (Fct June) par entreprise" xfId="4247"/>
    <cellStyle name="_Currency_Jazztel model 15-exhibits bis_Mobile CSC - CMT_Synthèse prev 2006 - 2007 par entreprise_Bridge FC Act 2007 vs 2008 (Fct June) par entreprise 2" xfId="4248"/>
    <cellStyle name="_Currency_Jazztel model 15-exhibits bis_Mobile CSC - CMT_Synthèse prev 2006 - 2007 par entreprise_Bridge FC Act 2007 vs 2008 (Fct June) par entreprise 2 2" xfId="4249"/>
    <cellStyle name="_Currency_Jazztel model 15-exhibits bis_Mobile CSC - CMT_Synthèse prev 2006 - 2007 par entreprise_Cash Unit Review 2012 03 Acetow" xfId="4250"/>
    <cellStyle name="_Currency_Jazztel model 15-exhibits bis_Mobile CSC - CMT_Synthèse prev 2006 - 2007 par entreprise_Conso Bridge EBITDA 2008x2007" xfId="4251"/>
    <cellStyle name="_Currency_Jazztel model 15-exhibits bis_Mobile CSC - CMT_Synthèse prev 2006 - 2007 par entreprise_Conso Bridge EBITDA 2008x2007 2" xfId="4252"/>
    <cellStyle name="_Currency_Jazztel model 15-exhibits bis_Mobile CSC - CMT_Synthèse prev 2006 - 2007 par entreprise_Conso Bridge EBITDA 2008x2007 2 2" xfId="4253"/>
    <cellStyle name="_Currency_Jazztel model 15-exhibits bis_Mobile CSC - CMT_Synthèse prev 2006 - 2007 par entreprise_Conso Bridge EBITDA 2008x2007 SPRING06" xfId="4254"/>
    <cellStyle name="_Currency_Jazztel model 15-exhibits bis_Mobile CSC - CMT_Synthèse prev 2006 - 2007 par entreprise_Conso Bridge EBITDA 2008x2007 SPRING06 2" xfId="4255"/>
    <cellStyle name="_Currency_Jazztel model 15-exhibits bis_Mobile CSC - CMT_Synthèse prev 2006 - 2007 par entreprise_Conso Bridge EBITDA 2008x2007 SPRING06 2 2" xfId="4256"/>
    <cellStyle name="_Currency_Jazztel model 15-exhibits bis_Mobile CSC - CMT_Synthèse prev 2006 - 2007 par entreprise_Formats RDG Dec 2007 vMAG Energy Services" xfId="4257"/>
    <cellStyle name="_Currency_Jazztel model 15-exhibits bis_Mobile CSC - CMT_Synthèse prev 2006 - 2007 par entreprise_Formats RDG Dec 2007 vMAG Energy Services 2" xfId="4258"/>
    <cellStyle name="_Currency_Jazztel model 15-exhibits bis_Mobile CSC - CMT_Synthèse prev 2006 - 2007 par entreprise_Formats RDG Dec 2007 vMAG Energy Services 2 2" xfId="4259"/>
    <cellStyle name="_Currency_Jazztel model 15-exhibits bis_Mobile CSC - CMT_Synthèse prev 2006 - 2007 par entreprise_P&amp;L Spring 200806" xfId="4260"/>
    <cellStyle name="_Currency_Jazztel model 15-exhibits bis_Mobile CSC - CMT_Synthèse prev 2006 - 2007 par entreprise_P&amp;L Spring 200806 2" xfId="4261"/>
    <cellStyle name="_Currency_Jazztel model 15-exhibits bis_Mobile CSC - CMT_Synthèse prev 2006 - 2007 par entreprise_P&amp;L Spring 200806 2 2" xfId="4262"/>
    <cellStyle name="_Currency_Jazztel model 15-exhibits bis_Mobile CSC - CMT_Synthèse prev 2006 - 2007 par entreprise_Présentation au Board" xfId="4263"/>
    <cellStyle name="_Currency_Jazztel model 15-exhibits bis_Mobile CSC - CMT_Synthèse prev 2006 - 2007 par entreprise_Présentation au Board 2" xfId="4264"/>
    <cellStyle name="_Currency_Jazztel model 15-exhibits bis_Mobile CSC - CMT_Synthèse prev 2006 - 2007 par entreprise_Présentation au Board 2 2" xfId="4265"/>
    <cellStyle name="_Currency_Jazztel model 15-exhibits bis_Mobile CSC - CMT_Synthèse prev 2006 - 2007 par entreprise_Présentation au Board July 29" xfId="4266"/>
    <cellStyle name="_Currency_Jazztel model 15-exhibits bis_Mobile CSC - CMT_Synthèse prev 2006 - 2007 par entreprise_Présentation au Board July 29 2" xfId="4267"/>
    <cellStyle name="_Currency_Jazztel model 15-exhibits bis_Mobile CSC - CMT_Synthèse prev 2006 - 2007 par entreprise_Présentation au Board July 29 2 2" xfId="4268"/>
    <cellStyle name="_Currency_Jazztel model 15-exhibits bis_Mobile CSC - CMT_Synthèse prev 2006 - 2007 par entreprise_Présentation au CDG July 21 v080708" xfId="4269"/>
    <cellStyle name="_Currency_Jazztel model 15-exhibits bis_Mobile CSC - CMT_Synthèse prev 2006 - 2007 par entreprise_Présentation au CDG July 21 v080708 2" xfId="4270"/>
    <cellStyle name="_Currency_Jazztel model 15-exhibits bis_Mobile CSC - CMT_Synthèse prev 2006 - 2007 par entreprise_Présentation au CDG July 21 v080708 2 2" xfId="4271"/>
    <cellStyle name="_Currency_Jazztel model 15-exhibits bis_Mobile CSC - CMT_Synthèse prev 2006 - 2007 par entreprise_RM 2008 01 comments ILM" xfId="4272"/>
    <cellStyle name="_Currency_Jazztel model 15-exhibits bis_Mobile CSC - CMT_Synthèse prev 2006 - 2007 par entreprise_RM 2008 01 comments ILM 2" xfId="4273"/>
    <cellStyle name="_Currency_Jazztel model 15-exhibits bis_Mobile CSC - CMT_Synthèse prev 2006 - 2007 par entreprise_RM 2008 01 comments ILM 2 2" xfId="4274"/>
    <cellStyle name="_Currency_Jazztel model 15-exhibits bis_Mobile CSC - CMT_Synthèse prev 2006 - 2007 par entreprise_RM 2008 04 comments ILM" xfId="4275"/>
    <cellStyle name="_Currency_Jazztel model 15-exhibits bis_Mobile CSC - CMT_Synthèse prev 2006 - 2007 par entreprise_RM 2008 04 comments ILM 2" xfId="4276"/>
    <cellStyle name="_Currency_Jazztel model 15-exhibits bis_Mobile CSC - CMT_Synthèse prev 2006 - 2007 par entreprise_RM 2008 04 comments ILM 2 2" xfId="4277"/>
    <cellStyle name="_Currency_Jazztel model 15-exhibits bis_Mobile CSC - CMT_Synthèse prev 2006 - 2007 par entreprise_SPRING 2010" xfId="4278"/>
    <cellStyle name="_Currency_Jazztel model 15-exhibits bis_Mobile CSC - CMT_Synthèse prev 2006 - 2007 par entreprise_SPRING 2010 2" xfId="4279"/>
    <cellStyle name="_Currency_Jazztel model 15-exhibits bis_Mobile CSC - CMT_Synthèse prev 2006 - 2007 par entreprise_SPRING 2010 2 2" xfId="4280"/>
    <cellStyle name="_Currency_Jazztel model 15-exhibits bis_Mobile CSC - CMT_Synthèse prev 2006 - 2007 par entreprise_Synthèse Rhodia Spring Dec 2007 P&amp;L" xfId="4281"/>
    <cellStyle name="_Currency_Jazztel model 15-exhibits bis_Mobile CSC - CMT_Synthèse prev 2006 - 2007 par entreprise_Synthèse Rhodia Spring Dec 2007 P&amp;L 2" xfId="4282"/>
    <cellStyle name="_Currency_Jazztel model 15-exhibits bis_Mobile CSC - CMT_Synthèse prev 2006 - 2007 par entreprise_Synthèse Rhodia Spring Dec 2007 P&amp;L 2 2" xfId="4283"/>
    <cellStyle name="_Currency_Jazztel model 15-exhibits bis_Mobile CSC - CMT_Synthèse prev 2006 - 2007 par entreprise_WC &amp; Free Cash Flow 200801" xfId="4284"/>
    <cellStyle name="_Currency_Jazztel model 15-exhibits bis_Mobile CSC - CMT_Synthèse prev 2006 - 2007 par entreprise_WC &amp; Free Cash Flow 200801 2" xfId="4285"/>
    <cellStyle name="_Currency_Jazztel model 15-exhibits bis_Mobile CSC - CMT_Synthèse prev 2006 - 2007 par entreprise_WC &amp; Free Cash Flow 200801 2 2" xfId="4286"/>
    <cellStyle name="_Currency_Jazztel model 15-exhibits bis_Mobile CSC - CMT_Synthèse prev 2006 - 2007 par entreprise_WC &amp; Free Cash Flow 2011-10" xfId="4287"/>
    <cellStyle name="_Currency_Jazztel model 15-exhibits bis_Mobile CSC - CMT_Synthèse prev 2006 - 2007 par entreprise_WC &amp; Free Cash Flow 2011-10 2" xfId="4288"/>
    <cellStyle name="_Currency_Jazztel model 15-exhibits bis_Mobile CSC - CMT_Synthèse prev 2006 - 2007 par entreprise_WC &amp; Free Cash Flow 2011-10 2 2" xfId="4289"/>
    <cellStyle name="_Currency_Jazztel model 15-exhibits bis_Mobile CSC - CMT_Synthèse prev 2006 - 2007 par entreprise_WC &amp; Free Cash Flow Spring 200806" xfId="4290"/>
    <cellStyle name="_Currency_Jazztel model 15-exhibits bis_Mobile CSC - CMT_Synthèse prev 2006 - 2007 par entreprise_WC &amp; Free Cash Flow Spring 200806 2" xfId="4291"/>
    <cellStyle name="_Currency_Jazztel model 15-exhibits bis_Mobile CSC - CMT_Synthèse prev 2006 - 2007 par entreprise_WC &amp; Free Cash Flow Spring 200806 2 2" xfId="4292"/>
    <cellStyle name="_Currency_Jazztel model 15-exhibits bis_T_MOBIL2" xfId="4293"/>
    <cellStyle name="_Currency_Jazztel model 15-exhibits bis_T_MOBIL2 2" xfId="4294"/>
    <cellStyle name="_Currency_Jazztel model 15-exhibits bis_T_MOBIL2 2 2" xfId="4295"/>
    <cellStyle name="_Currency_Jazztel model 15-exhibits bis_T_MOBIL2_Chiffres Pres board 2007" xfId="4296"/>
    <cellStyle name="_Currency_Jazztel model 15-exhibits bis_T_MOBIL2_Chiffres Pres board 2007 2" xfId="4297"/>
    <cellStyle name="_Currency_Jazztel model 15-exhibits bis_T_MOBIL2_Chiffres Pres board 2007 2 2" xfId="4298"/>
    <cellStyle name="_Currency_Jazztel model 15-exhibits bis_T_MOBIL2_Chiffres Pres Juillet 2007" xfId="4299"/>
    <cellStyle name="_Currency_Jazztel model 15-exhibits bis_T_MOBIL2_Chiffres Pres Juillet 2007 2" xfId="4300"/>
    <cellStyle name="_Currency_Jazztel model 15-exhibits bis_T_MOBIL2_Chiffres Pres Juillet 2007 2 2" xfId="4301"/>
    <cellStyle name="_Currency_Jazztel model 15-exhibits bis_T_MOBIL2_Free Cash Flow" xfId="4302"/>
    <cellStyle name="_Currency_Jazztel model 15-exhibits bis_T_MOBIL2_Free Cash Flow 2" xfId="4303"/>
    <cellStyle name="_Currency_Jazztel model 15-exhibits bis_T_MOBIL2_Free Cash Flow 2 2" xfId="4304"/>
    <cellStyle name="_Currency_Jazztel model 15-exhibits bis_T_MOBIL2_Free Cash Flow_Bridge FC Act 2007 vs 2008 (Fct June) par entreprise" xfId="4305"/>
    <cellStyle name="_Currency_Jazztel model 15-exhibits bis_T_MOBIL2_Free Cash Flow_Bridge FC Act 2007 vs 2008 (Fct June) par entreprise 2" xfId="4306"/>
    <cellStyle name="_Currency_Jazztel model 15-exhibits bis_T_MOBIL2_Free Cash Flow_Bridge FC Act 2007 vs 2008 (Fct June) par entreprise 2 2" xfId="4307"/>
    <cellStyle name="_Currency_Jazztel model 15-exhibits bis_T_MOBIL2_Free Cash Flow_Cash Unit Review 2012 03 Acetow" xfId="4308"/>
    <cellStyle name="_Currency_Jazztel model 15-exhibits bis_T_MOBIL2_Free Cash Flow_Chiffres Pres board 2007" xfId="4309"/>
    <cellStyle name="_Currency_Jazztel model 15-exhibits bis_T_MOBIL2_Free Cash Flow_Chiffres Pres board 2007 2" xfId="4310"/>
    <cellStyle name="_Currency_Jazztel model 15-exhibits bis_T_MOBIL2_Free Cash Flow_Chiffres Pres board 2007 2 2" xfId="4311"/>
    <cellStyle name="_Currency_Jazztel model 15-exhibits bis_T_MOBIL2_Free Cash Flow_Conso Bridge EBITDA 2008x2007" xfId="4312"/>
    <cellStyle name="_Currency_Jazztel model 15-exhibits bis_T_MOBIL2_Free Cash Flow_Conso Bridge EBITDA 2008x2007 2" xfId="4313"/>
    <cellStyle name="_Currency_Jazztel model 15-exhibits bis_T_MOBIL2_Free Cash Flow_Conso Bridge EBITDA 2008x2007 2 2" xfId="4314"/>
    <cellStyle name="_Currency_Jazztel model 15-exhibits bis_T_MOBIL2_Free Cash Flow_Conso Bridge EBITDA 2008x2007 SPRING06" xfId="4315"/>
    <cellStyle name="_Currency_Jazztel model 15-exhibits bis_T_MOBIL2_Free Cash Flow_Conso Bridge EBITDA 2008x2007 SPRING06 2" xfId="4316"/>
    <cellStyle name="_Currency_Jazztel model 15-exhibits bis_T_MOBIL2_Free Cash Flow_Conso Bridge EBITDA 2008x2007 SPRING06 2 2" xfId="4317"/>
    <cellStyle name="_Currency_Jazztel model 15-exhibits bis_T_MOBIL2_Free Cash Flow_P&amp;L Spring 200806" xfId="4318"/>
    <cellStyle name="_Currency_Jazztel model 15-exhibits bis_T_MOBIL2_Free Cash Flow_P&amp;L Spring 200806 2" xfId="4319"/>
    <cellStyle name="_Currency_Jazztel model 15-exhibits bis_T_MOBIL2_Free Cash Flow_P&amp;L Spring 200806 2 2" xfId="4320"/>
    <cellStyle name="_Currency_Jazztel model 15-exhibits bis_T_MOBIL2_Free Cash Flow_Présentation au Board" xfId="4321"/>
    <cellStyle name="_Currency_Jazztel model 15-exhibits bis_T_MOBIL2_Free Cash Flow_Présentation au Board 2" xfId="4322"/>
    <cellStyle name="_Currency_Jazztel model 15-exhibits bis_T_MOBIL2_Free Cash Flow_Présentation au Board 2 2" xfId="4323"/>
    <cellStyle name="_Currency_Jazztel model 15-exhibits bis_T_MOBIL2_Free Cash Flow_Présentation au Board July 29" xfId="4324"/>
    <cellStyle name="_Currency_Jazztel model 15-exhibits bis_T_MOBIL2_Free Cash Flow_Présentation au Board July 29 2" xfId="4325"/>
    <cellStyle name="_Currency_Jazztel model 15-exhibits bis_T_MOBIL2_Free Cash Flow_Présentation au Board July 29 2 2" xfId="4326"/>
    <cellStyle name="_Currency_Jazztel model 15-exhibits bis_T_MOBIL2_Free Cash Flow_Présentation au CDG July 21 v080708" xfId="4327"/>
    <cellStyle name="_Currency_Jazztel model 15-exhibits bis_T_MOBIL2_Free Cash Flow_Présentation au CDG July 21 v080708 2" xfId="4328"/>
    <cellStyle name="_Currency_Jazztel model 15-exhibits bis_T_MOBIL2_Free Cash Flow_Présentation au CDG July 21 v080708 2 2" xfId="4329"/>
    <cellStyle name="_Currency_Jazztel model 15-exhibits bis_T_MOBIL2_Free Cash Flow_Présention au Board July 29" xfId="4330"/>
    <cellStyle name="_Currency_Jazztel model 15-exhibits bis_T_MOBIL2_Free Cash Flow_Présention au Board July 29 2" xfId="4331"/>
    <cellStyle name="_Currency_Jazztel model 15-exhibits bis_T_MOBIL2_Free Cash Flow_Présention au Board July 29 2 2" xfId="4332"/>
    <cellStyle name="_Currency_Jazztel model 15-exhibits bis_T_MOBIL2_Free Cash Flow_RM 2008 01 comments ILM" xfId="4333"/>
    <cellStyle name="_Currency_Jazztel model 15-exhibits bis_T_MOBIL2_Free Cash Flow_RM 2008 01 comments ILM 2" xfId="4334"/>
    <cellStyle name="_Currency_Jazztel model 15-exhibits bis_T_MOBIL2_Free Cash Flow_RM 2008 01 comments ILM 2 2" xfId="4335"/>
    <cellStyle name="_Currency_Jazztel model 15-exhibits bis_T_MOBIL2_Free Cash Flow_RM 2008 04 comments ILM" xfId="4336"/>
    <cellStyle name="_Currency_Jazztel model 15-exhibits bis_T_MOBIL2_Free Cash Flow_RM 2008 04 comments ILM 2" xfId="4337"/>
    <cellStyle name="_Currency_Jazztel model 15-exhibits bis_T_MOBIL2_Free Cash Flow_RM 2008 04 comments ILM 2 2" xfId="4338"/>
    <cellStyle name="_Currency_Jazztel model 15-exhibits bis_T_MOBIL2_Free Cash Flow_SPRING 2010" xfId="4339"/>
    <cellStyle name="_Currency_Jazztel model 15-exhibits bis_T_MOBIL2_Free Cash Flow_SPRING 2010 2" xfId="4340"/>
    <cellStyle name="_Currency_Jazztel model 15-exhibits bis_T_MOBIL2_Free Cash Flow_SPRING 2010 2 2" xfId="4341"/>
    <cellStyle name="_Currency_Jazztel model 15-exhibits bis_T_MOBIL2_Free Cash Flow_WC &amp; Free Cash Flow 200801" xfId="4342"/>
    <cellStyle name="_Currency_Jazztel model 15-exhibits bis_T_MOBIL2_Free Cash Flow_WC &amp; Free Cash Flow 200801 2" xfId="4343"/>
    <cellStyle name="_Currency_Jazztel model 15-exhibits bis_T_MOBIL2_Free Cash Flow_WC &amp; Free Cash Flow 200801 2 2" xfId="4344"/>
    <cellStyle name="_Currency_Jazztel model 15-exhibits bis_T_MOBIL2_Free Cash Flow_WC &amp; Free Cash Flow 2011-10" xfId="4345"/>
    <cellStyle name="_Currency_Jazztel model 15-exhibits bis_T_MOBIL2_Free Cash Flow_WC &amp; Free Cash Flow 2011-10 2" xfId="4346"/>
    <cellStyle name="_Currency_Jazztel model 15-exhibits bis_T_MOBIL2_Free Cash Flow_WC &amp; Free Cash Flow 2011-10 2 2" xfId="4347"/>
    <cellStyle name="_Currency_Jazztel model 15-exhibits bis_T_MOBIL2_Free Cash Flow_WC &amp; Free Cash Flow Spring 200806" xfId="4348"/>
    <cellStyle name="_Currency_Jazztel model 15-exhibits bis_T_MOBIL2_Free Cash Flow_WC &amp; Free Cash Flow Spring 200806 2" xfId="4349"/>
    <cellStyle name="_Currency_Jazztel model 15-exhibits bis_T_MOBIL2_Free Cash Flow_WC &amp; Free Cash Flow Spring 200806 2 2" xfId="4350"/>
    <cellStyle name="_Currency_Jazztel model 15-exhibits bis_T_MOBIL2_Net result" xfId="4351"/>
    <cellStyle name="_Currency_Jazztel model 15-exhibits bis_T_MOBIL2_Net result 2" xfId="4352"/>
    <cellStyle name="_Currency_Jazztel model 15-exhibits bis_T_MOBIL2_Net result 2 2" xfId="4353"/>
    <cellStyle name="_Currency_Jazztel model 15-exhibits bis_T_MOBIL2_Présention au Board July 29" xfId="4354"/>
    <cellStyle name="_Currency_Jazztel model 15-exhibits bis_T_MOBIL2_Présention au Board July 29 2" xfId="4355"/>
    <cellStyle name="_Currency_Jazztel model 15-exhibits bis_T_MOBIL2_Présention au Board July 29 2 2" xfId="4356"/>
    <cellStyle name="_Currency_Jazztel model 15-exhibits bis_T_MOBIL2_suivi dette et FCF" xfId="4357"/>
    <cellStyle name="_Currency_Jazztel model 15-exhibits bis_T_MOBIL2_suivi dette et FCF 2" xfId="4358"/>
    <cellStyle name="_Currency_Jazztel model 15-exhibits bis_T_MOBIL2_suivi dette et FCF 2 2" xfId="4359"/>
    <cellStyle name="_Currency_Jazztel model 15-exhibits bis_T_MOBIL2_Synthèse prev 2006 - 2007 par entreprise" xfId="4360"/>
    <cellStyle name="_Currency_Jazztel model 15-exhibits bis_T_MOBIL2_Synthèse prev 2006 - 2007 par entreprise 2" xfId="4361"/>
    <cellStyle name="_Currency_Jazztel model 15-exhibits bis_T_MOBIL2_Synthèse prev 2006 - 2007 par entreprise 2 2" xfId="4362"/>
    <cellStyle name="_Currency_Jazztel model 15-exhibits bis_T_MOBIL2_Synthèse prev 2006 - 2007 par entreprise v2" xfId="4363"/>
    <cellStyle name="_Currency_Jazztel model 15-exhibits bis_T_MOBIL2_Synthèse prev 2006 - 2007 par entreprise v2 2" xfId="4364"/>
    <cellStyle name="_Currency_Jazztel model 15-exhibits bis_T_MOBIL2_Synthèse prev 2006 - 2007 par entreprise v2 2 2" xfId="4365"/>
    <cellStyle name="_Currency_Jazztel model 15-exhibits bis_T_MOBIL2_Synthèse prev 2006 - 2007 par entreprise v2_Bridge FC Act 2007 vs 2008 (Fct June) par entreprise" xfId="4366"/>
    <cellStyle name="_Currency_Jazztel model 15-exhibits bis_T_MOBIL2_Synthèse prev 2006 - 2007 par entreprise v2_Bridge FC Act 2007 vs 2008 (Fct June) par entreprise 2" xfId="4367"/>
    <cellStyle name="_Currency_Jazztel model 15-exhibits bis_T_MOBIL2_Synthèse prev 2006 - 2007 par entreprise v2_Bridge FC Act 2007 vs 2008 (Fct June) par entreprise 2 2" xfId="4368"/>
    <cellStyle name="_Currency_Jazztel model 15-exhibits bis_T_MOBIL2_Synthèse prev 2006 - 2007 par entreprise v2_Cash Unit Review 2012 03 Acetow" xfId="4369"/>
    <cellStyle name="_Currency_Jazztel model 15-exhibits bis_T_MOBIL2_Synthèse prev 2006 - 2007 par entreprise v2_Chiffres Pres board 2007" xfId="4370"/>
    <cellStyle name="_Currency_Jazztel model 15-exhibits bis_T_MOBIL2_Synthèse prev 2006 - 2007 par entreprise v2_Chiffres Pres board 2007 2" xfId="4371"/>
    <cellStyle name="_Currency_Jazztel model 15-exhibits bis_T_MOBIL2_Synthèse prev 2006 - 2007 par entreprise v2_Chiffres Pres board 2007 2 2" xfId="4372"/>
    <cellStyle name="_Currency_Jazztel model 15-exhibits bis_T_MOBIL2_Synthèse prev 2006 - 2007 par entreprise v2_Conso Bridge EBITDA 2008x2007" xfId="4373"/>
    <cellStyle name="_Currency_Jazztel model 15-exhibits bis_T_MOBIL2_Synthèse prev 2006 - 2007 par entreprise v2_Conso Bridge EBITDA 2008x2007 2" xfId="4374"/>
    <cellStyle name="_Currency_Jazztel model 15-exhibits bis_T_MOBIL2_Synthèse prev 2006 - 2007 par entreprise v2_Conso Bridge EBITDA 2008x2007 2 2" xfId="4375"/>
    <cellStyle name="_Currency_Jazztel model 15-exhibits bis_T_MOBIL2_Synthèse prev 2006 - 2007 par entreprise v2_Conso Bridge EBITDA 2008x2007 SPRING06" xfId="4376"/>
    <cellStyle name="_Currency_Jazztel model 15-exhibits bis_T_MOBIL2_Synthèse prev 2006 - 2007 par entreprise v2_Conso Bridge EBITDA 2008x2007 SPRING06 2" xfId="4377"/>
    <cellStyle name="_Currency_Jazztel model 15-exhibits bis_T_MOBIL2_Synthèse prev 2006 - 2007 par entreprise v2_Conso Bridge EBITDA 2008x2007 SPRING06 2 2" xfId="4378"/>
    <cellStyle name="_Currency_Jazztel model 15-exhibits bis_T_MOBIL2_Synthèse prev 2006 - 2007 par entreprise v2_P&amp;L Spring 200806" xfId="4379"/>
    <cellStyle name="_Currency_Jazztel model 15-exhibits bis_T_MOBIL2_Synthèse prev 2006 - 2007 par entreprise v2_P&amp;L Spring 200806 2" xfId="4380"/>
    <cellStyle name="_Currency_Jazztel model 15-exhibits bis_T_MOBIL2_Synthèse prev 2006 - 2007 par entreprise v2_P&amp;L Spring 200806 2 2" xfId="4381"/>
    <cellStyle name="_Currency_Jazztel model 15-exhibits bis_T_MOBIL2_Synthèse prev 2006 - 2007 par entreprise v2_Présentation au Board" xfId="4382"/>
    <cellStyle name="_Currency_Jazztel model 15-exhibits bis_T_MOBIL2_Synthèse prev 2006 - 2007 par entreprise v2_Présentation au Board 2" xfId="4383"/>
    <cellStyle name="_Currency_Jazztel model 15-exhibits bis_T_MOBIL2_Synthèse prev 2006 - 2007 par entreprise v2_Présentation au Board 2 2" xfId="4384"/>
    <cellStyle name="_Currency_Jazztel model 15-exhibits bis_T_MOBIL2_Synthèse prev 2006 - 2007 par entreprise v2_Présentation au Board July 29" xfId="4385"/>
    <cellStyle name="_Currency_Jazztel model 15-exhibits bis_T_MOBIL2_Synthèse prev 2006 - 2007 par entreprise v2_Présentation au Board July 29 2" xfId="4386"/>
    <cellStyle name="_Currency_Jazztel model 15-exhibits bis_T_MOBIL2_Synthèse prev 2006 - 2007 par entreprise v2_Présentation au Board July 29 2 2" xfId="4387"/>
    <cellStyle name="_Currency_Jazztel model 15-exhibits bis_T_MOBIL2_Synthèse prev 2006 - 2007 par entreprise v2_Présentation au CDG July 21 v080708" xfId="4388"/>
    <cellStyle name="_Currency_Jazztel model 15-exhibits bis_T_MOBIL2_Synthèse prev 2006 - 2007 par entreprise v2_Présentation au CDG July 21 v080708 2" xfId="4389"/>
    <cellStyle name="_Currency_Jazztel model 15-exhibits bis_T_MOBIL2_Synthèse prev 2006 - 2007 par entreprise v2_Présentation au CDG July 21 v080708 2 2" xfId="4390"/>
    <cellStyle name="_Currency_Jazztel model 15-exhibits bis_T_MOBIL2_Synthèse prev 2006 - 2007 par entreprise v2_Présention au Board July 29" xfId="4391"/>
    <cellStyle name="_Currency_Jazztel model 15-exhibits bis_T_MOBIL2_Synthèse prev 2006 - 2007 par entreprise v2_Présention au Board July 29 2" xfId="4392"/>
    <cellStyle name="_Currency_Jazztel model 15-exhibits bis_T_MOBIL2_Synthèse prev 2006 - 2007 par entreprise v2_Présention au Board July 29 2 2" xfId="4393"/>
    <cellStyle name="_Currency_Jazztel model 15-exhibits bis_T_MOBIL2_Synthèse prev 2006 - 2007 par entreprise v2_RM 2008 01 comments ILM" xfId="4394"/>
    <cellStyle name="_Currency_Jazztel model 15-exhibits bis_T_MOBIL2_Synthèse prev 2006 - 2007 par entreprise v2_RM 2008 01 comments ILM 2" xfId="4395"/>
    <cellStyle name="_Currency_Jazztel model 15-exhibits bis_T_MOBIL2_Synthèse prev 2006 - 2007 par entreprise v2_RM 2008 01 comments ILM 2 2" xfId="4396"/>
    <cellStyle name="_Currency_Jazztel model 15-exhibits bis_T_MOBIL2_Synthèse prev 2006 - 2007 par entreprise v2_RM 2008 04 comments ILM" xfId="4397"/>
    <cellStyle name="_Currency_Jazztel model 15-exhibits bis_T_MOBIL2_Synthèse prev 2006 - 2007 par entreprise v2_RM 2008 04 comments ILM 2" xfId="4398"/>
    <cellStyle name="_Currency_Jazztel model 15-exhibits bis_T_MOBIL2_Synthèse prev 2006 - 2007 par entreprise v2_RM 2008 04 comments ILM 2 2" xfId="4399"/>
    <cellStyle name="_Currency_Jazztel model 15-exhibits bis_T_MOBIL2_Synthèse prev 2006 - 2007 par entreprise v2_SPRING 2010" xfId="4400"/>
    <cellStyle name="_Currency_Jazztel model 15-exhibits bis_T_MOBIL2_Synthèse prev 2006 - 2007 par entreprise v2_SPRING 2010 2" xfId="4401"/>
    <cellStyle name="_Currency_Jazztel model 15-exhibits bis_T_MOBIL2_Synthèse prev 2006 - 2007 par entreprise v2_SPRING 2010 2 2" xfId="4402"/>
    <cellStyle name="_Currency_Jazztel model 15-exhibits bis_T_MOBIL2_Synthèse prev 2006 - 2007 par entreprise v2_WC &amp; Free Cash Flow 200801" xfId="4403"/>
    <cellStyle name="_Currency_Jazztel model 15-exhibits bis_T_MOBIL2_Synthèse prev 2006 - 2007 par entreprise v2_WC &amp; Free Cash Flow 200801 2" xfId="4404"/>
    <cellStyle name="_Currency_Jazztel model 15-exhibits bis_T_MOBIL2_Synthèse prev 2006 - 2007 par entreprise v2_WC &amp; Free Cash Flow 200801 2 2" xfId="4405"/>
    <cellStyle name="_Currency_Jazztel model 15-exhibits bis_T_MOBIL2_Synthèse prev 2006 - 2007 par entreprise v2_WC &amp; Free Cash Flow 2011-10" xfId="4406"/>
    <cellStyle name="_Currency_Jazztel model 15-exhibits bis_T_MOBIL2_Synthèse prev 2006 - 2007 par entreprise v2_WC &amp; Free Cash Flow 2011-10 2" xfId="4407"/>
    <cellStyle name="_Currency_Jazztel model 15-exhibits bis_T_MOBIL2_Synthèse prev 2006 - 2007 par entreprise v2_WC &amp; Free Cash Flow 2011-10 2 2" xfId="4408"/>
    <cellStyle name="_Currency_Jazztel model 15-exhibits bis_T_MOBIL2_Synthèse prev 2006 - 2007 par entreprise v2_WC &amp; Free Cash Flow Spring 200806" xfId="4409"/>
    <cellStyle name="_Currency_Jazztel model 15-exhibits bis_T_MOBIL2_Synthèse prev 2006 - 2007 par entreprise v2_WC &amp; Free Cash Flow Spring 200806 2" xfId="4410"/>
    <cellStyle name="_Currency_Jazztel model 15-exhibits bis_T_MOBIL2_Synthèse prev 2006 - 2007 par entreprise v2_WC &amp; Free Cash Flow Spring 200806 2 2" xfId="4411"/>
    <cellStyle name="_Currency_Jazztel model 15-exhibits bis_T_MOBIL2_Synthèse prev 2006 - 2007 par entreprise_Bridge FC Act 2007 vs 2008 (Fct June) par entreprise" xfId="4412"/>
    <cellStyle name="_Currency_Jazztel model 15-exhibits bis_T_MOBIL2_Synthèse prev 2006 - 2007 par entreprise_Bridge FC Act 2007 vs 2008 (Fct June) par entreprise 2" xfId="4413"/>
    <cellStyle name="_Currency_Jazztel model 15-exhibits bis_T_MOBIL2_Synthèse prev 2006 - 2007 par entreprise_Bridge FC Act 2007 vs 2008 (Fct June) par entreprise 2 2" xfId="4414"/>
    <cellStyle name="_Currency_Jazztel model 15-exhibits bis_T_MOBIL2_Synthèse prev 2006 - 2007 par entreprise_Cash Unit Review 2012 03 Acetow" xfId="4415"/>
    <cellStyle name="_Currency_Jazztel model 15-exhibits bis_T_MOBIL2_Synthèse prev 2006 - 2007 par entreprise_Conso Bridge EBITDA 2008x2007" xfId="4416"/>
    <cellStyle name="_Currency_Jazztel model 15-exhibits bis_T_MOBIL2_Synthèse prev 2006 - 2007 par entreprise_Conso Bridge EBITDA 2008x2007 2" xfId="4417"/>
    <cellStyle name="_Currency_Jazztel model 15-exhibits bis_T_MOBIL2_Synthèse prev 2006 - 2007 par entreprise_Conso Bridge EBITDA 2008x2007 2 2" xfId="4418"/>
    <cellStyle name="_Currency_Jazztel model 15-exhibits bis_T_MOBIL2_Synthèse prev 2006 - 2007 par entreprise_Conso Bridge EBITDA 2008x2007 SPRING06" xfId="4419"/>
    <cellStyle name="_Currency_Jazztel model 15-exhibits bis_T_MOBIL2_Synthèse prev 2006 - 2007 par entreprise_Conso Bridge EBITDA 2008x2007 SPRING06 2" xfId="4420"/>
    <cellStyle name="_Currency_Jazztel model 15-exhibits bis_T_MOBIL2_Synthèse prev 2006 - 2007 par entreprise_Conso Bridge EBITDA 2008x2007 SPRING06 2 2" xfId="4421"/>
    <cellStyle name="_Currency_Jazztel model 15-exhibits bis_T_MOBIL2_Synthèse prev 2006 - 2007 par entreprise_Formats RDG Dec 2007 vMAG Energy Services" xfId="4422"/>
    <cellStyle name="_Currency_Jazztel model 15-exhibits bis_T_MOBIL2_Synthèse prev 2006 - 2007 par entreprise_Formats RDG Dec 2007 vMAG Energy Services 2" xfId="4423"/>
    <cellStyle name="_Currency_Jazztel model 15-exhibits bis_T_MOBIL2_Synthèse prev 2006 - 2007 par entreprise_Formats RDG Dec 2007 vMAG Energy Services 2 2" xfId="4424"/>
    <cellStyle name="_Currency_Jazztel model 15-exhibits bis_T_MOBIL2_Synthèse prev 2006 - 2007 par entreprise_P&amp;L Spring 200806" xfId="4425"/>
    <cellStyle name="_Currency_Jazztel model 15-exhibits bis_T_MOBIL2_Synthèse prev 2006 - 2007 par entreprise_P&amp;L Spring 200806 2" xfId="4426"/>
    <cellStyle name="_Currency_Jazztel model 15-exhibits bis_T_MOBIL2_Synthèse prev 2006 - 2007 par entreprise_P&amp;L Spring 200806 2 2" xfId="4427"/>
    <cellStyle name="_Currency_Jazztel model 15-exhibits bis_T_MOBIL2_Synthèse prev 2006 - 2007 par entreprise_Présentation au Board" xfId="4428"/>
    <cellStyle name="_Currency_Jazztel model 15-exhibits bis_T_MOBIL2_Synthèse prev 2006 - 2007 par entreprise_Présentation au Board 2" xfId="4429"/>
    <cellStyle name="_Currency_Jazztel model 15-exhibits bis_T_MOBIL2_Synthèse prev 2006 - 2007 par entreprise_Présentation au Board 2 2" xfId="4430"/>
    <cellStyle name="_Currency_Jazztel model 15-exhibits bis_T_MOBIL2_Synthèse prev 2006 - 2007 par entreprise_Présentation au Board July 29" xfId="4431"/>
    <cellStyle name="_Currency_Jazztel model 15-exhibits bis_T_MOBIL2_Synthèse prev 2006 - 2007 par entreprise_Présentation au Board July 29 2" xfId="4432"/>
    <cellStyle name="_Currency_Jazztel model 15-exhibits bis_T_MOBIL2_Synthèse prev 2006 - 2007 par entreprise_Présentation au Board July 29 2 2" xfId="4433"/>
    <cellStyle name="_Currency_Jazztel model 15-exhibits bis_T_MOBIL2_Synthèse prev 2006 - 2007 par entreprise_Présentation au CDG July 21 v080708" xfId="4434"/>
    <cellStyle name="_Currency_Jazztel model 15-exhibits bis_T_MOBIL2_Synthèse prev 2006 - 2007 par entreprise_Présentation au CDG July 21 v080708 2" xfId="4435"/>
    <cellStyle name="_Currency_Jazztel model 15-exhibits bis_T_MOBIL2_Synthèse prev 2006 - 2007 par entreprise_Présentation au CDG July 21 v080708 2 2" xfId="4436"/>
    <cellStyle name="_Currency_Jazztel model 15-exhibits bis_T_MOBIL2_Synthèse prev 2006 - 2007 par entreprise_RM 2008 01 comments ILM" xfId="4437"/>
    <cellStyle name="_Currency_Jazztel model 15-exhibits bis_T_MOBIL2_Synthèse prev 2006 - 2007 par entreprise_RM 2008 01 comments ILM 2" xfId="4438"/>
    <cellStyle name="_Currency_Jazztel model 15-exhibits bis_T_MOBIL2_Synthèse prev 2006 - 2007 par entreprise_RM 2008 01 comments ILM 2 2" xfId="4439"/>
    <cellStyle name="_Currency_Jazztel model 15-exhibits bis_T_MOBIL2_Synthèse prev 2006 - 2007 par entreprise_RM 2008 04 comments ILM" xfId="4440"/>
    <cellStyle name="_Currency_Jazztel model 15-exhibits bis_T_MOBIL2_Synthèse prev 2006 - 2007 par entreprise_RM 2008 04 comments ILM 2" xfId="4441"/>
    <cellStyle name="_Currency_Jazztel model 15-exhibits bis_T_MOBIL2_Synthèse prev 2006 - 2007 par entreprise_RM 2008 04 comments ILM 2 2" xfId="4442"/>
    <cellStyle name="_Currency_Jazztel model 15-exhibits bis_T_MOBIL2_Synthèse prev 2006 - 2007 par entreprise_SPRING 2010" xfId="4443"/>
    <cellStyle name="_Currency_Jazztel model 15-exhibits bis_T_MOBIL2_Synthèse prev 2006 - 2007 par entreprise_SPRING 2010 2" xfId="4444"/>
    <cellStyle name="_Currency_Jazztel model 15-exhibits bis_T_MOBIL2_Synthèse prev 2006 - 2007 par entreprise_SPRING 2010 2 2" xfId="4445"/>
    <cellStyle name="_Currency_Jazztel model 15-exhibits bis_T_MOBIL2_Synthèse prev 2006 - 2007 par entreprise_Synthèse Rhodia Spring Dec 2007 P&amp;L" xfId="4446"/>
    <cellStyle name="_Currency_Jazztel model 15-exhibits bis_T_MOBIL2_Synthèse prev 2006 - 2007 par entreprise_Synthèse Rhodia Spring Dec 2007 P&amp;L 2" xfId="4447"/>
    <cellStyle name="_Currency_Jazztel model 15-exhibits bis_T_MOBIL2_Synthèse prev 2006 - 2007 par entreprise_Synthèse Rhodia Spring Dec 2007 P&amp;L 2 2" xfId="4448"/>
    <cellStyle name="_Currency_Jazztel model 15-exhibits bis_T_MOBIL2_Synthèse prev 2006 - 2007 par entreprise_WC &amp; Free Cash Flow 200801" xfId="4449"/>
    <cellStyle name="_Currency_Jazztel model 15-exhibits bis_T_MOBIL2_Synthèse prev 2006 - 2007 par entreprise_WC &amp; Free Cash Flow 200801 2" xfId="4450"/>
    <cellStyle name="_Currency_Jazztel model 15-exhibits bis_T_MOBIL2_Synthèse prev 2006 - 2007 par entreprise_WC &amp; Free Cash Flow 200801 2 2" xfId="4451"/>
    <cellStyle name="_Currency_Jazztel model 15-exhibits bis_T_MOBIL2_Synthèse prev 2006 - 2007 par entreprise_WC &amp; Free Cash Flow 2011-10" xfId="4452"/>
    <cellStyle name="_Currency_Jazztel model 15-exhibits bis_T_MOBIL2_Synthèse prev 2006 - 2007 par entreprise_WC &amp; Free Cash Flow 2011-10 2" xfId="4453"/>
    <cellStyle name="_Currency_Jazztel model 15-exhibits bis_T_MOBIL2_Synthèse prev 2006 - 2007 par entreprise_WC &amp; Free Cash Flow 2011-10 2 2" xfId="4454"/>
    <cellStyle name="_Currency_Jazztel model 15-exhibits bis_T_MOBIL2_Synthèse prev 2006 - 2007 par entreprise_WC &amp; Free Cash Flow Spring 200806" xfId="4455"/>
    <cellStyle name="_Currency_Jazztel model 15-exhibits bis_T_MOBIL2_Synthèse prev 2006 - 2007 par entreprise_WC &amp; Free Cash Flow Spring 200806 2" xfId="4456"/>
    <cellStyle name="_Currency_Jazztel model 15-exhibits bis_T_MOBIL2_Synthèse prev 2006 - 2007 par entreprise_WC &amp; Free Cash Flow Spring 200806 2 2" xfId="4457"/>
    <cellStyle name="_Currency_Jazztel model 15-exhibits_Jazztel model 16DP3-Exhibits" xfId="4458"/>
    <cellStyle name="_Currency_Jazztel model 15-exhibits_Jazztel model 16DP3-Exhibits 2" xfId="4459"/>
    <cellStyle name="_Currency_Jazztel model 15-exhibits_Jazztel model 16DP3-Exhibits 2 2" xfId="4460"/>
    <cellStyle name="_Currency_Jazztel model 15-exhibits_Jazztel model 16DP3-Exhibits_Mobile CSC - CMT" xfId="4461"/>
    <cellStyle name="_Currency_Jazztel model 15-exhibits_Jazztel model 16DP3-Exhibits_Mobile CSC - CMT 2" xfId="4462"/>
    <cellStyle name="_Currency_Jazztel model 15-exhibits_Jazztel model 16DP3-Exhibits_Mobile CSC - CMT 2 2" xfId="4463"/>
    <cellStyle name="_Currency_Jazztel model 15-exhibits_Jazztel model 16DP3-Exhibits_Mobile CSC - CMT_Chiffres Pres board 2007" xfId="4464"/>
    <cellStyle name="_Currency_Jazztel model 15-exhibits_Jazztel model 16DP3-Exhibits_Mobile CSC - CMT_Chiffres Pres board 2007 2" xfId="4465"/>
    <cellStyle name="_Currency_Jazztel model 15-exhibits_Jazztel model 16DP3-Exhibits_Mobile CSC - CMT_Chiffres Pres board 2007 2 2" xfId="4466"/>
    <cellStyle name="_Currency_Jazztel model 15-exhibits_Jazztel model 16DP3-Exhibits_Mobile CSC - CMT_Chiffres Pres Juillet 2007" xfId="4467"/>
    <cellStyle name="_Currency_Jazztel model 15-exhibits_Jazztel model 16DP3-Exhibits_Mobile CSC - CMT_Chiffres Pres Juillet 2007 2" xfId="4468"/>
    <cellStyle name="_Currency_Jazztel model 15-exhibits_Jazztel model 16DP3-Exhibits_Mobile CSC - CMT_Chiffres Pres Juillet 2007 2 2" xfId="4469"/>
    <cellStyle name="_Currency_Jazztel model 15-exhibits_Jazztel model 16DP3-Exhibits_Mobile CSC - CMT_Free Cash Flow" xfId="4470"/>
    <cellStyle name="_Currency_Jazztel model 15-exhibits_Jazztel model 16DP3-Exhibits_Mobile CSC - CMT_Free Cash Flow 2" xfId="4471"/>
    <cellStyle name="_Currency_Jazztel model 15-exhibits_Jazztel model 16DP3-Exhibits_Mobile CSC - CMT_Free Cash Flow 2 2" xfId="4472"/>
    <cellStyle name="_Currency_Jazztel model 15-exhibits_Jazztel model 16DP3-Exhibits_Mobile CSC - CMT_Free Cash Flow_Bridge FC Act 2007 vs 2008 (Fct June) par entreprise" xfId="4473"/>
    <cellStyle name="_Currency_Jazztel model 15-exhibits_Jazztel model 16DP3-Exhibits_Mobile CSC - CMT_Free Cash Flow_Bridge FC Act 2007 vs 2008 (Fct June) par entreprise 2" xfId="4474"/>
    <cellStyle name="_Currency_Jazztel model 15-exhibits_Jazztel model 16DP3-Exhibits_Mobile CSC - CMT_Free Cash Flow_Bridge FC Act 2007 vs 2008 (Fct June) par entreprise 2 2" xfId="4475"/>
    <cellStyle name="_Currency_Jazztel model 15-exhibits_Jazztel model 16DP3-Exhibits_Mobile CSC - CMT_Free Cash Flow_Cash Unit Review 2012 03 Acetow" xfId="4476"/>
    <cellStyle name="_Currency_Jazztel model 15-exhibits_Jazztel model 16DP3-Exhibits_Mobile CSC - CMT_Free Cash Flow_Chiffres Pres board 2007" xfId="4477"/>
    <cellStyle name="_Currency_Jazztel model 15-exhibits_Jazztel model 16DP3-Exhibits_Mobile CSC - CMT_Free Cash Flow_Chiffres Pres board 2007 2" xfId="4478"/>
    <cellStyle name="_Currency_Jazztel model 15-exhibits_Jazztel model 16DP3-Exhibits_Mobile CSC - CMT_Free Cash Flow_Chiffres Pres board 2007 2 2" xfId="4479"/>
    <cellStyle name="_Currency_Jazztel model 15-exhibits_Jazztel model 16DP3-Exhibits_Mobile CSC - CMT_Free Cash Flow_Conso Bridge EBITDA 2008x2007" xfId="4480"/>
    <cellStyle name="_Currency_Jazztel model 15-exhibits_Jazztel model 16DP3-Exhibits_Mobile CSC - CMT_Free Cash Flow_Conso Bridge EBITDA 2008x2007 2" xfId="4481"/>
    <cellStyle name="_Currency_Jazztel model 15-exhibits_Jazztel model 16DP3-Exhibits_Mobile CSC - CMT_Free Cash Flow_Conso Bridge EBITDA 2008x2007 2 2" xfId="4482"/>
    <cellStyle name="_Currency_Jazztel model 15-exhibits_Jazztel model 16DP3-Exhibits_Mobile CSC - CMT_Free Cash Flow_Conso Bridge EBITDA 2008x2007 SPRING06" xfId="4483"/>
    <cellStyle name="_Currency_Jazztel model 15-exhibits_Jazztel model 16DP3-Exhibits_Mobile CSC - CMT_Free Cash Flow_Conso Bridge EBITDA 2008x2007 SPRING06 2" xfId="4484"/>
    <cellStyle name="_Currency_Jazztel model 15-exhibits_Jazztel model 16DP3-Exhibits_Mobile CSC - CMT_Free Cash Flow_Conso Bridge EBITDA 2008x2007 SPRING06 2 2" xfId="4485"/>
    <cellStyle name="_Currency_Jazztel model 15-exhibits_Jazztel model 16DP3-Exhibits_Mobile CSC - CMT_Free Cash Flow_P&amp;L Spring 200806" xfId="4486"/>
    <cellStyle name="_Currency_Jazztel model 15-exhibits_Jazztel model 16DP3-Exhibits_Mobile CSC - CMT_Free Cash Flow_P&amp;L Spring 200806 2" xfId="4487"/>
    <cellStyle name="_Currency_Jazztel model 15-exhibits_Jazztel model 16DP3-Exhibits_Mobile CSC - CMT_Free Cash Flow_P&amp;L Spring 200806 2 2" xfId="4488"/>
    <cellStyle name="_Currency_Jazztel model 15-exhibits_Jazztel model 16DP3-Exhibits_Mobile CSC - CMT_Free Cash Flow_Présentation au Board" xfId="4489"/>
    <cellStyle name="_Currency_Jazztel model 15-exhibits_Jazztel model 16DP3-Exhibits_Mobile CSC - CMT_Free Cash Flow_Présentation au Board 2" xfId="4490"/>
    <cellStyle name="_Currency_Jazztel model 15-exhibits_Jazztel model 16DP3-Exhibits_Mobile CSC - CMT_Free Cash Flow_Présentation au Board 2 2" xfId="4491"/>
    <cellStyle name="_Currency_Jazztel model 15-exhibits_Jazztel model 16DP3-Exhibits_Mobile CSC - CMT_Free Cash Flow_Présentation au Board July 29" xfId="4492"/>
    <cellStyle name="_Currency_Jazztel model 15-exhibits_Jazztel model 16DP3-Exhibits_Mobile CSC - CMT_Free Cash Flow_Présentation au Board July 29 2" xfId="4493"/>
    <cellStyle name="_Currency_Jazztel model 15-exhibits_Jazztel model 16DP3-Exhibits_Mobile CSC - CMT_Free Cash Flow_Présentation au Board July 29 2 2" xfId="4494"/>
    <cellStyle name="_Currency_Jazztel model 15-exhibits_Jazztel model 16DP3-Exhibits_Mobile CSC - CMT_Free Cash Flow_Présentation au CDG July 21 v080708" xfId="4495"/>
    <cellStyle name="_Currency_Jazztel model 15-exhibits_Jazztel model 16DP3-Exhibits_Mobile CSC - CMT_Free Cash Flow_Présentation au CDG July 21 v080708 2" xfId="4496"/>
    <cellStyle name="_Currency_Jazztel model 15-exhibits_Jazztel model 16DP3-Exhibits_Mobile CSC - CMT_Free Cash Flow_Présentation au CDG July 21 v080708 2 2" xfId="4497"/>
    <cellStyle name="_Currency_Jazztel model 15-exhibits_Jazztel model 16DP3-Exhibits_Mobile CSC - CMT_Free Cash Flow_Présention au Board July 29" xfId="4498"/>
    <cellStyle name="_Currency_Jazztel model 15-exhibits_Jazztel model 16DP3-Exhibits_Mobile CSC - CMT_Free Cash Flow_Présention au Board July 29 2" xfId="4499"/>
    <cellStyle name="_Currency_Jazztel model 15-exhibits_Jazztel model 16DP3-Exhibits_Mobile CSC - CMT_Free Cash Flow_Présention au Board July 29 2 2" xfId="4500"/>
    <cellStyle name="_Currency_Jazztel model 15-exhibits_Jazztel model 16DP3-Exhibits_Mobile CSC - CMT_Free Cash Flow_RM 2008 01 comments ILM" xfId="4501"/>
    <cellStyle name="_Currency_Jazztel model 15-exhibits_Jazztel model 16DP3-Exhibits_Mobile CSC - CMT_Free Cash Flow_RM 2008 01 comments ILM 2" xfId="4502"/>
    <cellStyle name="_Currency_Jazztel model 15-exhibits_Jazztel model 16DP3-Exhibits_Mobile CSC - CMT_Free Cash Flow_RM 2008 01 comments ILM 2 2" xfId="4503"/>
    <cellStyle name="_Currency_Jazztel model 15-exhibits_Jazztel model 16DP3-Exhibits_Mobile CSC - CMT_Free Cash Flow_RM 2008 04 comments ILM" xfId="4504"/>
    <cellStyle name="_Currency_Jazztel model 15-exhibits_Jazztel model 16DP3-Exhibits_Mobile CSC - CMT_Free Cash Flow_RM 2008 04 comments ILM 2" xfId="4505"/>
    <cellStyle name="_Currency_Jazztel model 15-exhibits_Jazztel model 16DP3-Exhibits_Mobile CSC - CMT_Free Cash Flow_RM 2008 04 comments ILM 2 2" xfId="4506"/>
    <cellStyle name="_Currency_Jazztel model 15-exhibits_Jazztel model 16DP3-Exhibits_Mobile CSC - CMT_Free Cash Flow_SPRING 2010" xfId="4507"/>
    <cellStyle name="_Currency_Jazztel model 15-exhibits_Jazztel model 16DP3-Exhibits_Mobile CSC - CMT_Free Cash Flow_SPRING 2010 2" xfId="4508"/>
    <cellStyle name="_Currency_Jazztel model 15-exhibits_Jazztel model 16DP3-Exhibits_Mobile CSC - CMT_Free Cash Flow_SPRING 2010 2 2" xfId="4509"/>
    <cellStyle name="_Currency_Jazztel model 15-exhibits_Jazztel model 16DP3-Exhibits_Mobile CSC - CMT_Free Cash Flow_WC &amp; Free Cash Flow 200801" xfId="4510"/>
    <cellStyle name="_Currency_Jazztel model 15-exhibits_Jazztel model 16DP3-Exhibits_Mobile CSC - CMT_Free Cash Flow_WC &amp; Free Cash Flow 200801 2" xfId="4511"/>
    <cellStyle name="_Currency_Jazztel model 15-exhibits_Jazztel model 16DP3-Exhibits_Mobile CSC - CMT_Free Cash Flow_WC &amp; Free Cash Flow 200801 2 2" xfId="4512"/>
    <cellStyle name="_Currency_Jazztel model 15-exhibits_Jazztel model 16DP3-Exhibits_Mobile CSC - CMT_Free Cash Flow_WC &amp; Free Cash Flow 2011-10" xfId="4513"/>
    <cellStyle name="_Currency_Jazztel model 15-exhibits_Jazztel model 16DP3-Exhibits_Mobile CSC - CMT_Free Cash Flow_WC &amp; Free Cash Flow 2011-10 2" xfId="4514"/>
    <cellStyle name="_Currency_Jazztel model 15-exhibits_Jazztel model 16DP3-Exhibits_Mobile CSC - CMT_Free Cash Flow_WC &amp; Free Cash Flow 2011-10 2 2" xfId="4515"/>
    <cellStyle name="_Currency_Jazztel model 15-exhibits_Jazztel model 16DP3-Exhibits_Mobile CSC - CMT_Free Cash Flow_WC &amp; Free Cash Flow Spring 200806" xfId="4516"/>
    <cellStyle name="_Currency_Jazztel model 15-exhibits_Jazztel model 16DP3-Exhibits_Mobile CSC - CMT_Free Cash Flow_WC &amp; Free Cash Flow Spring 200806 2" xfId="4517"/>
    <cellStyle name="_Currency_Jazztel model 15-exhibits_Jazztel model 16DP3-Exhibits_Mobile CSC - CMT_Free Cash Flow_WC &amp; Free Cash Flow Spring 200806 2 2" xfId="4518"/>
    <cellStyle name="_Currency_Jazztel model 15-exhibits_Jazztel model 16DP3-Exhibits_Mobile CSC - CMT_Net result" xfId="4519"/>
    <cellStyle name="_Currency_Jazztel model 15-exhibits_Jazztel model 16DP3-Exhibits_Mobile CSC - CMT_Net result 2" xfId="4520"/>
    <cellStyle name="_Currency_Jazztel model 15-exhibits_Jazztel model 16DP3-Exhibits_Mobile CSC - CMT_Net result 2 2" xfId="4521"/>
    <cellStyle name="_Currency_Jazztel model 15-exhibits_Jazztel model 16DP3-Exhibits_Mobile CSC - CMT_Présention au Board July 29" xfId="4522"/>
    <cellStyle name="_Currency_Jazztel model 15-exhibits_Jazztel model 16DP3-Exhibits_Mobile CSC - CMT_Présention au Board July 29 2" xfId="4523"/>
    <cellStyle name="_Currency_Jazztel model 15-exhibits_Jazztel model 16DP3-Exhibits_Mobile CSC - CMT_Présention au Board July 29 2 2" xfId="4524"/>
    <cellStyle name="_Currency_Jazztel model 15-exhibits_Jazztel model 16DP3-Exhibits_Mobile CSC - CMT_suivi dette et FCF" xfId="4525"/>
    <cellStyle name="_Currency_Jazztel model 15-exhibits_Jazztel model 16DP3-Exhibits_Mobile CSC - CMT_suivi dette et FCF 2" xfId="4526"/>
    <cellStyle name="_Currency_Jazztel model 15-exhibits_Jazztel model 16DP3-Exhibits_Mobile CSC - CMT_suivi dette et FCF 2 2" xfId="4527"/>
    <cellStyle name="_Currency_Jazztel model 15-exhibits_Jazztel model 16DP3-Exhibits_Mobile CSC - CMT_Synthèse prev 2006 - 2007 par entreprise" xfId="4528"/>
    <cellStyle name="_Currency_Jazztel model 15-exhibits_Jazztel model 16DP3-Exhibits_Mobile CSC - CMT_Synthèse prev 2006 - 2007 par entreprise 2" xfId="4529"/>
    <cellStyle name="_Currency_Jazztel model 15-exhibits_Jazztel model 16DP3-Exhibits_Mobile CSC - CMT_Synthèse prev 2006 - 2007 par entreprise 2 2" xfId="4530"/>
    <cellStyle name="_Currency_Jazztel model 15-exhibits_Jazztel model 16DP3-Exhibits_Mobile CSC - CMT_Synthèse prev 2006 - 2007 par entreprise v2" xfId="4531"/>
    <cellStyle name="_Currency_Jazztel model 15-exhibits_Jazztel model 16DP3-Exhibits_Mobile CSC - CMT_Synthèse prev 2006 - 2007 par entreprise v2 2" xfId="4532"/>
    <cellStyle name="_Currency_Jazztel model 15-exhibits_Jazztel model 16DP3-Exhibits_Mobile CSC - CMT_Synthèse prev 2006 - 2007 par entreprise v2 2 2" xfId="4533"/>
    <cellStyle name="_Currency_Jazztel model 15-exhibits_Jazztel model 16DP3-Exhibits_Mobile CSC - CMT_Synthèse prev 2006 - 2007 par entreprise v2_Bridge FC Act 2007 vs 2008 (Fct June) par entreprise" xfId="4534"/>
    <cellStyle name="_Currency_Jazztel model 15-exhibits_Jazztel model 16DP3-Exhibits_Mobile CSC - CMT_Synthèse prev 2006 - 2007 par entreprise v2_Bridge FC Act 2007 vs 2008 (Fct June) par entreprise 2" xfId="4535"/>
    <cellStyle name="_Currency_Jazztel model 15-exhibits_Jazztel model 16DP3-Exhibits_Mobile CSC - CMT_Synthèse prev 2006 - 2007 par entreprise v2_Bridge FC Act 2007 vs 2008 (Fct June) par entreprise 2 2" xfId="4536"/>
    <cellStyle name="_Currency_Jazztel model 15-exhibits_Jazztel model 16DP3-Exhibits_Mobile CSC - CMT_Synthèse prev 2006 - 2007 par entreprise v2_Cash Unit Review 2012 03 Acetow" xfId="4537"/>
    <cellStyle name="_Currency_Jazztel model 15-exhibits_Jazztel model 16DP3-Exhibits_Mobile CSC - CMT_Synthèse prev 2006 - 2007 par entreprise v2_Chiffres Pres board 2007" xfId="4538"/>
    <cellStyle name="_Currency_Jazztel model 15-exhibits_Jazztel model 16DP3-Exhibits_Mobile CSC - CMT_Synthèse prev 2006 - 2007 par entreprise v2_Chiffres Pres board 2007 2" xfId="4539"/>
    <cellStyle name="_Currency_Jazztel model 15-exhibits_Jazztel model 16DP3-Exhibits_Mobile CSC - CMT_Synthèse prev 2006 - 2007 par entreprise v2_Chiffres Pres board 2007 2 2" xfId="4540"/>
    <cellStyle name="_Currency_Jazztel model 15-exhibits_Jazztel model 16DP3-Exhibits_Mobile CSC - CMT_Synthèse prev 2006 - 2007 par entreprise v2_Conso Bridge EBITDA 2008x2007" xfId="4541"/>
    <cellStyle name="_Currency_Jazztel model 15-exhibits_Jazztel model 16DP3-Exhibits_Mobile CSC - CMT_Synthèse prev 2006 - 2007 par entreprise v2_Conso Bridge EBITDA 2008x2007 2" xfId="4542"/>
    <cellStyle name="_Currency_Jazztel model 15-exhibits_Jazztel model 16DP3-Exhibits_Mobile CSC - CMT_Synthèse prev 2006 - 2007 par entreprise v2_Conso Bridge EBITDA 2008x2007 2 2" xfId="4543"/>
    <cellStyle name="_Currency_Jazztel model 15-exhibits_Jazztel model 16DP3-Exhibits_Mobile CSC - CMT_Synthèse prev 2006 - 2007 par entreprise v2_Conso Bridge EBITDA 2008x2007 SPRING06" xfId="4544"/>
    <cellStyle name="_Currency_Jazztel model 15-exhibits_Jazztel model 16DP3-Exhibits_Mobile CSC - CMT_Synthèse prev 2006 - 2007 par entreprise v2_Conso Bridge EBITDA 2008x2007 SPRING06 2" xfId="4545"/>
    <cellStyle name="_Currency_Jazztel model 15-exhibits_Jazztel model 16DP3-Exhibits_Mobile CSC - CMT_Synthèse prev 2006 - 2007 par entreprise v2_Conso Bridge EBITDA 2008x2007 SPRING06 2 2" xfId="4546"/>
    <cellStyle name="_Currency_Jazztel model 15-exhibits_Jazztel model 16DP3-Exhibits_Mobile CSC - CMT_Synthèse prev 2006 - 2007 par entreprise v2_P&amp;L Spring 200806" xfId="4547"/>
    <cellStyle name="_Currency_Jazztel model 15-exhibits_Jazztel model 16DP3-Exhibits_Mobile CSC - CMT_Synthèse prev 2006 - 2007 par entreprise v2_P&amp;L Spring 200806 2" xfId="4548"/>
    <cellStyle name="_Currency_Jazztel model 15-exhibits_Jazztel model 16DP3-Exhibits_Mobile CSC - CMT_Synthèse prev 2006 - 2007 par entreprise v2_P&amp;L Spring 200806 2 2" xfId="4549"/>
    <cellStyle name="_Currency_Jazztel model 15-exhibits_Jazztel model 16DP3-Exhibits_Mobile CSC - CMT_Synthèse prev 2006 - 2007 par entreprise v2_Présentation au Board" xfId="4550"/>
    <cellStyle name="_Currency_Jazztel model 15-exhibits_Jazztel model 16DP3-Exhibits_Mobile CSC - CMT_Synthèse prev 2006 - 2007 par entreprise v2_Présentation au Board 2" xfId="4551"/>
    <cellStyle name="_Currency_Jazztel model 15-exhibits_Jazztel model 16DP3-Exhibits_Mobile CSC - CMT_Synthèse prev 2006 - 2007 par entreprise v2_Présentation au Board 2 2" xfId="4552"/>
    <cellStyle name="_Currency_Jazztel model 15-exhibits_Jazztel model 16DP3-Exhibits_Mobile CSC - CMT_Synthèse prev 2006 - 2007 par entreprise v2_Présentation au Board July 29" xfId="4553"/>
    <cellStyle name="_Currency_Jazztel model 15-exhibits_Jazztel model 16DP3-Exhibits_Mobile CSC - CMT_Synthèse prev 2006 - 2007 par entreprise v2_Présentation au Board July 29 2" xfId="4554"/>
    <cellStyle name="_Currency_Jazztel model 15-exhibits_Jazztel model 16DP3-Exhibits_Mobile CSC - CMT_Synthèse prev 2006 - 2007 par entreprise v2_Présentation au Board July 29 2 2" xfId="4555"/>
    <cellStyle name="_Currency_Jazztel model 15-exhibits_Jazztel model 16DP3-Exhibits_Mobile CSC - CMT_Synthèse prev 2006 - 2007 par entreprise v2_Présentation au CDG July 21 v080708" xfId="4556"/>
    <cellStyle name="_Currency_Jazztel model 15-exhibits_Jazztel model 16DP3-Exhibits_Mobile CSC - CMT_Synthèse prev 2006 - 2007 par entreprise v2_Présentation au CDG July 21 v080708 2" xfId="4557"/>
    <cellStyle name="_Currency_Jazztel model 15-exhibits_Jazztel model 16DP3-Exhibits_Mobile CSC - CMT_Synthèse prev 2006 - 2007 par entreprise v2_Présentation au CDG July 21 v080708 2 2" xfId="4558"/>
    <cellStyle name="_Currency_Jazztel model 15-exhibits_Jazztel model 16DP3-Exhibits_Mobile CSC - CMT_Synthèse prev 2006 - 2007 par entreprise v2_Présention au Board July 29" xfId="4559"/>
    <cellStyle name="_Currency_Jazztel model 15-exhibits_Jazztel model 16DP3-Exhibits_Mobile CSC - CMT_Synthèse prev 2006 - 2007 par entreprise v2_Présention au Board July 29 2" xfId="4560"/>
    <cellStyle name="_Currency_Jazztel model 15-exhibits_Jazztel model 16DP3-Exhibits_Mobile CSC - CMT_Synthèse prev 2006 - 2007 par entreprise v2_Présention au Board July 29 2 2" xfId="4561"/>
    <cellStyle name="_Currency_Jazztel model 15-exhibits_Jazztel model 16DP3-Exhibits_Mobile CSC - CMT_Synthèse prev 2006 - 2007 par entreprise v2_RM 2008 01 comments ILM" xfId="4562"/>
    <cellStyle name="_Currency_Jazztel model 15-exhibits_Jazztel model 16DP3-Exhibits_Mobile CSC - CMT_Synthèse prev 2006 - 2007 par entreprise v2_RM 2008 01 comments ILM 2" xfId="4563"/>
    <cellStyle name="_Currency_Jazztel model 15-exhibits_Jazztel model 16DP3-Exhibits_Mobile CSC - CMT_Synthèse prev 2006 - 2007 par entreprise v2_RM 2008 01 comments ILM 2 2" xfId="4564"/>
    <cellStyle name="_Currency_Jazztel model 15-exhibits_Jazztel model 16DP3-Exhibits_Mobile CSC - CMT_Synthèse prev 2006 - 2007 par entreprise v2_RM 2008 04 comments ILM" xfId="4565"/>
    <cellStyle name="_Currency_Jazztel model 15-exhibits_Jazztel model 16DP3-Exhibits_Mobile CSC - CMT_Synthèse prev 2006 - 2007 par entreprise v2_RM 2008 04 comments ILM 2" xfId="4566"/>
    <cellStyle name="_Currency_Jazztel model 15-exhibits_Jazztel model 16DP3-Exhibits_Mobile CSC - CMT_Synthèse prev 2006 - 2007 par entreprise v2_RM 2008 04 comments ILM 2 2" xfId="4567"/>
    <cellStyle name="_Currency_Jazztel model 15-exhibits_Jazztel model 16DP3-Exhibits_Mobile CSC - CMT_Synthèse prev 2006 - 2007 par entreprise v2_SPRING 2010" xfId="4568"/>
    <cellStyle name="_Currency_Jazztel model 15-exhibits_Jazztel model 16DP3-Exhibits_Mobile CSC - CMT_Synthèse prev 2006 - 2007 par entreprise v2_SPRING 2010 2" xfId="4569"/>
    <cellStyle name="_Currency_Jazztel model 15-exhibits_Jazztel model 16DP3-Exhibits_Mobile CSC - CMT_Synthèse prev 2006 - 2007 par entreprise v2_SPRING 2010 2 2" xfId="4570"/>
    <cellStyle name="_Currency_Jazztel model 15-exhibits_Jazztel model 16DP3-Exhibits_Mobile CSC - CMT_Synthèse prev 2006 - 2007 par entreprise v2_WC &amp; Free Cash Flow 200801" xfId="4571"/>
    <cellStyle name="_Currency_Jazztel model 15-exhibits_Jazztel model 16DP3-Exhibits_Mobile CSC - CMT_Synthèse prev 2006 - 2007 par entreprise v2_WC &amp; Free Cash Flow 200801 2" xfId="4572"/>
    <cellStyle name="_Currency_Jazztel model 15-exhibits_Jazztel model 16DP3-Exhibits_Mobile CSC - CMT_Synthèse prev 2006 - 2007 par entreprise v2_WC &amp; Free Cash Flow 200801 2 2" xfId="4573"/>
    <cellStyle name="_Currency_Jazztel model 15-exhibits_Jazztel model 16DP3-Exhibits_Mobile CSC - CMT_Synthèse prev 2006 - 2007 par entreprise v2_WC &amp; Free Cash Flow 2011-10" xfId="4574"/>
    <cellStyle name="_Currency_Jazztel model 15-exhibits_Jazztel model 16DP3-Exhibits_Mobile CSC - CMT_Synthèse prev 2006 - 2007 par entreprise v2_WC &amp; Free Cash Flow 2011-10 2" xfId="4575"/>
    <cellStyle name="_Currency_Jazztel model 15-exhibits_Jazztel model 16DP3-Exhibits_Mobile CSC - CMT_Synthèse prev 2006 - 2007 par entreprise v2_WC &amp; Free Cash Flow 2011-10 2 2" xfId="4576"/>
    <cellStyle name="_Currency_Jazztel model 15-exhibits_Jazztel model 16DP3-Exhibits_Mobile CSC - CMT_Synthèse prev 2006 - 2007 par entreprise v2_WC &amp; Free Cash Flow Spring 200806" xfId="4577"/>
    <cellStyle name="_Currency_Jazztel model 15-exhibits_Jazztel model 16DP3-Exhibits_Mobile CSC - CMT_Synthèse prev 2006 - 2007 par entreprise v2_WC &amp; Free Cash Flow Spring 200806 2" xfId="4578"/>
    <cellStyle name="_Currency_Jazztel model 15-exhibits_Jazztel model 16DP3-Exhibits_Mobile CSC - CMT_Synthèse prev 2006 - 2007 par entreprise v2_WC &amp; Free Cash Flow Spring 200806 2 2" xfId="4579"/>
    <cellStyle name="_Currency_Jazztel model 15-exhibits_Jazztel model 16DP3-Exhibits_Mobile CSC - CMT_Synthèse prev 2006 - 2007 par entreprise_Bridge FC Act 2007 vs 2008 (Fct June) par entreprise" xfId="4580"/>
    <cellStyle name="_Currency_Jazztel model 15-exhibits_Jazztel model 16DP3-Exhibits_Mobile CSC - CMT_Synthèse prev 2006 - 2007 par entreprise_Bridge FC Act 2007 vs 2008 (Fct June) par entreprise 2" xfId="4581"/>
    <cellStyle name="_Currency_Jazztel model 15-exhibits_Jazztel model 16DP3-Exhibits_Mobile CSC - CMT_Synthèse prev 2006 - 2007 par entreprise_Bridge FC Act 2007 vs 2008 (Fct June) par entreprise 2 2" xfId="4582"/>
    <cellStyle name="_Currency_Jazztel model 15-exhibits_Jazztel model 16DP3-Exhibits_Mobile CSC - CMT_Synthèse prev 2006 - 2007 par entreprise_Cash Unit Review 2012 03 Acetow" xfId="4583"/>
    <cellStyle name="_Currency_Jazztel model 15-exhibits_Jazztel model 16DP3-Exhibits_Mobile CSC - CMT_Synthèse prev 2006 - 2007 par entreprise_Conso Bridge EBITDA 2008x2007" xfId="4584"/>
    <cellStyle name="_Currency_Jazztel model 15-exhibits_Jazztel model 16DP3-Exhibits_Mobile CSC - CMT_Synthèse prev 2006 - 2007 par entreprise_Conso Bridge EBITDA 2008x2007 2" xfId="4585"/>
    <cellStyle name="_Currency_Jazztel model 15-exhibits_Jazztel model 16DP3-Exhibits_Mobile CSC - CMT_Synthèse prev 2006 - 2007 par entreprise_Conso Bridge EBITDA 2008x2007 2 2" xfId="4586"/>
    <cellStyle name="_Currency_Jazztel model 15-exhibits_Jazztel model 16DP3-Exhibits_Mobile CSC - CMT_Synthèse prev 2006 - 2007 par entreprise_Conso Bridge EBITDA 2008x2007 SPRING06" xfId="4587"/>
    <cellStyle name="_Currency_Jazztel model 15-exhibits_Jazztel model 16DP3-Exhibits_Mobile CSC - CMT_Synthèse prev 2006 - 2007 par entreprise_Conso Bridge EBITDA 2008x2007 SPRING06 2" xfId="4588"/>
    <cellStyle name="_Currency_Jazztel model 15-exhibits_Jazztel model 16DP3-Exhibits_Mobile CSC - CMT_Synthèse prev 2006 - 2007 par entreprise_Conso Bridge EBITDA 2008x2007 SPRING06 2 2" xfId="4589"/>
    <cellStyle name="_Currency_Jazztel model 15-exhibits_Jazztel model 16DP3-Exhibits_Mobile CSC - CMT_Synthèse prev 2006 - 2007 par entreprise_Formats RDG Dec 2007 vMAG Energy Services" xfId="4590"/>
    <cellStyle name="_Currency_Jazztel model 15-exhibits_Jazztel model 16DP3-Exhibits_Mobile CSC - CMT_Synthèse prev 2006 - 2007 par entreprise_Formats RDG Dec 2007 vMAG Energy Services 2" xfId="4591"/>
    <cellStyle name="_Currency_Jazztel model 15-exhibits_Jazztel model 16DP3-Exhibits_Mobile CSC - CMT_Synthèse prev 2006 - 2007 par entreprise_Formats RDG Dec 2007 vMAG Energy Services 2 2" xfId="4592"/>
    <cellStyle name="_Currency_Jazztel model 15-exhibits_Jazztel model 16DP3-Exhibits_Mobile CSC - CMT_Synthèse prev 2006 - 2007 par entreprise_P&amp;L Spring 200806" xfId="4593"/>
    <cellStyle name="_Currency_Jazztel model 15-exhibits_Jazztel model 16DP3-Exhibits_Mobile CSC - CMT_Synthèse prev 2006 - 2007 par entreprise_P&amp;L Spring 200806 2" xfId="4594"/>
    <cellStyle name="_Currency_Jazztel model 15-exhibits_Jazztel model 16DP3-Exhibits_Mobile CSC - CMT_Synthèse prev 2006 - 2007 par entreprise_P&amp;L Spring 200806 2 2" xfId="4595"/>
    <cellStyle name="_Currency_Jazztel model 15-exhibits_Jazztel model 16DP3-Exhibits_Mobile CSC - CMT_Synthèse prev 2006 - 2007 par entreprise_Présentation au Board" xfId="4596"/>
    <cellStyle name="_Currency_Jazztel model 15-exhibits_Jazztel model 16DP3-Exhibits_Mobile CSC - CMT_Synthèse prev 2006 - 2007 par entreprise_Présentation au Board 2" xfId="4597"/>
    <cellStyle name="_Currency_Jazztel model 15-exhibits_Jazztel model 16DP3-Exhibits_Mobile CSC - CMT_Synthèse prev 2006 - 2007 par entreprise_Présentation au Board 2 2" xfId="4598"/>
    <cellStyle name="_Currency_Jazztel model 15-exhibits_Jazztel model 16DP3-Exhibits_Mobile CSC - CMT_Synthèse prev 2006 - 2007 par entreprise_Présentation au Board July 29" xfId="4599"/>
    <cellStyle name="_Currency_Jazztel model 15-exhibits_Jazztel model 16DP3-Exhibits_Mobile CSC - CMT_Synthèse prev 2006 - 2007 par entreprise_Présentation au Board July 29 2" xfId="4600"/>
    <cellStyle name="_Currency_Jazztel model 15-exhibits_Jazztel model 16DP3-Exhibits_Mobile CSC - CMT_Synthèse prev 2006 - 2007 par entreprise_Présentation au Board July 29 2 2" xfId="4601"/>
    <cellStyle name="_Currency_Jazztel model 15-exhibits_Jazztel model 16DP3-Exhibits_Mobile CSC - CMT_Synthèse prev 2006 - 2007 par entreprise_Présentation au CDG July 21 v080708" xfId="4602"/>
    <cellStyle name="_Currency_Jazztel model 15-exhibits_Jazztel model 16DP3-Exhibits_Mobile CSC - CMT_Synthèse prev 2006 - 2007 par entreprise_Présentation au CDG July 21 v080708 2" xfId="4603"/>
    <cellStyle name="_Currency_Jazztel model 15-exhibits_Jazztel model 16DP3-Exhibits_Mobile CSC - CMT_Synthèse prev 2006 - 2007 par entreprise_Présentation au CDG July 21 v080708 2 2" xfId="4604"/>
    <cellStyle name="_Currency_Jazztel model 15-exhibits_Jazztel model 16DP3-Exhibits_Mobile CSC - CMT_Synthèse prev 2006 - 2007 par entreprise_RM 2008 01 comments ILM" xfId="4605"/>
    <cellStyle name="_Currency_Jazztel model 15-exhibits_Jazztel model 16DP3-Exhibits_Mobile CSC - CMT_Synthèse prev 2006 - 2007 par entreprise_RM 2008 01 comments ILM 2" xfId="4606"/>
    <cellStyle name="_Currency_Jazztel model 15-exhibits_Jazztel model 16DP3-Exhibits_Mobile CSC - CMT_Synthèse prev 2006 - 2007 par entreprise_RM 2008 01 comments ILM 2 2" xfId="4607"/>
    <cellStyle name="_Currency_Jazztel model 15-exhibits_Jazztel model 16DP3-Exhibits_Mobile CSC - CMT_Synthèse prev 2006 - 2007 par entreprise_RM 2008 04 comments ILM" xfId="4608"/>
    <cellStyle name="_Currency_Jazztel model 15-exhibits_Jazztel model 16DP3-Exhibits_Mobile CSC - CMT_Synthèse prev 2006 - 2007 par entreprise_RM 2008 04 comments ILM 2" xfId="4609"/>
    <cellStyle name="_Currency_Jazztel model 15-exhibits_Jazztel model 16DP3-Exhibits_Mobile CSC - CMT_Synthèse prev 2006 - 2007 par entreprise_RM 2008 04 comments ILM 2 2" xfId="4610"/>
    <cellStyle name="_Currency_Jazztel model 15-exhibits_Jazztel model 16DP3-Exhibits_Mobile CSC - CMT_Synthèse prev 2006 - 2007 par entreprise_SPRING 2010" xfId="4611"/>
    <cellStyle name="_Currency_Jazztel model 15-exhibits_Jazztel model 16DP3-Exhibits_Mobile CSC - CMT_Synthèse prev 2006 - 2007 par entreprise_SPRING 2010 2" xfId="4612"/>
    <cellStyle name="_Currency_Jazztel model 15-exhibits_Jazztel model 16DP3-Exhibits_Mobile CSC - CMT_Synthèse prev 2006 - 2007 par entreprise_SPRING 2010 2 2" xfId="4613"/>
    <cellStyle name="_Currency_Jazztel model 15-exhibits_Jazztel model 16DP3-Exhibits_Mobile CSC - CMT_Synthèse prev 2006 - 2007 par entreprise_Synthèse Rhodia Spring Dec 2007 P&amp;L" xfId="4614"/>
    <cellStyle name="_Currency_Jazztel model 15-exhibits_Jazztel model 16DP3-Exhibits_Mobile CSC - CMT_Synthèse prev 2006 - 2007 par entreprise_Synthèse Rhodia Spring Dec 2007 P&amp;L 2" xfId="4615"/>
    <cellStyle name="_Currency_Jazztel model 15-exhibits_Jazztel model 16DP3-Exhibits_Mobile CSC - CMT_Synthèse prev 2006 - 2007 par entreprise_Synthèse Rhodia Spring Dec 2007 P&amp;L 2 2" xfId="4616"/>
    <cellStyle name="_Currency_Jazztel model 15-exhibits_Jazztel model 16DP3-Exhibits_Mobile CSC - CMT_Synthèse prev 2006 - 2007 par entreprise_WC &amp; Free Cash Flow 200801" xfId="4617"/>
    <cellStyle name="_Currency_Jazztel model 15-exhibits_Jazztel model 16DP3-Exhibits_Mobile CSC - CMT_Synthèse prev 2006 - 2007 par entreprise_WC &amp; Free Cash Flow 200801 2" xfId="4618"/>
    <cellStyle name="_Currency_Jazztel model 15-exhibits_Jazztel model 16DP3-Exhibits_Mobile CSC - CMT_Synthèse prev 2006 - 2007 par entreprise_WC &amp; Free Cash Flow 200801 2 2" xfId="4619"/>
    <cellStyle name="_Currency_Jazztel model 15-exhibits_Jazztel model 16DP3-Exhibits_Mobile CSC - CMT_Synthèse prev 2006 - 2007 par entreprise_WC &amp; Free Cash Flow 2011-10" xfId="4620"/>
    <cellStyle name="_Currency_Jazztel model 15-exhibits_Jazztel model 16DP3-Exhibits_Mobile CSC - CMT_Synthèse prev 2006 - 2007 par entreprise_WC &amp; Free Cash Flow 2011-10 2" xfId="4621"/>
    <cellStyle name="_Currency_Jazztel model 15-exhibits_Jazztel model 16DP3-Exhibits_Mobile CSC - CMT_Synthèse prev 2006 - 2007 par entreprise_WC &amp; Free Cash Flow 2011-10 2 2" xfId="4622"/>
    <cellStyle name="_Currency_Jazztel model 15-exhibits_Jazztel model 16DP3-Exhibits_Mobile CSC - CMT_Synthèse prev 2006 - 2007 par entreprise_WC &amp; Free Cash Flow Spring 200806" xfId="4623"/>
    <cellStyle name="_Currency_Jazztel model 15-exhibits_Jazztel model 16DP3-Exhibits_Mobile CSC - CMT_Synthèse prev 2006 - 2007 par entreprise_WC &amp; Free Cash Flow Spring 200806 2" xfId="4624"/>
    <cellStyle name="_Currency_Jazztel model 15-exhibits_Jazztel model 16DP3-Exhibits_Mobile CSC - CMT_Synthèse prev 2006 - 2007 par entreprise_WC &amp; Free Cash Flow Spring 200806 2 2" xfId="4625"/>
    <cellStyle name="_Currency_Jazztel model 15-exhibits_Jazztel model 16DP3-Exhibits_T_MOBIL2" xfId="4626"/>
    <cellStyle name="_Currency_Jazztel model 15-exhibits_Jazztel model 16DP3-Exhibits_T_MOBIL2 2" xfId="4627"/>
    <cellStyle name="_Currency_Jazztel model 15-exhibits_Jazztel model 16DP3-Exhibits_T_MOBIL2 2 2" xfId="4628"/>
    <cellStyle name="_Currency_Jazztel model 15-exhibits_Jazztel model 16DP3-Exhibits_T_MOBIL2_Chiffres Pres board 2007" xfId="4629"/>
    <cellStyle name="_Currency_Jazztel model 15-exhibits_Jazztel model 16DP3-Exhibits_T_MOBIL2_Chiffres Pres board 2007 2" xfId="4630"/>
    <cellStyle name="_Currency_Jazztel model 15-exhibits_Jazztel model 16DP3-Exhibits_T_MOBIL2_Chiffres Pres board 2007 2 2" xfId="4631"/>
    <cellStyle name="_Currency_Jazztel model 15-exhibits_Jazztel model 16DP3-Exhibits_T_MOBIL2_Chiffres Pres Juillet 2007" xfId="4632"/>
    <cellStyle name="_Currency_Jazztel model 15-exhibits_Jazztel model 16DP3-Exhibits_T_MOBIL2_Chiffres Pres Juillet 2007 2" xfId="4633"/>
    <cellStyle name="_Currency_Jazztel model 15-exhibits_Jazztel model 16DP3-Exhibits_T_MOBIL2_Chiffres Pres Juillet 2007 2 2" xfId="4634"/>
    <cellStyle name="_Currency_Jazztel model 15-exhibits_Jazztel model 16DP3-Exhibits_T_MOBIL2_Free C" xfId="4635"/>
    <cellStyle name="_Currency_Jazztel model 15-exhibits_Jazztel model 16DP3-Exhibits_T_MOBIL2_Free Cash Flow" xfId="4636"/>
    <cellStyle name="_Currency_Jazztel model 15-exhibits_Jazztel model 16DP3-Exhibits_T_MOBIL2_Free Cash Flow 2" xfId="4637"/>
    <cellStyle name="_Currency_Jazztel model 15-exhibits_Jazztel model 16DP3-Exhibits_T_MOBIL2_Free Cash Flow 2 2" xfId="4638"/>
    <cellStyle name="_Currency_Jazztel model 15-exhibits_Jazztel model 16DP3-Exhibits_T_MOBIL2_Free Cash Flow_Bridge FC Act 2007 vs 2008 (Fct June) par entreprise" xfId="4639"/>
    <cellStyle name="_Currency_Jazztel model 15-exhibits_Jazztel model 16DP3-Exhibits_T_MOBIL2_Free Cash Flow_Bridge FC Act 2007 vs 2008 (Fct June) par entreprise 2" xfId="4640"/>
    <cellStyle name="_Currency_Jazztel model 15-exhibits_Jazztel model 16DP3-Exhibits_T_MOBIL2_Free Cash Flow_Bridge FC Act 2007 vs 2008 (Fct June) par entreprise 2 2" xfId="4641"/>
    <cellStyle name="_Currency_Jazztel model 15-exhibits_Jazztel model 16DP3-Exhibits_T_MOBIL2_Free Cash Flow_Cash Unit Review 2012 03 Acetow" xfId="4642"/>
    <cellStyle name="_Currency_Jazztel model 15-exhibits_Jazztel model 16DP3-Exhibits_T_MOBIL2_Free Cash Flow_Chiffres Pres board 2007" xfId="4643"/>
    <cellStyle name="_Currency_Jazztel model 15-exhibits_Jazztel model 16DP3-Exhibits_T_MOBIL2_Free Cash Flow_Chiffres Pres board 2007 2" xfId="4644"/>
    <cellStyle name="_Currency_Jazztel model 15-exhibits_Jazztel model 16DP3-Exhibits_T_MOBIL2_Free Cash Flow_Chiffres Pres board 2007 2 2" xfId="4645"/>
    <cellStyle name="_Currency_Jazztel model 15-exhibits_Jazztel model 16DP3-Exhibits_T_MOBIL2_Free Cash Flow_Conso Bridge EBITDA 2008x2007" xfId="4646"/>
    <cellStyle name="_Currency_Jazztel model 15-exhibits_Jazztel model 16DP3-Exhibits_T_MOBIL2_Free Cash Flow_Conso Bridge EBITDA 2008x2007 2" xfId="4647"/>
    <cellStyle name="_Currency_Jazztel model 15-exhibits_Jazztel model 16DP3-Exhibits_T_MOBIL2_Free Cash Flow_Conso Bridge EBITDA 2008x2007 2 2" xfId="4648"/>
    <cellStyle name="_Currency_Jazztel model 15-exhibits_Jazztel model 16DP3-Exhibits_T_MOBIL2_Free Cash Flow_Conso Bridge EBITDA 2008x2007 SPRING06" xfId="4649"/>
    <cellStyle name="_Currency_Jazztel model 15-exhibits_Jazztel model 16DP3-Exhibits_T_MOBIL2_Free Cash Flow_Conso Bridge EBITDA 2008x2007 SPRING06 2" xfId="4650"/>
    <cellStyle name="_Currency_Jazztel model 15-exhibits_Jazztel model 16DP3-Exhibits_T_MOBIL2_Free Cash Flow_Conso Bridge EBITDA 2008x2007 SPRING06 2 2" xfId="4651"/>
    <cellStyle name="_Currency_Jazztel model 15-exhibits_Jazztel model 16DP3-Exhibits_T_MOBIL2_Free Cash Flow_P&amp;L Spring 200806" xfId="4652"/>
    <cellStyle name="_Currency_Jazztel model 15-exhibits_Jazztel model 16DP3-Exhibits_T_MOBIL2_Free Cash Flow_P&amp;L Spring 200806 2" xfId="4653"/>
    <cellStyle name="_Currency_Jazztel model 15-exhibits_Jazztel model 16DP3-Exhibits_T_MOBIL2_Free Cash Flow_P&amp;L Spring 200806 2 2" xfId="4654"/>
    <cellStyle name="_Currency_Jazztel model 15-exhibits_Jazztel model 16DP3-Exhibits_T_MOBIL2_Free Cash Flow_Présentation au Board" xfId="4655"/>
    <cellStyle name="_Currency_Jazztel model 15-exhibits_Jazztel model 16DP3-Exhibits_T_MOBIL2_Free Cash Flow_Présentation au Board 2" xfId="4656"/>
    <cellStyle name="_Currency_Jazztel model 15-exhibits_Jazztel model 16DP3-Exhibits_T_MOBIL2_Free Cash Flow_Présentation au Board 2 2" xfId="4657"/>
    <cellStyle name="_Currency_Jazztel model 15-exhibits_Jazztel model 16DP3-Exhibits_T_MOBIL2_Free Cash Flow_Présentation au Board July 29" xfId="4658"/>
    <cellStyle name="_Currency_Jazztel model 15-exhibits_Jazztel model 16DP3-Exhibits_T_MOBIL2_Free Cash Flow_Présentation au Board July 29 2" xfId="4659"/>
    <cellStyle name="_Currency_Jazztel model 15-exhibits_Jazztel model 16DP3-Exhibits_T_MOBIL2_Free Cash Flow_Présentation au Board July 29 2 2" xfId="4660"/>
    <cellStyle name="_Currency_Jazztel model 15-exhibits_Jazztel model 16DP3-Exhibits_T_MOBIL2_Free Cash Flow_Présentation au CDG July 21 v080708" xfId="4661"/>
    <cellStyle name="_Currency_Jazztel model 15-exhibits_Jazztel model 16DP3-Exhibits_T_MOBIL2_Free Cash Flow_Présentation au CDG July 21 v080708 2" xfId="4662"/>
    <cellStyle name="_Currency_Jazztel model 15-exhibits_Jazztel model 16DP3-Exhibits_T_MOBIL2_Free Cash Flow_Présentation au CDG July 21 v080708 2 2" xfId="4663"/>
    <cellStyle name="_Currency_Jazztel model 15-exhibits_Jazztel model 16DP3-Exhibits_T_MOBIL2_Free Cash Flow_Présention au Board July 29" xfId="4664"/>
    <cellStyle name="_Currency_Jazztel model 15-exhibits_Jazztel model 16DP3-Exhibits_T_MOBIL2_Free Cash Flow_Présention au Board July 29 2" xfId="4665"/>
    <cellStyle name="_Currency_Jazztel model 15-exhibits_Jazztel model 16DP3-Exhibits_T_MOBIL2_Free Cash Flow_Présention au Board July 29 2 2" xfId="4666"/>
    <cellStyle name="_Currency_Jazztel model 15-exhibits_Jazztel model 16DP3-Exhibits_T_MOBIL2_Free Cash Flow_RM 2008 01 comments ILM" xfId="4667"/>
    <cellStyle name="_Currency_Jazztel model 15-exhibits_Jazztel model 16DP3-Exhibits_T_MOBIL2_Free Cash Flow_RM 2008 01 comments ILM 2" xfId="4668"/>
    <cellStyle name="_Currency_Jazztel model 15-exhibits_Jazztel model 16DP3-Exhibits_T_MOBIL2_Free Cash Flow_RM 2008 01 comments ILM 2 2" xfId="4669"/>
    <cellStyle name="_Currency_Jazztel model 15-exhibits_Jazztel model 16DP3-Exhibits_T_MOBIL2_Free Cash Flow_RM 2008 04 comments ILM" xfId="4670"/>
    <cellStyle name="_Currency_Jazztel model 15-exhibits_Jazztel model 16DP3-Exhibits_T_MOBIL2_Free Cash Flow_RM 2008 04 comments ILM 2" xfId="4671"/>
    <cellStyle name="_Currency_Jazztel model 15-exhibits_Jazztel model 16DP3-Exhibits_T_MOBIL2_Free Cash Flow_RM 2008 04 comments ILM 2 2" xfId="4672"/>
    <cellStyle name="_Currency_Jazztel model 15-exhibits_Jazztel model 16DP3-Exhibits_T_MOBIL2_Free Cash Flow_SPRING 2010" xfId="4673"/>
    <cellStyle name="_Currency_Jazztel model 15-exhibits_Jazztel model 16DP3-Exhibits_T_MOBIL2_Free Cash Flow_SPRING 2010 2" xfId="4674"/>
    <cellStyle name="_Currency_Jazztel model 15-exhibits_Jazztel model 16DP3-Exhibits_T_MOBIL2_Free Cash Flow_SPRING 2010 2 2" xfId="4675"/>
    <cellStyle name="_Currency_Jazztel model 15-exhibits_Jazztel model 16DP3-Exhibits_T_MOBIL2_Free Cash Flow_WC &amp; Free Cash Flow 200801" xfId="4676"/>
    <cellStyle name="_Currency_Jazztel model 15-exhibits_Jazztel model 16DP3-Exhibits_T_MOBIL2_Free Cash Flow_WC &amp; Free Cash Flow 200801 2" xfId="4677"/>
    <cellStyle name="_Currency_Jazztel model 15-exhibits_Jazztel model 16DP3-Exhibits_T_MOBIL2_Free Cash Flow_WC &amp; Free Cash Flow 200801 2 2" xfId="4678"/>
    <cellStyle name="_Currency_Jazztel model 15-exhibits_Jazztel model 16DP3-Exhibits_T_MOBIL2_Free Cash Flow_WC &amp; Free Cash Flow 2011-10" xfId="4679"/>
    <cellStyle name="_Currency_Jazztel model 15-exhibits_Jazztel model 16DP3-Exhibits_T_MOBIL2_Free Cash Flow_WC &amp; Free Cash Flow 2011-10 2" xfId="4680"/>
    <cellStyle name="_Currency_Jazztel model 15-exhibits_Jazztel model 16DP3-Exhibits_T_MOBIL2_Free Cash Flow_WC &amp; Free Cash Flow 2011-10 2 2" xfId="4681"/>
    <cellStyle name="_Currency_Jazztel model 15-exhibits_Jazztel model 16DP3-Exhibits_T_MOBIL2_Free Cash Flow_WC &amp; Free Cash Flow Spring 200806" xfId="4682"/>
    <cellStyle name="_Currency_Jazztel model 15-exhibits_Jazztel model 16DP3-Exhibits_T_MOBIL2_Free Cash Flow_WC &amp; Free Cash Flow Spring 200806 2" xfId="4683"/>
    <cellStyle name="_Currency_Jazztel model 15-exhibits_Jazztel model 16DP3-Exhibits_T_MOBIL2_Free Cash Flow_WC &amp; Free Cash Flow Spring 200806 2 2" xfId="4684"/>
    <cellStyle name="_Currency_Jazztel model 15-exhibits_Jazztel model 16DP3-Exhibits_T_MOBIL2_Net result" xfId="4685"/>
    <cellStyle name="_Currency_Jazztel model 15-exhibits_Jazztel model 16DP3-Exhibits_T_MOBIL2_Net result 2" xfId="4686"/>
    <cellStyle name="_Currency_Jazztel model 15-exhibits_Jazztel model 16DP3-Exhibits_T_MOBIL2_Net result 2 2" xfId="4687"/>
    <cellStyle name="_Currency_Jazztel model 15-exhibits_Jazztel model 16DP3-Exhibits_T_MOBIL2_Présention au Board July 29" xfId="4688"/>
    <cellStyle name="_Currency_Jazztel model 15-exhibits_Jazztel model 16DP3-Exhibits_T_MOBIL2_Présention au Board July 29 2" xfId="4689"/>
    <cellStyle name="_Currency_Jazztel model 15-exhibits_Jazztel model 16DP3-Exhibits_T_MOBIL2_Présention au Board July 29 2 2" xfId="4690"/>
    <cellStyle name="_Currency_Jazztel model 15-exhibits_Jazztel model 16DP3-Exhibits_T_MOBIL2_suivi dette et FCF" xfId="4691"/>
    <cellStyle name="_Currency_Jazztel model 15-exhibits_Jazztel model 16DP3-Exhibits_T_MOBIL2_suivi dette et FCF 2" xfId="4692"/>
    <cellStyle name="_Currency_Jazztel model 15-exhibits_Jazztel model 16DP3-Exhibits_T_MOBIL2_suivi dette et FCF 2 2" xfId="4693"/>
    <cellStyle name="_Currency_Jazztel model 15-exhibits_Jazztel model 16DP3-Exhibits_T_MOBIL2_Synthèse prev 2006 - 2007 par entreprise" xfId="4694"/>
    <cellStyle name="_Currency_Jazztel model 15-exhibits_Jazztel model 16DP3-Exhibits_T_MOBIL2_Synthèse prev 2006 - 2007 par entreprise 2" xfId="4695"/>
    <cellStyle name="_Currency_Jazztel model 15-exhibits_Jazztel model 16DP3-Exhibits_T_MOBIL2_Synthèse prev 2006 - 2007 par entreprise 2 2" xfId="4696"/>
    <cellStyle name="_Currency_Jazztel model 15-exhibits_Jazztel model 16DP3-Exhibits_T_MOBIL2_Synthèse prev 2006 - 2007 par entreprise v2" xfId="4697"/>
    <cellStyle name="_Currency_Jazztel model 15-exhibits_Jazztel model 16DP3-Exhibits_T_MOBIL2_Synthèse prev 2006 - 2007 par entreprise v2 2" xfId="4698"/>
    <cellStyle name="_Currency_Jazztel model 15-exhibits_Jazztel model 16DP3-Exhibits_T_MOBIL2_Synthèse prev 2006 - 2007 par entreprise v2 2 2" xfId="4699"/>
    <cellStyle name="_Currency_Jazztel model 15-exhibits_Jazztel model 16DP3-Exhibits_T_MOBIL2_Synthèse prev 2006 - 2007 par entreprise v2_Bridge FC Act 2007 vs 2008 (Fct June) par entreprise" xfId="4700"/>
    <cellStyle name="_Currency_Jazztel model 15-exhibits_Jazztel model 16DP3-Exhibits_T_MOBIL2_Synthèse prev 2006 - 2007 par entreprise v2_Bridge FC Act 2007 vs 2008 (Fct June) par entreprise 2" xfId="4701"/>
    <cellStyle name="_Currency_Jazztel model 15-exhibits_Jazztel model 16DP3-Exhibits_T_MOBIL2_Synthèse prev 2006 - 2007 par entreprise v2_Bridge FC Act 2007 vs 2008 (Fct June) par entreprise 2 2" xfId="4702"/>
    <cellStyle name="_Currency_Jazztel model 15-exhibits_Jazztel model 16DP3-Exhibits_T_MOBIL2_Synthèse prev 2006 - 2007 par entreprise v2_Cash Unit Review 2012 03 Acetow" xfId="4703"/>
    <cellStyle name="_Currency_Jazztel model 15-exhibits_Jazztel model 16DP3-Exhibits_T_MOBIL2_Synthèse prev 2006 - 2007 par entreprise v2_Chiffres Pres board 2007" xfId="4704"/>
    <cellStyle name="_Currency_Jazztel model 15-exhibits_Jazztel model 16DP3-Exhibits_T_MOBIL2_Synthèse prev 2006 - 2007 par entreprise v2_Chiffres Pres board 2007 2" xfId="4705"/>
    <cellStyle name="_Currency_Jazztel model 15-exhibits_Jazztel model 16DP3-Exhibits_T_MOBIL2_Synthèse prev 2006 - 2007 par entreprise v2_Chiffres Pres board 2007 2 2" xfId="4706"/>
    <cellStyle name="_Currency_Jazztel model 15-exhibits_Jazztel model 16DP3-Exhibits_T_MOBIL2_Synthèse prev 2006 - 2007 par entreprise v2_Conso Bridge EBITDA 2008x2007" xfId="4707"/>
    <cellStyle name="_Currency_Jazztel model 15-exhibits_Jazztel model 16DP3-Exhibits_T_MOBIL2_Synthèse prev 2006 - 2007 par entreprise v2_Conso Bridge EBITDA 2008x2007 2" xfId="4708"/>
    <cellStyle name="_Currency_Jazztel model 15-exhibits_Jazztel model 16DP3-Exhibits_T_MOBIL2_Synthèse prev 2006 - 2007 par entreprise v2_Conso Bridge EBITDA 2008x2007 2 2" xfId="4709"/>
    <cellStyle name="_Currency_Jazztel model 15-exhibits_Jazztel model 16DP3-Exhibits_T_MOBIL2_Synthèse prev 2006 - 2007 par entreprise v2_Conso Bridge EBITDA 2008x2007 SPRING06" xfId="4710"/>
    <cellStyle name="_Currency_Jazztel model 15-exhibits_Jazztel model 16DP3-Exhibits_T_MOBIL2_Synthèse prev 2006 - 2007 par entreprise v2_Conso Bridge EBITDA 2008x2007 SPRING06 2" xfId="4711"/>
    <cellStyle name="_Currency_Jazztel model 15-exhibits_Jazztel model 16DP3-Exhibits_T_MOBIL2_Synthèse prev 2006 - 2007 par entreprise v2_Conso Bridge EBITDA 2008x2007 SPRING06 2 2" xfId="4712"/>
    <cellStyle name="_Currency_Jazztel model 15-exhibits_Jazztel model 16DP3-Exhibits_T_MOBIL2_Synthèse prev 2006 - 2007 par entreprise v2_P&amp;L Spring 200806" xfId="4713"/>
    <cellStyle name="_Currency_Jazztel model 15-exhibits_Jazztel model 16DP3-Exhibits_T_MOBIL2_Synthèse prev 2006 - 2007 par entreprise v2_P&amp;L Spring 200806 2" xfId="4714"/>
    <cellStyle name="_Currency_Jazztel model 15-exhibits_Jazztel model 16DP3-Exhibits_T_MOBIL2_Synthèse prev 2006 - 2007 par entreprise v2_P&amp;L Spring 200806 2 2" xfId="4715"/>
    <cellStyle name="_Currency_Jazztel model 15-exhibits_Jazztel model 16DP3-Exhibits_T_MOBIL2_Synthèse prev 2006 - 2007 par entreprise v2_Présentation au Board" xfId="4716"/>
    <cellStyle name="_Currency_Jazztel model 15-exhibits_Jazztel model 16DP3-Exhibits_T_MOBIL2_Synthèse prev 2006 - 2007 par entreprise v2_Présentation au Board 2" xfId="4717"/>
    <cellStyle name="_Currency_Jazztel model 15-exhibits_Jazztel model 16DP3-Exhibits_T_MOBIL2_Synthèse prev 2006 - 2007 par entreprise v2_Présentation au Board 2 2" xfId="4718"/>
    <cellStyle name="_Currency_Jazztel model 15-exhibits_Jazztel model 16DP3-Exhibits_T_MOBIL2_Synthèse prev 2006 - 2007 par entreprise v2_Présentation au Board July 29" xfId="4719"/>
    <cellStyle name="_Currency_Jazztel model 15-exhibits_Jazztel model 16DP3-Exhibits_T_MOBIL2_Synthèse prev 2006 - 2007 par entreprise v2_Présentation au Board July 29 2" xfId="4720"/>
    <cellStyle name="_Currency_Jazztel model 15-exhibits_Jazztel model 16DP3-Exhibits_T_MOBIL2_Synthèse prev 2006 - 2007 par entreprise v2_Présentation au Board July 29 2 2" xfId="4721"/>
    <cellStyle name="_Currency_Jazztel model 15-exhibits_Jazztel model 16DP3-Exhibits_T_MOBIL2_Synthèse prev 2006 - 2007 par entreprise v2_Présentation au CDG July 21 v080708" xfId="4722"/>
    <cellStyle name="_Currency_Jazztel model 15-exhibits_Jazztel model 16DP3-Exhibits_T_MOBIL2_Synthèse prev 2006 - 2007 par entreprise v2_Présentation au CDG July 21 v080708 2" xfId="4723"/>
    <cellStyle name="_Currency_Jazztel model 15-exhibits_Jazztel model 16DP3-Exhibits_T_MOBIL2_Synthèse prev 2006 - 2007 par entreprise v2_Présentation au CDG July 21 v080708 2 2" xfId="4724"/>
    <cellStyle name="_Currency_Jazztel model 15-exhibits_Jazztel model 16DP3-Exhibits_T_MOBIL2_Synthèse prev 2006 - 2007 par entreprise v2_Présention au Board July 29" xfId="4725"/>
    <cellStyle name="_Currency_Jazztel model 15-exhibits_Jazztel model 16DP3-Exhibits_T_MOBIL2_Synthèse prev 2006 - 2007 par entreprise v2_Présention au Board July 29 2" xfId="4726"/>
    <cellStyle name="_Currency_Jazztel model 15-exhibits_Jazztel model 16DP3-Exhibits_T_MOBIL2_Synthèse prev 2006 - 2007 par entreprise v2_Présention au Board July 29 2 2" xfId="4727"/>
    <cellStyle name="_Currency_Jazztel model 15-exhibits_Jazztel model 16DP3-Exhibits_T_MOBIL2_Synthèse prev 2006 - 2007 par entreprise v2_RM 2008 01 comments ILM" xfId="4728"/>
    <cellStyle name="_Currency_Jazztel model 15-exhibits_Jazztel model 16DP3-Exhibits_T_MOBIL2_Synthèse prev 2006 - 2007 par entreprise v2_RM 2008 01 comments ILM 2" xfId="4729"/>
    <cellStyle name="_Currency_Jazztel model 15-exhibits_Jazztel model 16DP3-Exhibits_T_MOBIL2_Synthèse prev 2006 - 2007 par entreprise v2_RM 2008 01 comments ILM 2 2" xfId="4730"/>
    <cellStyle name="_Currency_Jazztel model 15-exhibits_Jazztel model 16DP3-Exhibits_T_MOBIL2_Synthèse prev 2006 - 2007 par entreprise v2_RM 2008 04 comments ILM" xfId="4731"/>
    <cellStyle name="_Currency_Jazztel model 15-exhibits_Jazztel model 16DP3-Exhibits_T_MOBIL2_Synthèse prev 2006 - 2007 par entreprise v2_RM 2008 04 comments ILM 2" xfId="4732"/>
    <cellStyle name="_Currency_Jazztel model 15-exhibits_Jazztel model 16DP3-Exhibits_T_MOBIL2_Synthèse prev 2006 - 2007 par entreprise v2_RM 2008 04 comments ILM 2 2" xfId="4733"/>
    <cellStyle name="_Currency_Jazztel model 15-exhibits_Jazztel model 16DP3-Exhibits_T_MOBIL2_Synthèse prev 2006 - 2007 par entreprise v2_SPRING 2010" xfId="4734"/>
    <cellStyle name="_Currency_Jazztel model 15-exhibits_Jazztel model 16DP3-Exhibits_T_MOBIL2_Synthèse prev 2006 - 2007 par entreprise v2_SPRING 2010 2" xfId="4735"/>
    <cellStyle name="_Currency_Jazztel model 15-exhibits_Jazztel model 16DP3-Exhibits_T_MOBIL2_Synthèse prev 2006 - 2007 par entreprise v2_SPRING 2010 2 2" xfId="4736"/>
    <cellStyle name="_Currency_Jazztel model 15-exhibits_Jazztel model 16DP3-Exhibits_T_MOBIL2_Synthèse prev 2006 - 2007 par entreprise v2_WC &amp; Free Cash Flow 200801" xfId="4737"/>
    <cellStyle name="_Currency_Jazztel model 15-exhibits_Jazztel model 16DP3-Exhibits_T_MOBIL2_Synthèse prev 2006 - 2007 par entreprise v2_WC &amp; Free Cash Flow 200801 2" xfId="4738"/>
    <cellStyle name="_Currency_Jazztel model 15-exhibits_Jazztel model 16DP3-Exhibits_T_MOBIL2_Synthèse prev 2006 - 2007 par entreprise v2_WC &amp; Free Cash Flow 200801 2 2" xfId="4739"/>
    <cellStyle name="_Currency_Jazztel model 15-exhibits_Jazztel model 16DP3-Exhibits_T_MOBIL2_Synthèse prev 2006 - 2007 par entreprise v2_WC &amp; Free Cash Flow 2011-10" xfId="4740"/>
    <cellStyle name="_Currency_Jazztel model 15-exhibits_Jazztel model 16DP3-Exhibits_T_MOBIL2_Synthèse prev 2006 - 2007 par entreprise v2_WC &amp; Free Cash Flow 2011-10 2" xfId="4741"/>
    <cellStyle name="_Currency_Jazztel model 15-exhibits_Jazztel model 16DP3-Exhibits_T_MOBIL2_Synthèse prev 2006 - 2007 par entreprise v2_WC &amp; Free Cash Flow 2011-10 2 2" xfId="4742"/>
    <cellStyle name="_Currency_Jazztel model 15-exhibits_Jazztel model 16DP3-Exhibits_T_MOBIL2_Synthèse prev 2006 - 2007 par entreprise v2_WC &amp; Free Cash Flow Spring 200806" xfId="4743"/>
    <cellStyle name="_Currency_Jazztel model 15-exhibits_Jazztel model 16DP3-Exhibits_T_MOBIL2_Synthèse prev 2006 - 2007 par entreprise v2_WC &amp; Free Cash Flow Spring 200806 2" xfId="4744"/>
    <cellStyle name="_Currency_Jazztel model 15-exhibits_Jazztel model 16DP3-Exhibits_T_MOBIL2_Synthèse prev 2006 - 2007 par entreprise v2_WC &amp; Free Cash Flow Spring 200806 2 2" xfId="4745"/>
    <cellStyle name="_Currency_Jazztel model 15-exhibits_Jazztel model 16DP3-Exhibits_T_MOBIL2_Synthèse prev 2006 - 2007 par entreprise_Bridge FC Act 2007 vs 2008 (Fct June) par entreprise" xfId="4746"/>
    <cellStyle name="_Currency_Jazztel model 15-exhibits_Jazztel model 16DP3-Exhibits_T_MOBIL2_Synthèse prev 2006 - 2007 par entreprise_Bridge FC Act 2007 vs 2008 (Fct June) par entreprise 2" xfId="4747"/>
    <cellStyle name="_Currency_Jazztel model 15-exhibits_Jazztel model 16DP3-Exhibits_T_MOBIL2_Synthèse prev 2006 - 2007 par entreprise_Bridge FC Act 2007 vs 2008 (Fct June) par entreprise 2 2" xfId="4748"/>
    <cellStyle name="_Currency_Jazztel model 15-exhibits_Jazztel model 16DP3-Exhibits_T_MOBIL2_Synthèse prev 2006 - 2007 par entreprise_Cash Unit Review 2012 03 Acetow" xfId="4749"/>
    <cellStyle name="_Currency_Jazztel model 15-exhibits_Jazztel model 16DP3-Exhibits_T_MOBIL2_Synthèse prev 2006 - 2007 par entreprise_Conso Bridge EBITDA 2008x2007" xfId="4750"/>
    <cellStyle name="_Currency_Jazztel model 15-exhibits_Jazztel model 16DP3-Exhibits_T_MOBIL2_Synthèse prev 2006 - 2007 par entreprise_Conso Bridge EBITDA 2008x2007 2" xfId="4751"/>
    <cellStyle name="_Currency_Jazztel model 15-exhibits_Jazztel model 16DP3-Exhibits_T_MOBIL2_Synthèse prev 2006 - 2007 par entreprise_Conso Bridge EBITDA 2008x2007 2 2" xfId="4752"/>
    <cellStyle name="_Currency_Jazztel model 15-exhibits_Jazztel model 16DP3-Exhibits_T_MOBIL2_Synthèse prev 2006 - 2007 par entreprise_Conso Bridge EBITDA 2008x2007 SPRING06" xfId="4753"/>
    <cellStyle name="_Currency_Jazztel model 15-exhibits_Jazztel model 16DP3-Exhibits_T_MOBIL2_Synthèse prev 2006 - 2007 par entreprise_Conso Bridge EBITDA 2008x2007 SPRING06 2" xfId="4754"/>
    <cellStyle name="_Currency_Jazztel model 15-exhibits_Jazztel model 16DP3-Exhibits_T_MOBIL2_Synthèse prev 2006 - 2007 par entreprise_Conso Bridge EBITDA 2008x2007 SPRING06 2 2" xfId="4755"/>
    <cellStyle name="_Currency_Jazztel model 15-exhibits_Jazztel model 16DP3-Exhibits_T_MOBIL2_Synthèse prev 2006 - 2007 par entreprise_Formats RDG Dec 2007 vMAG Energy Services" xfId="4756"/>
    <cellStyle name="_Currency_Jazztel model 15-exhibits_Jazztel model 16DP3-Exhibits_T_MOBIL2_Synthèse prev 2006 - 2007 par entreprise_Formats RDG Dec 2007 vMAG Energy Services 2" xfId="4757"/>
    <cellStyle name="_Currency_Jazztel model 15-exhibits_Jazztel model 16DP3-Exhibits_T_MOBIL2_Synthèse prev 2006 - 2007 par entreprise_Formats RDG Dec 2007 vMAG Energy Services 2 2" xfId="4758"/>
    <cellStyle name="_Currency_Jazztel model 15-exhibits_Jazztel model 16DP3-Exhibits_T_MOBIL2_Synthèse prev 2006 - 2007 par entreprise_P&amp;L Spring 200806" xfId="4759"/>
    <cellStyle name="_Currency_Jazztel model 15-exhibits_Jazztel model 16DP3-Exhibits_T_MOBIL2_Synthèse prev 2006 - 2007 par entreprise_P&amp;L Spring 200806 2" xfId="4760"/>
    <cellStyle name="_Currency_Jazztel model 15-exhibits_Jazztel model 16DP3-Exhibits_T_MOBIL2_Synthèse prev 2006 - 2007 par entreprise_P&amp;L Spring 200806 2 2" xfId="4761"/>
    <cellStyle name="_Currency_Jazztel model 15-exhibits_Jazztel model 16DP3-Exhibits_T_MOBIL2_Synthèse prev 2006 - 2007 par entreprise_Présentation au Board" xfId="4762"/>
    <cellStyle name="_Currency_Jazztel model 15-exhibits_Jazztel model 16DP3-Exhibits_T_MOBIL2_Synthèse prev 2006 - 2007 par entreprise_Présentation au Board 2" xfId="4763"/>
    <cellStyle name="_Currency_Jazztel model 15-exhibits_Jazztel model 16DP3-Exhibits_T_MOBIL2_Synthèse prev 2006 - 2007 par entreprise_Présentation au Board 2 2" xfId="4764"/>
    <cellStyle name="_Currency_Jazztel model 15-exhibits_Jazztel model 16DP3-Exhibits_T_MOBIL2_Synthèse prev 2006 - 2007 par entreprise_Présentation au Board July 29" xfId="4765"/>
    <cellStyle name="_Currency_Jazztel model 15-exhibits_Jazztel model 16DP3-Exhibits_T_MOBIL2_Synthèse prev 2006 - 2007 par entreprise_Présentation au Board July 29 2" xfId="4766"/>
    <cellStyle name="_Currency_Jazztel model 15-exhibits_Jazztel model 16DP3-Exhibits_T_MOBIL2_Synthèse prev 2006 - 2007 par entreprise_Présentation au Board July 29 2 2" xfId="4767"/>
    <cellStyle name="_Currency_Jazztel model 15-exhibits_Jazztel model 16DP3-Exhibits_T_MOBIL2_Synthèse prev 2006 - 2007 par entreprise_Présentation au CDG July 21 v080708" xfId="4768"/>
    <cellStyle name="_Currency_Jazztel model 15-exhibits_Jazztel model 16DP3-Exhibits_T_MOBIL2_Synthèse prev 2006 - 2007 par entreprise_Présentation au CDG July 21 v080708 2" xfId="4769"/>
    <cellStyle name="_Currency_Jazztel model 15-exhibits_Jazztel model 16DP3-Exhibits_T_MOBIL2_Synthèse prev 2006 - 2007 par entreprise_Présentation au CDG July 21 v080708 2 2" xfId="4770"/>
    <cellStyle name="_Currency_Jazztel model 15-exhibits_Jazztel model 16DP3-Exhibits_T_MOBIL2_Synthèse prev 2006 - 2007 par entreprise_RM 2008 01 comments ILM" xfId="4771"/>
    <cellStyle name="_Currency_Jazztel model 15-exhibits_Jazztel model 16DP3-Exhibits_T_MOBIL2_Synthèse prev 2006 - 2007 par entreprise_RM 2008 01 comments ILM 2" xfId="4772"/>
    <cellStyle name="_Currency_Jazztel model 15-exhibits_Jazztel model 16DP3-Exhibits_T_MOBIL2_Synthèse prev 2006 - 2007 par entreprise_RM 2008 01 comments ILM 2 2" xfId="4773"/>
    <cellStyle name="_Currency_Jazztel model 15-exhibits_Jazztel model 16DP3-Exhibits_T_MOBIL2_Synthèse prev 2006 - 2007 par entreprise_RM 2008 04 comments ILM" xfId="4774"/>
    <cellStyle name="_Currency_Jazztel model 15-exhibits_Jazztel model 16DP3-Exhibits_T_MOBIL2_Synthèse prev 2006 - 2007 par entreprise_RM 2008 04 comments ILM 2" xfId="4775"/>
    <cellStyle name="_Currency_Jazztel model 15-exhibits_Jazztel model 16DP3-Exhibits_T_MOBIL2_Synthèse prev 2006 - 2007 par entreprise_RM 2008 04 comments ILM 2 2" xfId="4776"/>
    <cellStyle name="_Currency_Jazztel model 15-exhibits_Jazztel model 16DP3-Exhibits_T_MOBIL2_Synthèse prev 2006 - 2007 par entreprise_SPRING 2010" xfId="4777"/>
    <cellStyle name="_Currency_Jazztel model 15-exhibits_Jazztel model 16DP3-Exhibits_T_MOBIL2_Synthèse prev 2006 - 2007 par entreprise_SPRING 2010 2" xfId="4778"/>
    <cellStyle name="_Currency_Jazztel model 15-exhibits_Jazztel model 16DP3-Exhibits_T_MOBIL2_Synthèse prev 2006 - 2007 par entreprise_SPRING 2010 2 2" xfId="4779"/>
    <cellStyle name="_Currency_Jazztel model 15-exhibits_Jazztel model 16DP3-Exhibits_T_MOBIL2_Synthèse prev 2006 - 2007 par entreprise_Synthèse Rhodia Spring Dec 2007 P&amp;L" xfId="4780"/>
    <cellStyle name="_Currency_Jazztel model 15-exhibits_Jazztel model 16DP3-Exhibits_T_MOBIL2_Synthèse prev 2006 - 2007 par entreprise_Synthèse Rhodia Spring Dec 2007 P&amp;L 2" xfId="4781"/>
    <cellStyle name="_Currency_Jazztel model 15-exhibits_Jazztel model 16DP3-Exhibits_T_MOBIL2_Synthèse prev 2006 - 2007 par entreprise_Synthèse Rhodia Spring Dec 2007 P&amp;L 2 2" xfId="4782"/>
    <cellStyle name="_Currency_Jazztel model 15-exhibits_Jazztel model 16DP3-Exhibits_T_MOBIL2_Synthèse prev 2006 - 2007 par entreprise_WC &amp; Free Cash Flow 200801" xfId="4783"/>
    <cellStyle name="_Currency_Jazztel model 15-exhibits_Jazztel model 16DP3-Exhibits_T_MOBIL2_Synthèse prev 2006 - 2007 par entreprise_WC &amp; Free Cash Flow 200801 2" xfId="4784"/>
    <cellStyle name="_Currency_Jazztel model 15-exhibits_Jazztel model 16DP3-Exhibits_T_MOBIL2_Synthèse prev 2006 - 2007 par entreprise_WC &amp; Free Cash Flow 200801 2 2" xfId="4785"/>
    <cellStyle name="_Currency_Jazztel model 15-exhibits_Jazztel model 16DP3-Exhibits_T_MOBIL2_Synthèse prev 2006 - 2007 par entreprise_WC &amp; Free Cash Flow 2011-10" xfId="4786"/>
    <cellStyle name="_Currency_Jazztel model 15-exhibits_Jazztel model 16DP3-Exhibits_T_MOBIL2_Synthèse prev 2006 - 2007 par entreprise_WC &amp; Free Cash Flow 2011-10 2" xfId="4787"/>
    <cellStyle name="_Currency_Jazztel model 15-exhibits_Jazztel model 16DP3-Exhibits_T_MOBIL2_Synthèse prev 2006 - 2007 par entreprise_WC &amp; Free Cash Flow 2011-10 2 2" xfId="4788"/>
    <cellStyle name="_Currency_Jazztel model 15-exhibits_Jazztel model 16DP3-Exhibits_T_MOBIL2_Synthèse prev 2006 - 2007 par entreprise_WC &amp; Free Cash Flow Spring 200806" xfId="4789"/>
    <cellStyle name="_Currency_Jazztel model 15-exhibits_Jazztel model 16DP3-Exhibits_T_MOBIL2_Synthèse prev 2006 - 2007 par entreprise_WC &amp; Free Cash Flow Spring 200806 2" xfId="4790"/>
    <cellStyle name="_Currency_Jazztel model 15-exhibits_Jazztel model 16DP3-Exhibits_T_MOBIL2_Synthèse prev 2006 - 2007 par entreprise_WC &amp; Free Cash Flow Spring 200806 2 2" xfId="4791"/>
    <cellStyle name="_Currency_Jazztel model 15-exhibits_Jazztel model 18DP-exhibits" xfId="4792"/>
    <cellStyle name="_Currency_Jazztel model 15-exhibits_Jazztel model 18DP-exhibits 2" xfId="4793"/>
    <cellStyle name="_Currency_Jazztel model 15-exhibits_Jazztel model 18DP-exhibits 2 2" xfId="4794"/>
    <cellStyle name="_Currency_Jazztel model 15-exhibits_Merger model_10 Aug Credit" xfId="4795"/>
    <cellStyle name="_Currency_Jazztel model 15-exhibits_Merger model_10 Aug Credit 2" xfId="4796"/>
    <cellStyle name="_Currency_Jazztel model 15-exhibits_Merger model_10 Aug Credit 2 2" xfId="4797"/>
    <cellStyle name="_Currency_Jazztel model 15-exhibits_Merger model_10 Aug Credit 3" xfId="4798"/>
    <cellStyle name="_Currency_Jazztel model 15-exhibits-Friso2" xfId="4799"/>
    <cellStyle name="_Currency_Jazztel model 15-exhibits-Friso2 2" xfId="4800"/>
    <cellStyle name="_Currency_Jazztel model 15-exhibits-Friso2 2 2" xfId="4801"/>
    <cellStyle name="_Currency_Jazztel model 15-exhibits-Friso2_Jazztel model 16DP3-Exhibits" xfId="4802"/>
    <cellStyle name="_Currency_Jazztel model 15-exhibits-Friso2_Jazztel model 16DP3-Exhibits 2" xfId="4803"/>
    <cellStyle name="_Currency_Jazztel model 15-exhibits-Friso2_Jazztel model 16DP3-Exhibits 2 2" xfId="4804"/>
    <cellStyle name="_Currency_Jazztel model 15-exhibits-Friso2_Jazztel model 16DP3-Exhibits_Mobile CSC - CMT" xfId="4805"/>
    <cellStyle name="_Currency_Jazztel model 15-exhibits-Friso2_Jazztel model 16DP3-Exhibits_Mobile CSC - CMT 2" xfId="4806"/>
    <cellStyle name="_Currency_Jazztel model 15-exhibits-Friso2_Jazztel model 16DP3-Exhibits_Mobile CSC - CMT 2 2" xfId="4807"/>
    <cellStyle name="_Currency_Jazztel model 15-exhibits-Friso2_Jazztel model 16DP3-Exhibits_Mobile CSC - CMT_Chiffres Pres board 2007" xfId="4808"/>
    <cellStyle name="_Currency_Jazztel model 15-exhibits-Friso2_Jazztel model 16DP3-Exhibits_Mobile CSC - CMT_Chiffres Pres board 2007 2" xfId="4809"/>
    <cellStyle name="_Currency_Jazztel model 15-exhibits-Friso2_Jazztel model 16DP3-Exhibits_Mobile CSC - CMT_Chiffres Pres board 2007 2 2" xfId="4810"/>
    <cellStyle name="_Currency_Jazztel model 15-exhibits-Friso2_Jazztel model 16DP3-Exhibits_Mobile CSC - CMT_Chiffres Pres Juillet 2007" xfId="4811"/>
    <cellStyle name="_Currency_Jazztel model 15-exhibits-Friso2_Jazztel model 16DP3-Exhibits_Mobile CSC - CMT_Chiffres Pres Juillet 2007 2" xfId="4812"/>
    <cellStyle name="_Currency_Jazztel model 15-exhibits-Friso2_Jazztel model 16DP3-Exhibits_Mobile CSC - CMT_Chiffres Pres Juillet 2007 2 2" xfId="4813"/>
    <cellStyle name="_Currency_Jazztel model 15-exhibits-Friso2_Jazztel model 16DP3-Exhibits_Mobile CSC - CMT_Free Cash Flow" xfId="4814"/>
    <cellStyle name="_Currency_Jazztel model 15-exhibits-Friso2_Jazztel model 16DP3-Exhibits_Mobile CSC - CMT_Free Cash Flow 2" xfId="4815"/>
    <cellStyle name="_Currency_Jazztel model 15-exhibits-Friso2_Jazztel model 16DP3-Exhibits_Mobile CSC - CMT_Free Cash Flow 2 2" xfId="4816"/>
    <cellStyle name="_Currency_Jazztel model 15-exhibits-Friso2_Jazztel model 16DP3-Exhibits_Mobile CSC - CMT_Free Cash Flow_Bridge FC Act 2007 vs 2008 (Fct June) par entreprise" xfId="4817"/>
    <cellStyle name="_Currency_Jazztel model 15-exhibits-Friso2_Jazztel model 16DP3-Exhibits_Mobile CSC - CMT_Free Cash Flow_Bridge FC Act 2007 vs 2008 (Fct June) par entreprise 2" xfId="4818"/>
    <cellStyle name="_Currency_Jazztel model 15-exhibits-Friso2_Jazztel model 16DP3-Exhibits_Mobile CSC - CMT_Free Cash Flow_Bridge FC Act 2007 vs 2008 (Fct June) par entreprise 2 2" xfId="4819"/>
    <cellStyle name="_Currency_Jazztel model 15-exhibits-Friso2_Jazztel model 16DP3-Exhibits_Mobile CSC - CMT_Free Cash Flow_Cash Unit Review 2012 03 Acetow" xfId="4820"/>
    <cellStyle name="_Currency_Jazztel model 15-exhibits-Friso2_Jazztel model 16DP3-Exhibits_Mobile CSC - CMT_Free Cash Flow_Chiffres Pres board 2007" xfId="4821"/>
    <cellStyle name="_Currency_Jazztel model 15-exhibits-Friso2_Jazztel model 16DP3-Exhibits_Mobile CSC - CMT_Free Cash Flow_Chiffres Pres board 2007 2" xfId="4822"/>
    <cellStyle name="_Currency_Jazztel model 15-exhibits-Friso2_Jazztel model 16DP3-Exhibits_Mobile CSC - CMT_Free Cash Flow_Chiffres Pres board 2007 2 2" xfId="4823"/>
    <cellStyle name="_Currency_Jazztel model 15-exhibits-Friso2_Jazztel model 16DP3-Exhibits_Mobile CSC - CMT_Free Cash Flow_Conso Bridge EBITDA 2008x2007" xfId="4824"/>
    <cellStyle name="_Currency_Jazztel model 15-exhibits-Friso2_Jazztel model 16DP3-Exhibits_Mobile CSC - CMT_Free Cash Flow_Conso Bridge EBITDA 2008x2007 2" xfId="4825"/>
    <cellStyle name="_Currency_Jazztel model 15-exhibits-Friso2_Jazztel model 16DP3-Exhibits_Mobile CSC - CMT_Free Cash Flow_Conso Bridge EBITDA 2008x2007 2 2" xfId="4826"/>
    <cellStyle name="_Currency_Jazztel model 15-exhibits-Friso2_Jazztel model 16DP3-Exhibits_Mobile CSC - CMT_Free Cash Flow_Conso Bridge EBITDA 2008x2007 SPRING06" xfId="4827"/>
    <cellStyle name="_Currency_Jazztel model 15-exhibits-Friso2_Jazztel model 16DP3-Exhibits_Mobile CSC - CMT_Free Cash Flow_Conso Bridge EBITDA 2008x2007 SPRING06 2" xfId="4828"/>
    <cellStyle name="_Currency_Jazztel model 15-exhibits-Friso2_Jazztel model 16DP3-Exhibits_Mobile CSC - CMT_Free Cash Flow_Conso Bridge EBITDA 2008x2007 SPRING06 2 2" xfId="4829"/>
    <cellStyle name="_Currency_Jazztel model 15-exhibits-Friso2_Jazztel model 16DP3-Exhibits_Mobile CSC - CMT_Free Cash Flow_P&amp;L Spring 200806" xfId="4830"/>
    <cellStyle name="_Currency_Jazztel model 15-exhibits-Friso2_Jazztel model 16DP3-Exhibits_Mobile CSC - CMT_Free Cash Flow_P&amp;L Spring 200806 2" xfId="4831"/>
    <cellStyle name="_Currency_Jazztel model 15-exhibits-Friso2_Jazztel model 16DP3-Exhibits_Mobile CSC - CMT_Free Cash Flow_P&amp;L Spring 200806 2 2" xfId="4832"/>
    <cellStyle name="_Currency_Jazztel model 15-exhibits-Friso2_Jazztel model 16DP3-Exhibits_Mobile CSC - CMT_Free Cash Flow_Présentation au Board" xfId="4833"/>
    <cellStyle name="_Currency_Jazztel model 15-exhibits-Friso2_Jazztel model 16DP3-Exhibits_Mobile CSC - CMT_Free Cash Flow_Présentation au Board 2" xfId="4834"/>
    <cellStyle name="_Currency_Jazztel model 15-exhibits-Friso2_Jazztel model 16DP3-Exhibits_Mobile CSC - CMT_Free Cash Flow_Présentation au Board 2 2" xfId="4835"/>
    <cellStyle name="_Currency_Jazztel model 15-exhibits-Friso2_Jazztel model 16DP3-Exhibits_Mobile CSC - CMT_Free Cash Flow_Présentation au Board July 29" xfId="4836"/>
    <cellStyle name="_Currency_Jazztel model 15-exhibits-Friso2_Jazztel model 16DP3-Exhibits_Mobile CSC - CMT_Free Cash Flow_Présentation au Board July 29 2" xfId="4837"/>
    <cellStyle name="_Currency_Jazztel model 15-exhibits-Friso2_Jazztel model 16DP3-Exhibits_Mobile CSC - CMT_Free Cash Flow_Présentation au Board July 29 2 2" xfId="4838"/>
    <cellStyle name="_Currency_Jazztel model 15-exhibits-Friso2_Jazztel model 16DP3-Exhibits_Mobile CSC - CMT_Free Cash Flow_Présentation au CDG July 21 v080708" xfId="4839"/>
    <cellStyle name="_Currency_Jazztel model 15-exhibits-Friso2_Jazztel model 16DP3-Exhibits_Mobile CSC - CMT_Free Cash Flow_Présentation au CDG July 21 v080708 2" xfId="4840"/>
    <cellStyle name="_Currency_Jazztel model 15-exhibits-Friso2_Jazztel model 16DP3-Exhibits_Mobile CSC - CMT_Free Cash Flow_Présentation au CDG July 21 v080708 2 2" xfId="4841"/>
    <cellStyle name="_Currency_Jazztel model 15-exhibits-Friso2_Jazztel model 16DP3-Exhibits_Mobile CSC - CMT_Free Cash Flow_Présention au Board July 29" xfId="4842"/>
    <cellStyle name="_Currency_Jazztel model 15-exhibits-Friso2_Jazztel model 16DP3-Exhibits_Mobile CSC - CMT_Free Cash Flow_Présention au Board July 29 2" xfId="4843"/>
    <cellStyle name="_Currency_Jazztel model 15-exhibits-Friso2_Jazztel model 16DP3-Exhibits_Mobile CSC - CMT_Free Cash Flow_Présention au Board July 29 2 2" xfId="4844"/>
    <cellStyle name="_Currency_Jazztel model 15-exhibits-Friso2_Jazztel model 16DP3-Exhibits_Mobile CSC - CMT_Free Cash Flow_RM 2008 01 comments ILM" xfId="4845"/>
    <cellStyle name="_Currency_Jazztel model 15-exhibits-Friso2_Jazztel model 16DP3-Exhibits_Mobile CSC - CMT_Free Cash Flow_RM 2008 01 comments ILM 2" xfId="4846"/>
    <cellStyle name="_Currency_Jazztel model 15-exhibits-Friso2_Jazztel model 16DP3-Exhibits_Mobile CSC - CMT_Free Cash Flow_RM 2008 01 comments ILM 2 2" xfId="4847"/>
    <cellStyle name="_Currency_Jazztel model 15-exhibits-Friso2_Jazztel model 16DP3-Exhibits_Mobile CSC - CMT_Free Cash Flow_RM 2008 04 comments ILM" xfId="4848"/>
    <cellStyle name="_Currency_Jazztel model 15-exhibits-Friso2_Jazztel model 16DP3-Exhibits_Mobile CSC - CMT_Free Cash Flow_RM 2008 04 comments ILM 2" xfId="4849"/>
    <cellStyle name="_Currency_Jazztel model 15-exhibits-Friso2_Jazztel model 16DP3-Exhibits_Mobile CSC - CMT_Free Cash Flow_RM 2008 04 comments ILM 2 2" xfId="4850"/>
    <cellStyle name="_Currency_Jazztel model 15-exhibits-Friso2_Jazztel model 16DP3-Exhibits_Mobile CSC - CMT_Free Cash Flow_SPRING 2010" xfId="4851"/>
    <cellStyle name="_Currency_Jazztel model 15-exhibits-Friso2_Jazztel model 16DP3-Exhibits_Mobile CSC - CMT_Free Cash Flow_SPRING 2010 2" xfId="4852"/>
    <cellStyle name="_Currency_Jazztel model 15-exhibits-Friso2_Jazztel model 16DP3-Exhibits_Mobile CSC - CMT_Free Cash Flow_SPRING 2010 2 2" xfId="4853"/>
    <cellStyle name="_Currency_Jazztel model 15-exhibits-Friso2_Jazztel model 16DP3-Exhibits_Mobile CSC - CMT_Free Cash Flow_WC &amp; Free Cash Flow 200801" xfId="4854"/>
    <cellStyle name="_Currency_Jazztel model 15-exhibits-Friso2_Jazztel model 16DP3-Exhibits_Mobile CSC - CMT_Free Cash Flow_WC &amp; Free Cash Flow 200801 2" xfId="4855"/>
    <cellStyle name="_Currency_Jazztel model 15-exhibits-Friso2_Jazztel model 16DP3-Exhibits_Mobile CSC - CMT_Free Cash Flow_WC &amp; Free Cash Flow 200801 2 2" xfId="4856"/>
    <cellStyle name="_Currency_Jazztel model 15-exhibits-Friso2_Jazztel model 16DP3-Exhibits_Mobile CSC - CMT_Free Cash Flow_WC &amp; Free Cash Flow 2011-10" xfId="4857"/>
    <cellStyle name="_Currency_Jazztel model 15-exhibits-Friso2_Jazztel model 16DP3-Exhibits_Mobile CSC - CMT_Free Cash Flow_WC &amp; Free Cash Flow 2011-10 2" xfId="4858"/>
    <cellStyle name="_Currency_Jazztel model 15-exhibits-Friso2_Jazztel model 16DP3-Exhibits_Mobile CSC - CMT_Free Cash Flow_WC &amp; Free Cash Flow 2011-10 2 2" xfId="4859"/>
    <cellStyle name="_Currency_Jazztel model 15-exhibits-Friso2_Jazztel model 16DP3-Exhibits_Mobile CSC - CMT_Free Cash Flow_WC &amp; Free Cash Flow Spring 200806" xfId="4860"/>
    <cellStyle name="_Currency_Jazztel model 15-exhibits-Friso2_Jazztel model 16DP3-Exhibits_Mobile CSC - CMT_Free Cash Flow_WC &amp; Free Cash Flow Spring 200806 2" xfId="4861"/>
    <cellStyle name="_Currency_Jazztel model 15-exhibits-Friso2_Jazztel model 16DP3-Exhibits_Mobile CSC - CMT_Free Cash Flow_WC &amp; Free Cash Flow Spring 200806 2 2" xfId="4862"/>
    <cellStyle name="_Currency_Jazztel model 15-exhibits-Friso2_Jazztel model 16DP3-Exhibits_Mobile CSC - CMT_Net result" xfId="4863"/>
    <cellStyle name="_Currency_Jazztel model 15-exhibits-Friso2_Jazztel model 16DP3-Exhibits_Mobile CSC - CMT_Net result 2" xfId="4864"/>
    <cellStyle name="_Currency_Jazztel model 15-exhibits-Friso2_Jazztel model 16DP3-Exhibits_Mobile CSC - CMT_Net result 2 2" xfId="4865"/>
    <cellStyle name="_Currency_Jazztel model 15-exhibits-Friso2_Jazztel model 16DP3-Exhibits_Mobile CSC - CMT_Présention au Board July 29" xfId="4866"/>
    <cellStyle name="_Currency_Jazztel model 15-exhibits-Friso2_Jazztel model 16DP3-Exhibits_Mobile CSC - CMT_Présention au Board July 29 2" xfId="4867"/>
    <cellStyle name="_Currency_Jazztel model 15-exhibits-Friso2_Jazztel model 16DP3-Exhibits_Mobile CSC - CMT_Présention au Board July 29 2 2" xfId="4868"/>
    <cellStyle name="_Currency_Jazztel model 15-exhibits-Friso2_Jazztel model 16DP3-Exhibits_Mobile CSC - CMT_suivi dette et FCF" xfId="4869"/>
    <cellStyle name="_Currency_Jazztel model 15-exhibits-Friso2_Jazztel model 16DP3-Exhibits_Mobile CSC - CMT_suivi dette et FCF 2" xfId="4870"/>
    <cellStyle name="_Currency_Jazztel model 15-exhibits-Friso2_Jazztel model 16DP3-Exhibits_Mobile CSC - CMT_suivi dette et FCF 2 2" xfId="4871"/>
    <cellStyle name="_Currency_Jazztel model 15-exhibits-Friso2_Jazztel model 16DP3-Exhibits_Mobile CSC - CMT_Synthèse prev 2006 - 2007 par entreprise" xfId="4872"/>
    <cellStyle name="_Currency_Jazztel model 15-exhibits-Friso2_Jazztel model 16DP3-Exhibits_Mobile CSC - CMT_Synthèse prev 2006 - 2007 par entreprise 2" xfId="4873"/>
    <cellStyle name="_Currency_Jazztel model 15-exhibits-Friso2_Jazztel model 16DP3-Exhibits_Mobile CSC - CMT_Synthèse prev 2006 - 2007 par entreprise 2 2" xfId="4874"/>
    <cellStyle name="_Currency_Jazztel model 15-exhibits-Friso2_Jazztel model 16DP3-Exhibits_Mobile CSC - CMT_Synthèse prev 2006 - 2007 par entreprise v2" xfId="4875"/>
    <cellStyle name="_Currency_Jazztel model 15-exhibits-Friso2_Jazztel model 16DP3-Exhibits_Mobile CSC - CMT_Synthèse prev 2006 - 2007 par entreprise v2 2" xfId="4876"/>
    <cellStyle name="_Currency_Jazztel model 15-exhibits-Friso2_Jazztel model 16DP3-Exhibits_Mobile CSC - CMT_Synthèse prev 2006 - 2007 par entreprise v2 2 2" xfId="4877"/>
    <cellStyle name="_Currency_Jazztel model 15-exhibits-Friso2_Jazztel model 16DP3-Exhibits_Mobile CSC - CMT_Synthèse prev 2006 - 2007 par entreprise v2_Bridge FC Act 2007 vs 2008 (Fct June) par entreprise" xfId="4878"/>
    <cellStyle name="_Currency_Jazztel model 15-exhibits-Friso2_Jazztel model 16DP3-Exhibits_Mobile CSC - CMT_Synthèse prev 2006 - 2007 par entreprise v2_Bridge FC Act 2007 vs 2008 (Fct June) par entreprise 2" xfId="4879"/>
    <cellStyle name="_Currency_Jazztel model 15-exhibits-Friso2_Jazztel model 16DP3-Exhibits_Mobile CSC - CMT_Synthèse prev 2006 - 2007 par entreprise v2_Bridge FC Act 2007 vs 2008 (Fct June) par entreprise 2 2" xfId="4880"/>
    <cellStyle name="_Currency_Jazztel model 15-exhibits-Friso2_Jazztel model 16DP3-Exhibits_Mobile CSC - CMT_Synthèse prev 2006 - 2007 par entreprise v2_Cash Unit Review 2012 03 Acetow" xfId="4881"/>
    <cellStyle name="_Currency_Jazztel model 15-exhibits-Friso2_Jazztel model 16DP3-Exhibits_Mobile CSC - CMT_Synthèse prev 2006 - 2007 par entreprise v2_Chiffres Pres board 2007" xfId="4882"/>
    <cellStyle name="_Currency_Jazztel model 15-exhibits-Friso2_Jazztel model 16DP3-Exhibits_Mobile CSC - CMT_Synthèse prev 2006 - 2007 par entreprise v2_Chiffres Pres board 2007 2" xfId="4883"/>
    <cellStyle name="_Currency_Jazztel model 15-exhibits-Friso2_Jazztel model 16DP3-Exhibits_Mobile CSC - CMT_Synthèse prev 2006 - 2007 par entreprise v2_Chiffres Pres board 2007 2 2" xfId="4884"/>
    <cellStyle name="_Currency_Jazztel model 15-exhibits-Friso2_Jazztel model 16DP3-Exhibits_Mobile CSC - CMT_Synthèse prev 2006 - 2007 par entreprise v2_Conso Bridge EBITDA 2008x2007" xfId="4885"/>
    <cellStyle name="_Currency_Jazztel model 15-exhibits-Friso2_Jazztel model 16DP3-Exhibits_Mobile CSC - CMT_Synthèse prev 2006 - 2007 par entreprise v2_Conso Bridge EBITDA 2008x2007 2" xfId="4886"/>
    <cellStyle name="_Currency_Jazztel model 15-exhibits-Friso2_Jazztel model 16DP3-Exhibits_Mobile CSC - CMT_Synthèse prev 2006 - 2007 par entreprise v2_Conso Bridge EBITDA 2008x2007 2 2" xfId="4887"/>
    <cellStyle name="_Currency_Jazztel model 15-exhibits-Friso2_Jazztel model 16DP3-Exhibits_Mobile CSC - CMT_Synthèse prev 2006 - 2007 par entreprise v2_Conso Bridge EBITDA 2008x2007 SPRING06" xfId="4888"/>
    <cellStyle name="_Currency_Jazztel model 15-exhibits-Friso2_Jazztel model 16DP3-Exhibits_Mobile CSC - CMT_Synthèse prev 2006 - 2007 par entreprise v2_Conso Bridge EBITDA 2008x2007 SPRING06 2" xfId="4889"/>
    <cellStyle name="_Currency_Jazztel model 15-exhibits-Friso2_Jazztel model 16DP3-Exhibits_Mobile CSC - CMT_Synthèse prev 2006 - 2007 par entreprise v2_Conso Bridge EBITDA 2008x2007 SPRING06 2 2" xfId="4890"/>
    <cellStyle name="_Currency_Jazztel model 15-exhibits-Friso2_Jazztel model 16DP3-Exhibits_Mobile CSC - CMT_Synthèse prev 2006 - 2007 par entreprise v2_P&amp;L Spring 200806" xfId="4891"/>
    <cellStyle name="_Currency_Jazztel model 15-exhibits-Friso2_Jazztel model 16DP3-Exhibits_Mobile CSC - CMT_Synthèse prev 2006 - 2007 par entreprise v2_P&amp;L Spring 200806 2" xfId="4892"/>
    <cellStyle name="_Currency_Jazztel model 15-exhibits-Friso2_Jazztel model 16DP3-Exhibits_Mobile CSC - CMT_Synthèse prev 2006 - 2007 par entreprise v2_P&amp;L Spring 200806 2 2" xfId="4893"/>
    <cellStyle name="_Currency_Jazztel model 15-exhibits-Friso2_Jazztel model 16DP3-Exhibits_Mobile CSC - CMT_Synthèse prev 2006 - 2007 par entreprise v2_Présentation au Board" xfId="4894"/>
    <cellStyle name="_Currency_Jazztel model 15-exhibits-Friso2_Jazztel model 16DP3-Exhibits_Mobile CSC - CMT_Synthèse prev 2006 - 2007 par entreprise v2_Présentation au Board 2" xfId="4895"/>
    <cellStyle name="_Currency_Jazztel model 15-exhibits-Friso2_Jazztel model 16DP3-Exhibits_Mobile CSC - CMT_Synthèse prev 2006 - 2007 par entreprise v2_Présentation au Board 2 2" xfId="4896"/>
    <cellStyle name="_Currency_Jazztel model 15-exhibits-Friso2_Jazztel model 16DP3-Exhibits_Mobile CSC - CMT_Synthèse prev 2006 - 2007 par entreprise v2_Présentation au Board July 29" xfId="4897"/>
    <cellStyle name="_Currency_Jazztel model 15-exhibits-Friso2_Jazztel model 16DP3-Exhibits_Mobile CSC - CMT_Synthèse prev 2006 - 2007 par entreprise v2_Présentation au Board July 29 2" xfId="4898"/>
    <cellStyle name="_Currency_Jazztel model 15-exhibits-Friso2_Jazztel model 16DP3-Exhibits_Mobile CSC - CMT_Synthèse prev 2006 - 2007 par entreprise v2_Présentation au Board July 29 2 2" xfId="4899"/>
    <cellStyle name="_Currency_Jazztel model 15-exhibits-Friso2_Jazztel model 16DP3-Exhibits_Mobile CSC - CMT_Synthèse prev 2006 - 2007 par entreprise v2_Présentation au CDG July 21 v080708" xfId="4900"/>
    <cellStyle name="_Currency_Jazztel model 15-exhibits-Friso2_Jazztel model 16DP3-Exhibits_Mobile CSC - CMT_Synthèse prev 2006 - 2007 par entreprise v2_Présentation au CDG July 21 v080708 2" xfId="4901"/>
    <cellStyle name="_Currency_Jazztel model 15-exhibits-Friso2_Jazztel model 16DP3-Exhibits_Mobile CSC - CMT_Synthèse prev 2006 - 2007 par entreprise v2_Présentation au CDG July 21 v080708 2 2" xfId="4902"/>
    <cellStyle name="_Currency_Jazztel model 15-exhibits-Friso2_Jazztel model 16DP3-Exhibits_Mobile CSC - CMT_Synthèse prev 2006 - 2007 par entreprise v2_Présention au Board July 29" xfId="4903"/>
    <cellStyle name="_Currency_Jazztel model 15-exhibits-Friso2_Jazztel model 16DP3-Exhibits_Mobile CSC - CMT_Synthèse prev 2006 - 2007 par entreprise v2_Présention au Board July 29 2" xfId="4904"/>
    <cellStyle name="_Currency_Jazztel model 15-exhibits-Friso2_Jazztel model 16DP3-Exhibits_Mobile CSC - CMT_Synthèse prev 2006 - 2007 par entreprise v2_Présention au Board July 29 2 2" xfId="4905"/>
    <cellStyle name="_Currency_Jazztel model 15-exhibits-Friso2_Jazztel model 16DP3-Exhibits_Mobile CSC - CMT_Synthèse prev 2006 - 2007 par entreprise v2_RM 2008 01 comments ILM" xfId="4906"/>
    <cellStyle name="_Currency_Jazztel model 15-exhibits-Friso2_Jazztel model 16DP3-Exhibits_Mobile CSC - CMT_Synthèse prev 2006 - 2007 par entreprise v2_RM 2008 01 comments ILM 2" xfId="4907"/>
    <cellStyle name="_Currency_Jazztel model 15-exhibits-Friso2_Jazztel model 16DP3-Exhibits_Mobile CSC - CMT_Synthèse prev 2006 - 2007 par entreprise v2_RM 2008 01 comments ILM 2 2" xfId="4908"/>
    <cellStyle name="_Currency_Jazztel model 15-exhibits-Friso2_Jazztel model 16DP3-Exhibits_Mobile CSC - CMT_Synthèse prev 2006 - 2007 par entreprise v2_RM 2008 04 comments ILM" xfId="4909"/>
    <cellStyle name="_Currency_Jazztel model 15-exhibits-Friso2_Jazztel model 16DP3-Exhibits_Mobile CSC - CMT_Synthèse prev 2006 - 2007 par entreprise v2_RM 2008 04 comments ILM 2" xfId="4910"/>
    <cellStyle name="_Currency_Jazztel model 15-exhibits-Friso2_Jazztel model 16DP3-Exhibits_Mobile CSC - CMT_Synthèse prev 2006 - 2007 par entreprise v2_RM 2008 04 comments ILM 2 2" xfId="4911"/>
    <cellStyle name="_Currency_Jazztel model 15-exhibits-Friso2_Jazztel model 16DP3-Exhibits_Mobile CSC - CMT_Synthèse prev 2006 - 2007 par entreprise v2_SPRING 2010" xfId="4912"/>
    <cellStyle name="_Currency_Jazztel model 15-exhibits-Friso2_Jazztel model 16DP3-Exhibits_Mobile CSC - CMT_Synthèse prev 2006 - 2007 par entreprise v2_SPRING 2010 2" xfId="4913"/>
    <cellStyle name="_Currency_Jazztel model 15-exhibits-Friso2_Jazztel model 16DP3-Exhibits_Mobile CSC - CMT_Synthèse prev 2006 - 2007 par entreprise v2_SPRING 2010 2 2" xfId="4914"/>
    <cellStyle name="_Currency_Jazztel model 15-exhibits-Friso2_Jazztel model 16DP3-Exhibits_Mobile CSC - CMT_Synthèse prev 2006 - 2007 par entreprise v2_WC &amp; Free Cash Flow 200801" xfId="4915"/>
    <cellStyle name="_Currency_Jazztel model 15-exhibits-Friso2_Jazztel model 16DP3-Exhibits_Mobile CSC - CMT_Synthèse prev 2006 - 2007 par entreprise v2_WC &amp; Free Cash Flow 200801 2" xfId="4916"/>
    <cellStyle name="_Currency_Jazztel model 15-exhibits-Friso2_Jazztel model 16DP3-Exhibits_Mobile CSC - CMT_Synthèse prev 2006 - 2007 par entreprise v2_WC &amp; Free Cash Flow 200801 2 2" xfId="4917"/>
    <cellStyle name="_Currency_Jazztel model 15-exhibits-Friso2_Jazztel model 16DP3-Exhibits_Mobile CSC - CMT_Synthèse prev 2006 - 2007 par entreprise v2_WC &amp; Free Cash Flow 2011-10" xfId="4918"/>
    <cellStyle name="_Currency_Jazztel model 15-exhibits-Friso2_Jazztel model 16DP3-Exhibits_Mobile CSC - CMT_Synthèse prev 2006 - 2007 par entreprise v2_WC &amp; Free Cash Flow 2011-10 2" xfId="4919"/>
    <cellStyle name="_Currency_Jazztel model 15-exhibits-Friso2_Jazztel model 16DP3-Exhibits_Mobile CSC - CMT_Synthèse prev 2006 - 2007 par entreprise v2_WC &amp; Free Cash Flow 2011-10 2 2" xfId="4920"/>
    <cellStyle name="_Currency_Jazztel model 15-exhibits-Friso2_Jazztel model 16DP3-Exhibits_Mobile CSC - CMT_Synthèse prev 2006 - 2007 par entreprise v2_WC &amp; Free Cash Flow Spring 200806" xfId="4921"/>
    <cellStyle name="_Currency_Jazztel model 15-exhibits-Friso2_Jazztel model 16DP3-Exhibits_Mobile CSC - CMT_Synthèse prev 2006 - 2007 par entreprise v2_WC &amp; Free Cash Flow Spring 200806 2" xfId="4922"/>
    <cellStyle name="_Currency_Jazztel model 15-exhibits-Friso2_Jazztel model 16DP3-Exhibits_Mobile CSC - CMT_Synthèse prev 2006 - 2007 par entreprise v2_WC &amp; Free Cash Flow Spring 200806 2 2" xfId="4923"/>
    <cellStyle name="_Currency_Jazztel model 15-exhibits-Friso2_Jazztel model 16DP3-Exhibits_Mobile CSC - CMT_Synthèse prev 2006 - 2007 par entreprise_Bridge FC Act 2007 vs 2008 (Fct June) par entreprise" xfId="4924"/>
    <cellStyle name="_Currency_Jazztel model 15-exhibits-Friso2_Jazztel model 16DP3-Exhibits_Mobile CSC - CMT_Synthèse prev 2006 - 2007 par entreprise_Bridge FC Act 2007 vs 2008 (Fct June) par entreprise 2" xfId="4925"/>
    <cellStyle name="_Currency_Jazztel model 15-exhibits-Friso2_Jazztel model 16DP3-Exhibits_Mobile CSC - CMT_Synthèse prev 2006 - 2007 par entreprise_Bridge FC Act 2007 vs 2008 (Fct June) par entreprise 2 2" xfId="4926"/>
    <cellStyle name="_Currency_Jazztel model 15-exhibits-Friso2_Jazztel model 16DP3-Exhibits_Mobile CSC - CMT_Synthèse prev 2006 - 2007 par entreprise_Cash Unit Review 2012 03 Acetow" xfId="4927"/>
    <cellStyle name="_Currency_Jazztel model 15-exhibits-Friso2_Jazztel model 16DP3-Exhibits_Mobile CSC - CMT_Synthèse prev 2006 - 2007 par entreprise_Conso Bridge EBITDA 2008x2007" xfId="4928"/>
    <cellStyle name="_Currency_Jazztel model 15-exhibits-Friso2_Jazztel model 16DP3-Exhibits_Mobile CSC - CMT_Synthèse prev 2006 - 2007 par entreprise_Conso Bridge EBITDA 2008x2007 2" xfId="4929"/>
    <cellStyle name="_Currency_Jazztel model 15-exhibits-Friso2_Jazztel model 16DP3-Exhibits_Mobile CSC - CMT_Synthèse prev 2006 - 2007 par entreprise_Conso Bridge EBITDA 2008x2007 2 2" xfId="4930"/>
    <cellStyle name="_Currency_Jazztel model 15-exhibits-Friso2_Jazztel model 16DP3-Exhibits_Mobile CSC - CMT_Synthèse prev 2006 - 2007 par entreprise_Conso Bridge EBITDA 2008x2007 SPRING06" xfId="4931"/>
    <cellStyle name="_Currency_Jazztel model 15-exhibits-Friso2_Jazztel model 16DP3-Exhibits_Mobile CSC - CMT_Synthèse prev 2006 - 2007 par entreprise_Conso Bridge EBITDA 2008x2007 SPRING06 2" xfId="4932"/>
    <cellStyle name="_Currency_Jazztel model 15-exhibits-Friso2_Jazztel model 16DP3-Exhibits_Mobile CSC - CMT_Synthèse prev 2006 - 2007 par entreprise_Conso Bridge EBITDA 2008x2007 SPRING06 2 2" xfId="4933"/>
    <cellStyle name="_Currency_Jazztel model 15-exhibits-Friso2_Jazztel model 16DP3-Exhibits_Mobile CSC - CMT_Synthèse prev 2006 - 2007 par entreprise_Formats RDG Dec 2007 vMAG Energy Services" xfId="4934"/>
    <cellStyle name="_Currency_Jazztel model 15-exhibits-Friso2_Jazztel model 16DP3-Exhibits_Mobile CSC - CMT_Synthèse prev 2006 - 2007 par entreprise_Formats RDG Dec 2007 vMAG Energy Services 2" xfId="4935"/>
    <cellStyle name="_Currency_Jazztel model 15-exhibits-Friso2_Jazztel model 16DP3-Exhibits_Mobile CSC - CMT_Synthèse prev 2006 - 2007 par entreprise_Formats RDG Dec 2007 vMAG Energy Services 2 2" xfId="4936"/>
    <cellStyle name="_Currency_Jazztel model 15-exhibits-Friso2_Jazztel model 16DP3-Exhibits_Mobile CSC - CMT_Synthèse prev 2006 - 2007 par entreprise_P&amp;L Spring 200806" xfId="4937"/>
    <cellStyle name="_Currency_Jazztel model 15-exhibits-Friso2_Jazztel model 16DP3-Exhibits_Mobile CSC - CMT_Synthèse prev 2006 - 2007 par entreprise_P&amp;L Spring 200806 2" xfId="4938"/>
    <cellStyle name="_Currency_Jazztel model 15-exhibits-Friso2_Jazztel model 16DP3-Exhibits_Mobile CSC - CMT_Synthèse prev 2006 - 2007 par entreprise_P&amp;L Spring 200806 2 2" xfId="4939"/>
    <cellStyle name="_Currency_Jazztel model 15-exhibits-Friso2_Jazztel model 16DP3-Exhibits_Mobile CSC - CMT_Synthèse prev 2006 - 2007 par entreprise_Présentation au Board" xfId="4940"/>
    <cellStyle name="_Currency_Jazztel model 15-exhibits-Friso2_Jazztel model 16DP3-Exhibits_Mobile CSC - CMT_Synthèse prev 2006 - 2007 par entreprise_Présentation au Board 2" xfId="4941"/>
    <cellStyle name="_Currency_Jazztel model 15-exhibits-Friso2_Jazztel model 16DP3-Exhibits_Mobile CSC - CMT_Synthèse prev 2006 - 2007 par entreprise_Présentation au Board 2 2" xfId="4942"/>
    <cellStyle name="_Currency_Jazztel model 15-exhibits-Friso2_Jazztel model 16DP3-Exhibits_Mobile CSC - CMT_Synthèse prev 2006 - 2007 par entreprise_Présentation au Board July 29" xfId="4943"/>
    <cellStyle name="_Currency_Jazztel model 15-exhibits-Friso2_Jazztel model 16DP3-Exhibits_Mobile CSC - CMT_Synthèse prev 2006 - 2007 par entreprise_Présentation au Board July 29 2" xfId="4944"/>
    <cellStyle name="_Currency_Jazztel model 15-exhibits-Friso2_Jazztel model 16DP3-Exhibits_Mobile CSC - CMT_Synthèse prev 2006 - 2007 par entreprise_Présentation au Board July 29 2 2" xfId="4945"/>
    <cellStyle name="_Currency_Jazztel model 15-exhibits-Friso2_Jazztel model 16DP3-Exhibits_Mobile CSC - CMT_Synthèse prev 2006 - 2007 par entreprise_Présentation au CDG July 21 v080708" xfId="4946"/>
    <cellStyle name="_Currency_Jazztel model 15-exhibits-Friso2_Jazztel model 16DP3-Exhibits_Mobile CSC - CMT_Synthèse prev 2006 - 2007 par entreprise_Présentation au CDG July 21 v080708 2" xfId="4947"/>
    <cellStyle name="_Currency_Jazztel model 15-exhibits-Friso2_Jazztel model 16DP3-Exhibits_Mobile CSC - CMT_Synthèse prev 2006 - 2007 par entreprise_Présentation au CDG July 21 v080708 2 2" xfId="4948"/>
    <cellStyle name="_Currency_Jazztel model 15-exhibits-Friso2_Jazztel model 16DP3-Exhibits_Mobile CSC - CMT_Synthèse prev 2006 - 2007 par entreprise_RM 2008 01 comments ILM" xfId="4949"/>
    <cellStyle name="_Currency_Jazztel model 15-exhibits-Friso2_Jazztel model 16DP3-Exhibits_Mobile CSC - CMT_Synthèse prev 2006 - 2007 par entreprise_RM 2008 01 comments ILM 2" xfId="4950"/>
    <cellStyle name="_Currency_Jazztel model 15-exhibits-Friso2_Jazztel model 16DP3-Exhibits_Mobile CSC - CMT_Synthèse prev 2006 - 2007 par entreprise_RM 2008 01 comments ILM 2 2" xfId="4951"/>
    <cellStyle name="_Currency_Jazztel model 15-exhibits-Friso2_Jazztel model 16DP3-Exhibits_Mobile CSC - CMT_Synthèse prev 2006 - 2007 par entreprise_RM 2008 04 comments ILM" xfId="4952"/>
    <cellStyle name="_Currency_Jazztel model 15-exhibits-Friso2_Jazztel model 16DP3-Exhibits_Mobile CSC - CMT_Synthèse prev 2006 - 2007 par entreprise_RM 2008 04 comments ILM 2" xfId="4953"/>
    <cellStyle name="_Currency_Jazztel model 15-exhibits-Friso2_Jazztel model 16DP3-Exhibits_Mobile CSC - CMT_Synthèse prev 2006 - 2007 par entreprise_RM 2008 04 comments ILM 2 2" xfId="4954"/>
    <cellStyle name="_Currency_Jazztel model 15-exhibits-Friso2_Jazztel model 16DP3-Exhibits_Mobile CSC - CMT_Synthèse prev 2006 - 2007 par entreprise_SPRING 2010" xfId="4955"/>
    <cellStyle name="_Currency_Jazztel model 15-exhibits-Friso2_Jazztel model 16DP3-Exhibits_Mobile CSC - CMT_Synthèse prev 2006 - 2007 par entreprise_SPRING 2010 2" xfId="4956"/>
    <cellStyle name="_Currency_Jazztel model 15-exhibits-Friso2_Jazztel model 16DP3-Exhibits_Mobile CSC - CMT_Synthèse prev 2006 - 2007 par entreprise_SPRING 2010 2 2" xfId="4957"/>
    <cellStyle name="_Currency_Jazztel model 15-exhibits-Friso2_Jazztel model 16DP3-Exhibits_Mobile CSC - CMT_Synthèse prev 2006 - 2007 par entreprise_Synthèse Rhodia Spring Dec 2007 P&amp;L" xfId="4958"/>
    <cellStyle name="_Currency_Jazztel model 15-exhibits-Friso2_Jazztel model 16DP3-Exhibits_Mobile CSC - CMT_Synthèse prev 2006 - 2007 par entreprise_Synthèse Rhodia Spring Dec 2007 P&amp;L 2" xfId="4959"/>
    <cellStyle name="_Currency_Jazztel model 15-exhibits-Friso2_Jazztel model 16DP3-Exhibits_Mobile CSC - CMT_Synthèse prev 2006 - 2007 par entreprise_Synthèse Rhodia Spring Dec 2007 P&amp;L 2 2" xfId="4960"/>
    <cellStyle name="_Currency_Jazztel model 15-exhibits-Friso2_Jazztel model 16DP3-Exhibits_Mobile CSC - CMT_Synthèse prev 2006 - 2007 par entreprise_WC &amp; Free Cash Flow 200801" xfId="4961"/>
    <cellStyle name="_Currency_Jazztel model 15-exhibits-Friso2_Jazztel model 16DP3-Exhibits_Mobile CSC - CMT_Synthèse prev 2006 - 2007 par entreprise_WC &amp; Free Cash Flow 200801 2" xfId="4962"/>
    <cellStyle name="_Currency_Jazztel model 15-exhibits-Friso2_Jazztel model 16DP3-Exhibits_Mobile CSC - CMT_Synthèse prev 2006 - 2007 par entreprise_WC &amp; Free Cash Flow 200801 2 2" xfId="4963"/>
    <cellStyle name="_Currency_Jazztel model 15-exhibits-Friso2_Jazztel model 16DP3-Exhibits_Mobile CSC - CMT_Synthèse prev 2006 - 2007 par entreprise_WC &amp; Free Cash Flow 2011-10" xfId="4964"/>
    <cellStyle name="_Currency_Jazztel model 15-exhibits-Friso2_Jazztel model 16DP3-Exhibits_Mobile CSC - CMT_Synthèse prev 2006 - 2007 par entreprise_WC &amp; Free Cash Flow 2011-10 2" xfId="4965"/>
    <cellStyle name="_Currency_Jazztel model 15-exhibits-Friso2_Jazztel model 16DP3-Exhibits_Mobile CSC - CMT_Synthèse prev 2006 - 2007 par entreprise_WC &amp; Free Cash Flow 2011-10 2 2" xfId="4966"/>
    <cellStyle name="_Currency_Jazztel model 15-exhibits-Friso2_Jazztel model 16DP3-Exhibits_Mobile CSC - CMT_Synthèse prev 2006 - 2007 par entreprise_WC &amp; Free Cash Flow Spring 200806" xfId="4967"/>
    <cellStyle name="_Currency_Jazztel model 15-exhibits-Friso2_Jazztel model 16DP3-Exhibits_Mobile CSC - CMT_Synthèse prev 2006 - 2007 par entreprise_WC &amp; Free Cash Flow Spring 200806 2" xfId="4968"/>
    <cellStyle name="_Currency_Jazztel model 15-exhibits-Friso2_Jazztel model 16DP3-Exhibits_Mobile CSC - CMT_Synthèse prev 2006 - 2007 par entreprise_WC &amp; Free Cash Flow Spring 200806 2 2" xfId="4969"/>
    <cellStyle name="_Currency_Jazztel model 15-exhibits-Friso2_Jazztel model 16DP3-Exhibits_T_MOBIL2" xfId="4970"/>
    <cellStyle name="_Currency_Jazztel model 15-exhibits-Friso2_Jazztel model 16DP3-Exhibits_T_MOBIL2 2" xfId="4971"/>
    <cellStyle name="_Currency_Jazztel model 15-exhibits-Friso2_Jazztel model 16DP3-Exhibits_T_MOBIL2 2 2" xfId="4972"/>
    <cellStyle name="_Currency_Jazztel model 15-exhibits-Friso2_Jazztel model 16DP3-Exhibits_T_MOBIL2_Chiffres Pres board 2007" xfId="4973"/>
    <cellStyle name="_Currency_Jazztel model 15-exhibits-Friso2_Jazztel model 16DP3-Exhibits_T_MOBIL2_Chiffres Pres board 2007 2" xfId="4974"/>
    <cellStyle name="_Currency_Jazztel model 15-exhibits-Friso2_Jazztel model 16DP3-Exhibits_T_MOBIL2_Chiffres Pres board 2007 2 2" xfId="4975"/>
    <cellStyle name="_Currency_Jazztel model 15-exhibits-Friso2_Jazztel model 16DP3-Exhibits_T_MOBIL2_Chiffres Pres Juillet 2007" xfId="4976"/>
    <cellStyle name="_Currency_Jazztel model 15-exhibits-Friso2_Jazztel model 16DP3-Exhibits_T_MOBIL2_Chiffres Pres Juillet 2007 2" xfId="4977"/>
    <cellStyle name="_Currency_Jazztel model 15-exhibits-Friso2_Jazztel model 16DP3-Exhibits_T_MOBIL2_Chiffres Pres Juillet 2007 2 2" xfId="4978"/>
    <cellStyle name="_Currency_Jazztel model 15-exhibits-Friso2_Jazztel model 16DP3-Exhibits_T_MOBIL2_Free Cash Flow" xfId="4979"/>
    <cellStyle name="_Currency_Jazztel model 15-exhibits-Friso2_Jazztel model 16DP3-Exhibits_T_MOBIL2_Free Cash Flow 2" xfId="4980"/>
    <cellStyle name="_Currency_Jazztel model 15-exhibits-Friso2_Jazztel model 16DP3-Exhibits_T_MOBIL2_Free Cash Flow 2 2" xfId="4981"/>
    <cellStyle name="_Currency_Jazztel model 15-exhibits-Friso2_Jazztel model 16DP3-Exhibits_T_MOBIL2_Free Cash Flow_Bridge FC Act 2007 vs 2008 (Fct June) par entreprise" xfId="4982"/>
    <cellStyle name="_Currency_Jazztel model 15-exhibits-Friso2_Jazztel model 16DP3-Exhibits_T_MOBIL2_Free Cash Flow_Bridge FC Act 2007 vs 2008 (Fct June) par entreprise 2" xfId="4983"/>
    <cellStyle name="_Currency_Jazztel model 15-exhibits-Friso2_Jazztel model 16DP3-Exhibits_T_MOBIL2_Free Cash Flow_Bridge FC Act 2007 vs 2008 (Fct June) par entreprise 2 2" xfId="4984"/>
    <cellStyle name="_Currency_Jazztel model 15-exhibits-Friso2_Jazztel model 16DP3-Exhibits_T_MOBIL2_Free Cash Flow_Cash Unit Review 2012 03 Acetow" xfId="4985"/>
    <cellStyle name="_Currency_Jazztel model 15-exhibits-Friso2_Jazztel model 16DP3-Exhibits_T_MOBIL2_Free Cash Flow_Chiffres Pres board 2007" xfId="4986"/>
    <cellStyle name="_Currency_Jazztel model 15-exhibits-Friso2_Jazztel model 16DP3-Exhibits_T_MOBIL2_Free Cash Flow_Chiffres Pres board 2007 2" xfId="4987"/>
    <cellStyle name="_Currency_Jazztel model 15-exhibits-Friso2_Jazztel model 16DP3-Exhibits_T_MOBIL2_Free Cash Flow_Chiffres Pres board 2007 2 2" xfId="4988"/>
    <cellStyle name="_Currency_Jazztel model 15-exhibits-Friso2_Jazztel model 16DP3-Exhibits_T_MOBIL2_Free Cash Flow_Conso Bridge EBITDA 2008x2007" xfId="4989"/>
    <cellStyle name="_Currency_Jazztel model 15-exhibits-Friso2_Jazztel model 16DP3-Exhibits_T_MOBIL2_Free Cash Flow_Conso Bridge EBITDA 2008x2007 2" xfId="4990"/>
    <cellStyle name="_Currency_Jazztel model 15-exhibits-Friso2_Jazztel model 16DP3-Exhibits_T_MOBIL2_Free Cash Flow_Conso Bridge EBITDA 2008x2007 2 2" xfId="4991"/>
    <cellStyle name="_Currency_Jazztel model 15-exhibits-Friso2_Jazztel model 16DP3-Exhibits_T_MOBIL2_Free Cash Flow_Conso Bridge EBITDA 2008x2007 SPRING06" xfId="4992"/>
    <cellStyle name="_Currency_Jazztel model 15-exhibits-Friso2_Jazztel model 16DP3-Exhibits_T_MOBIL2_Free Cash Flow_Conso Bridge EBITDA 2008x2007 SPRING06 2" xfId="4993"/>
    <cellStyle name="_Currency_Jazztel model 15-exhibits-Friso2_Jazztel model 16DP3-Exhibits_T_MOBIL2_Free Cash Flow_Conso Bridge EBITDA 2008x2007 SPRING06 2 2" xfId="4994"/>
    <cellStyle name="_Currency_Jazztel model 15-exhibits-Friso2_Jazztel model 16DP3-Exhibits_T_MOBIL2_Free Cash Flow_P&amp;L Spring 200806" xfId="4995"/>
    <cellStyle name="_Currency_Jazztel model 15-exhibits-Friso2_Jazztel model 16DP3-Exhibits_T_MOBIL2_Free Cash Flow_P&amp;L Spring 200806 2" xfId="4996"/>
    <cellStyle name="_Currency_Jazztel model 15-exhibits-Friso2_Jazztel model 16DP3-Exhibits_T_MOBIL2_Free Cash Flow_P&amp;L Spring 200806 2 2" xfId="4997"/>
    <cellStyle name="_Currency_Jazztel model 15-exhibits-Friso2_Jazztel model 16DP3-Exhibits_T_MOBIL2_Free Cash Flow_Présentation au Board" xfId="4998"/>
    <cellStyle name="_Currency_Jazztel model 15-exhibits-Friso2_Jazztel model 16DP3-Exhibits_T_MOBIL2_Free Cash Flow_Présentation au Board 2" xfId="4999"/>
    <cellStyle name="_Currency_Jazztel model 15-exhibits-Friso2_Jazztel model 16DP3-Exhibits_T_MOBIL2_Free Cash Flow_Présentation au Board 2 2" xfId="5000"/>
    <cellStyle name="_Currency_Jazztel model 15-exhibits-Friso2_Jazztel model 16DP3-Exhibits_T_MOBIL2_Free Cash Flow_Présentation au Board July 29" xfId="5001"/>
    <cellStyle name="_Currency_Jazztel model 15-exhibits-Friso2_Jazztel model 16DP3-Exhibits_T_MOBIL2_Free Cash Flow_Présentation au Board July 29 2" xfId="5002"/>
    <cellStyle name="_Currency_Jazztel model 15-exhibits-Friso2_Jazztel model 16DP3-Exhibits_T_MOBIL2_Free Cash Flow_Présentation au Board July 29 2 2" xfId="5003"/>
    <cellStyle name="_Currency_Jazztel model 15-exhibits-Friso2_Jazztel model 16DP3-Exhibits_T_MOBIL2_Free Cash Flow_Présentation au CDG July 21 v080708" xfId="5004"/>
    <cellStyle name="_Currency_Jazztel model 15-exhibits-Friso2_Jazztel model 16DP3-Exhibits_T_MOBIL2_Free Cash Flow_Présentation au CDG July 21 v080708 2" xfId="5005"/>
    <cellStyle name="_Currency_Jazztel model 15-exhibits-Friso2_Jazztel model 16DP3-Exhibits_T_MOBIL2_Free Cash Flow_Présentation au CDG July 21 v080708 2 2" xfId="5006"/>
    <cellStyle name="_Currency_Jazztel model 15-exhibits-Friso2_Jazztel model 16DP3-Exhibits_T_MOBIL2_Free Cash Flow_Présention au Board July 29" xfId="5007"/>
    <cellStyle name="_Currency_Jazztel model 15-exhibits-Friso2_Jazztel model 16DP3-Exhibits_T_MOBIL2_Free Cash Flow_Présention au Board July 29 2" xfId="5008"/>
    <cellStyle name="_Currency_Jazztel model 15-exhibits-Friso2_Jazztel model 16DP3-Exhibits_T_MOBIL2_Free Cash Flow_Présention au Board July 29 2 2" xfId="5009"/>
    <cellStyle name="_Currency_Jazztel model 15-exhibits-Friso2_Jazztel model 16DP3-Exhibits_T_MOBIL2_Free Cash Flow_RM 2008 01 comments ILM" xfId="5010"/>
    <cellStyle name="_Currency_Jazztel model 15-exhibits-Friso2_Jazztel model 16DP3-Exhibits_T_MOBIL2_Free Cash Flow_RM 2008 01 comments ILM 2" xfId="5011"/>
    <cellStyle name="_Currency_Jazztel model 15-exhibits-Friso2_Jazztel model 16DP3-Exhibits_T_MOBIL2_Free Cash Flow_RM 2008 01 comments ILM 2 2" xfId="5012"/>
    <cellStyle name="_Currency_Jazztel model 15-exhibits-Friso2_Jazztel model 16DP3-Exhibits_T_MOBIL2_Free Cash Flow_RM 2008 04 comments ILM" xfId="5013"/>
    <cellStyle name="_Currency_Jazztel model 15-exhibits-Friso2_Jazztel model 16DP3-Exhibits_T_MOBIL2_Free Cash Flow_RM 2008 04 comments ILM 2" xfId="5014"/>
    <cellStyle name="_Currency_Jazztel model 15-exhibits-Friso2_Jazztel model 16DP3-Exhibits_T_MOBIL2_Free Cash Flow_RM 2008 04 comments ILM 2 2" xfId="5015"/>
    <cellStyle name="_Currency_Jazztel model 15-exhibits-Friso2_Jazztel model 16DP3-Exhibits_T_MOBIL2_Free Cash Flow_SPRING 2010" xfId="5016"/>
    <cellStyle name="_Currency_Jazztel model 15-exhibits-Friso2_Jazztel model 16DP3-Exhibits_T_MOBIL2_Free Cash Flow_SPRING 2010 2" xfId="5017"/>
    <cellStyle name="_Currency_Jazztel model 15-exhibits-Friso2_Jazztel model 16DP3-Exhibits_T_MOBIL2_Free Cash Flow_SPRING 2010 2 2" xfId="5018"/>
    <cellStyle name="_Currency_Jazztel model 15-exhibits-Friso2_Jazztel model 16DP3-Exhibits_T_MOBIL2_Free Cash Flow_WC &amp; Free Cash Flow 200801" xfId="5019"/>
    <cellStyle name="_Currency_Jazztel model 15-exhibits-Friso2_Jazztel model 16DP3-Exhibits_T_MOBIL2_Free Cash Flow_WC &amp; Free Cash Flow 200801 2" xfId="5020"/>
    <cellStyle name="_Currency_Jazztel model 15-exhibits-Friso2_Jazztel model 16DP3-Exhibits_T_MOBIL2_Free Cash Flow_WC &amp; Free Cash Flow 200801 2 2" xfId="5021"/>
    <cellStyle name="_Currency_Jazztel model 15-exhibits-Friso2_Jazztel model 16DP3-Exhibits_T_MOBIL2_Free Cash Flow_WC &amp; Free Cash Flow 2011-10" xfId="5022"/>
    <cellStyle name="_Currency_Jazztel model 15-exhibits-Friso2_Jazztel model 16DP3-Exhibits_T_MOBIL2_Free Cash Flow_WC &amp; Free Cash Flow 2011-10 2" xfId="5023"/>
    <cellStyle name="_Currency_Jazztel model 15-exhibits-Friso2_Jazztel model 16DP3-Exhibits_T_MOBIL2_Free Cash Flow_WC &amp; Free Cash Flow 2011-10 2 2" xfId="5024"/>
    <cellStyle name="_Currency_Jazztel model 15-exhibits-Friso2_Jazztel model 16DP3-Exhibits_T_MOBIL2_Free Cash Flow_WC &amp; Free Cash Flow Spring 200806" xfId="5025"/>
    <cellStyle name="_Currency_Jazztel model 15-exhibits-Friso2_Jazztel model 16DP3-Exhibits_T_MOBIL2_Free Cash Flow_WC &amp; Free Cash Flow Spring 200806 2" xfId="5026"/>
    <cellStyle name="_Currency_Jazztel model 15-exhibits-Friso2_Jazztel model 16DP3-Exhibits_T_MOBIL2_Free Cash Flow_WC &amp; Free Cash Flow Spring 200806 2 2" xfId="5027"/>
    <cellStyle name="_Currency_Jazztel model 15-exhibits-Friso2_Jazztel model 16DP3-Exhibits_T_MOBIL2_Net result" xfId="5028"/>
    <cellStyle name="_Currency_Jazztel model 15-exhibits-Friso2_Jazztel model 16DP3-Exhibits_T_MOBIL2_Net result 2" xfId="5029"/>
    <cellStyle name="_Currency_Jazztel model 15-exhibits-Friso2_Jazztel model 16DP3-Exhibits_T_MOBIL2_Net result 2 2" xfId="5030"/>
    <cellStyle name="_Currency_Jazztel model 15-exhibits-Friso2_Jazztel model 16DP3-Exhibits_T_MOBIL2_Présention au Board July 29" xfId="5031"/>
    <cellStyle name="_Currency_Jazztel model 15-exhibits-Friso2_Jazztel model 16DP3-Exhibits_T_MOBIL2_Présention au Board July 29 2" xfId="5032"/>
    <cellStyle name="_Currency_Jazztel model 15-exhibits-Friso2_Jazztel model 16DP3-Exhibits_T_MOBIL2_Présention au Board July 29 2 2" xfId="5033"/>
    <cellStyle name="_Currency_Jazztel model 15-exhibits-Friso2_Jazztel model 16DP3-Exhibits_T_MOBIL2_suivi dette et FCF" xfId="5034"/>
    <cellStyle name="_Currency_Jazztel model 15-exhibits-Friso2_Jazztel model 16DP3-Exhibits_T_MOBIL2_suivi dette et FCF 2" xfId="5035"/>
    <cellStyle name="_Currency_Jazztel model 15-exhibits-Friso2_Jazztel model 16DP3-Exhibits_T_MOBIL2_suivi dette et FCF 2 2" xfId="5036"/>
    <cellStyle name="_Currency_Jazztel model 15-exhibits-Friso2_Jazztel model 16DP3-Exhibits_T_MOBIL2_Synthèse prev 2006 - 2007 par entreprise" xfId="5037"/>
    <cellStyle name="_Currency_Jazztel model 15-exhibits-Friso2_Jazztel model 16DP3-Exhibits_T_MOBIL2_Synthèse prev 2006 - 2007 par entreprise 2" xfId="5038"/>
    <cellStyle name="_Currency_Jazztel model 15-exhibits-Friso2_Jazztel model 16DP3-Exhibits_T_MOBIL2_Synthèse prev 2006 - 2007 par entreprise 2 2" xfId="5039"/>
    <cellStyle name="_Currency_Jazztel model 15-exhibits-Friso2_Jazztel model 16DP3-Exhibits_T_MOBIL2_Synthèse prev 2006 - 2007 par entreprise v2" xfId="5040"/>
    <cellStyle name="_Currency_Jazztel model 15-exhibits-Friso2_Jazztel model 16DP3-Exhibits_T_MOBIL2_Synthèse prev 2006 - 2007 par entreprise v2 2" xfId="5041"/>
    <cellStyle name="_Currency_Jazztel model 15-exhibits-Friso2_Jazztel model 16DP3-Exhibits_T_MOBIL2_Synthèse prev 2006 - 2007 par entreprise v2 2 2" xfId="5042"/>
    <cellStyle name="_Currency_Jazztel model 15-exhibits-Friso2_Jazztel model 16DP3-Exhibits_T_MOBIL2_Synthèse prev 2006 - 2007 par entreprise v2_Bridge FC Act 2007 vs 2008 (Fct June) par entreprise" xfId="5043"/>
    <cellStyle name="_Currency_Jazztel model 15-exhibits-Friso2_Jazztel model 16DP3-Exhibits_T_MOBIL2_Synthèse prev 2006 - 2007 par entreprise v2_Bridge FC Act 2007 vs 2008 (Fct June) par entreprise 2" xfId="5044"/>
    <cellStyle name="_Currency_Jazztel model 15-exhibits-Friso2_Jazztel model 16DP3-Exhibits_T_MOBIL2_Synthèse prev 2006 - 2007 par entreprise v2_Bridge FC Act 2007 vs 2008 (Fct June) par entreprise 2 2" xfId="5045"/>
    <cellStyle name="_Currency_Jazztel model 15-exhibits-Friso2_Jazztel model 16DP3-Exhibits_T_MOBIL2_Synthèse prev 2006 - 2007 par entreprise v2_Cash Unit Review 2012 03 Acetow" xfId="5046"/>
    <cellStyle name="_Currency_Jazztel model 15-exhibits-Friso2_Jazztel model 16DP3-Exhibits_T_MOBIL2_Synthèse prev 2006 - 2007 par entreprise v2_Chiffres Pres board 2007" xfId="5047"/>
    <cellStyle name="_Currency_Jazztel model 15-exhibits-Friso2_Jazztel model 16DP3-Exhibits_T_MOBIL2_Synthèse prev 2006 - 2007 par entreprise v2_Chiffres Pres board 2007 2" xfId="5048"/>
    <cellStyle name="_Currency_Jazztel model 15-exhibits-Friso2_Jazztel model 16DP3-Exhibits_T_MOBIL2_Synthèse prev 2006 - 2007 par entreprise v2_Chiffres Pres board 2007 2 2" xfId="5049"/>
    <cellStyle name="_Currency_Jazztel model 15-exhibits-Friso2_Jazztel model 16DP3-Exhibits_T_MOBIL2_Synthèse prev 2006 - 2007 par entreprise v2_Conso Bridge EBITDA 2008x2007" xfId="5050"/>
    <cellStyle name="_Currency_Jazztel model 15-exhibits-Friso2_Jazztel model 16DP3-Exhibits_T_MOBIL2_Synthèse prev 2006 - 2007 par entreprise v2_Conso Bridge EBITDA 2008x2007 2" xfId="5051"/>
    <cellStyle name="_Currency_Jazztel model 15-exhibits-Friso2_Jazztel model 16DP3-Exhibits_T_MOBIL2_Synthèse prev 2006 - 2007 par entreprise v2_Conso Bridge EBITDA 2008x2007 2 2" xfId="5052"/>
    <cellStyle name="_Currency_Jazztel model 15-exhibits-Friso2_Jazztel model 16DP3-Exhibits_T_MOBIL2_Synthèse prev 2006 - 2007 par entreprise v2_Conso Bridge EBITDA 2008x2007 SPRING06" xfId="5053"/>
    <cellStyle name="_Currency_Jazztel model 15-exhibits-Friso2_Jazztel model 16DP3-Exhibits_T_MOBIL2_Synthèse prev 2006 - 2007 par entreprise v2_Conso Bridge EBITDA 2008x2007 SPRING06 2" xfId="5054"/>
    <cellStyle name="_Currency_Jazztel model 15-exhibits-Friso2_Jazztel model 16DP3-Exhibits_T_MOBIL2_Synthèse prev 2006 - 2007 par entreprise v2_Conso Bridge EBITDA 2008x2007 SPRING06 2 2" xfId="5055"/>
    <cellStyle name="_Currency_Jazztel model 15-exhibits-Friso2_Jazztel model 16DP3-Exhibits_T_MOBIL2_Synthèse prev 2006 - 2007 par entreprise v2_P&amp;L Spring 200806" xfId="5056"/>
    <cellStyle name="_Currency_Jazztel model 15-exhibits-Friso2_Jazztel model 16DP3-Exhibits_T_MOBIL2_Synthèse prev 2006 - 2007 par entreprise v2_P&amp;L Spring 200806 2" xfId="5057"/>
    <cellStyle name="_Currency_Jazztel model 15-exhibits-Friso2_Jazztel model 16DP3-Exhibits_T_MOBIL2_Synthèse prev 2006 - 2007 par entreprise v2_P&amp;L Spring 200806 2 2" xfId="5058"/>
    <cellStyle name="_Currency_Jazztel model 15-exhibits-Friso2_Jazztel model 16DP3-Exhibits_T_MOBIL2_Synthèse prev 2006 - 2007 par entreprise v2_Présentation au Board" xfId="5059"/>
    <cellStyle name="_Currency_Jazztel model 15-exhibits-Friso2_Jazztel model 16DP3-Exhibits_T_MOBIL2_Synthèse prev 2006 - 2007 par entreprise v2_Présentation au Board 2" xfId="5060"/>
    <cellStyle name="_Currency_Jazztel model 15-exhibits-Friso2_Jazztel model 16DP3-Exhibits_T_MOBIL2_Synthèse prev 2006 - 2007 par entreprise v2_Présentation au Board 2 2" xfId="5061"/>
    <cellStyle name="_Currency_Jazztel model 15-exhibits-Friso2_Jazztel model 16DP3-Exhibits_T_MOBIL2_Synthèse prev 2006 - 2007 par entreprise v2_Présentation au Board July 29" xfId="5062"/>
    <cellStyle name="_Currency_Jazztel model 15-exhibits-Friso2_Jazztel model 16DP3-Exhibits_T_MOBIL2_Synthèse prev 2006 - 2007 par entreprise v2_Présentation au Board July 29 2" xfId="5063"/>
    <cellStyle name="_Currency_Jazztel model 15-exhibits-Friso2_Jazztel model 16DP3-Exhibits_T_MOBIL2_Synthèse prev 2006 - 2007 par entreprise v2_Présentation au Board July 29 2 2" xfId="5064"/>
    <cellStyle name="_Currency_Jazztel model 15-exhibits-Friso2_Jazztel model 16DP3-Exhibits_T_MOBIL2_Synthèse prev 2006 - 2007 par entreprise v2_Présentation au CDG July 21 v080708" xfId="5065"/>
    <cellStyle name="_Currency_Jazztel model 15-exhibits-Friso2_Jazztel model 16DP3-Exhibits_T_MOBIL2_Synthèse prev 2006 - 2007 par entreprise v2_Présentation au CDG July 21 v080708 2" xfId="5066"/>
    <cellStyle name="_Currency_Jazztel model 15-exhibits-Friso2_Jazztel model 16DP3-Exhibits_T_MOBIL2_Synthèse prev 2006 - 2007 par entreprise v2_Présentation au CDG July 21 v080708 2 2" xfId="5067"/>
    <cellStyle name="_Currency_Jazztel model 15-exhibits-Friso2_Jazztel model 16DP3-Exhibits_T_MOBIL2_Synthèse prev 2006 - 2007 par entreprise v2_Présention au Board July 29" xfId="5068"/>
    <cellStyle name="_Currency_Jazztel model 15-exhibits-Friso2_Jazztel model 16DP3-Exhibits_T_MOBIL2_Synthèse prev 2006 - 2007 par entreprise v2_Présention au Board July 29 2" xfId="5069"/>
    <cellStyle name="_Currency_Jazztel model 15-exhibits-Friso2_Jazztel model 16DP3-Exhibits_T_MOBIL2_Synthèse prev 2006 - 2007 par entreprise v2_Présention au Board July 29 2 2" xfId="5070"/>
    <cellStyle name="_Currency_Jazztel model 15-exhibits-Friso2_Jazztel model 16DP3-Exhibits_T_MOBIL2_Synthèse prev 2006 - 2007 par entreprise v2_RM 2008 01 comments ILM" xfId="5071"/>
    <cellStyle name="_Currency_Jazztel model 15-exhibits-Friso2_Jazztel model 16DP3-Exhibits_T_MOBIL2_Synthèse prev 2006 - 2007 par entreprise v2_RM 2008 01 comments ILM 2" xfId="5072"/>
    <cellStyle name="_Currency_Jazztel model 15-exhibits-Friso2_Jazztel model 16DP3-Exhibits_T_MOBIL2_Synthèse prev 2006 - 2007 par entreprise v2_RM 2008 01 comments ILM 2 2" xfId="5073"/>
    <cellStyle name="_Currency_Jazztel model 15-exhibits-Friso2_Jazztel model 16DP3-Exhibits_T_MOBIL2_Synthèse prev 2006 - 2007 par entreprise v2_RM 2008 04 comments ILM" xfId="5074"/>
    <cellStyle name="_Currency_Jazztel model 15-exhibits-Friso2_Jazztel model 16DP3-Exhibits_T_MOBIL2_Synthèse prev 2006 - 2007 par entreprise v2_RM 2008 04 comments ILM 2" xfId="5075"/>
    <cellStyle name="_Currency_Jazztel model 15-exhibits-Friso2_Jazztel model 16DP3-Exhibits_T_MOBIL2_Synthèse prev 2006 - 2007 par entreprise v2_RM 2008 04 comments ILM 2 2" xfId="5076"/>
    <cellStyle name="_Currency_Jazztel model 15-exhibits-Friso2_Jazztel model 16DP3-Exhibits_T_MOBIL2_Synthèse prev 2006 - 2007 par entreprise v2_SPRING 2010" xfId="5077"/>
    <cellStyle name="_Currency_Jazztel model 15-exhibits-Friso2_Jazztel model 16DP3-Exhibits_T_MOBIL2_Synthèse prev 2006 - 2007 par entreprise v2_SPRING 2010 2" xfId="5078"/>
    <cellStyle name="_Currency_Jazztel model 15-exhibits-Friso2_Jazztel model 16DP3-Exhibits_T_MOBIL2_Synthèse prev 2006 - 2007 par entreprise v2_SPRING 2010 2 2" xfId="5079"/>
    <cellStyle name="_Currency_Jazztel model 15-exhibits-Friso2_Jazztel model 16DP3-Exhibits_T_MOBIL2_Synthèse prev 2006 - 2007 par entreprise v2_WC &amp; Free Cash Flow 200801" xfId="5080"/>
    <cellStyle name="_Currency_Jazztel model 15-exhibits-Friso2_Jazztel model 16DP3-Exhibits_T_MOBIL2_Synthèse prev 2006 - 2007 par entreprise v2_WC &amp; Free Cash Flow 200801 2" xfId="5081"/>
    <cellStyle name="_Currency_Jazztel model 15-exhibits-Friso2_Jazztel model 16DP3-Exhibits_T_MOBIL2_Synthèse prev 2006 - 2007 par entreprise v2_WC &amp; Free Cash Flow 200801 2 2" xfId="5082"/>
    <cellStyle name="_Currency_Jazztel model 15-exhibits-Friso2_Jazztel model 16DP3-Exhibits_T_MOBIL2_Synthèse prev 2006 - 2007 par entreprise v2_WC &amp; Free Cash Flow 2011-10" xfId="5083"/>
    <cellStyle name="_Currency_Jazztel model 15-exhibits-Friso2_Jazztel model 16DP3-Exhibits_T_MOBIL2_Synthèse prev 2006 - 2007 par entreprise v2_WC &amp; Free Cash Flow 2011-10 2" xfId="5084"/>
    <cellStyle name="_Currency_Jazztel model 15-exhibits-Friso2_Jazztel model 16DP3-Exhibits_T_MOBIL2_Synthèse prev 2006 - 2007 par entreprise v2_WC &amp; Free Cash Flow 2011-10 2 2" xfId="5085"/>
    <cellStyle name="_Currency_Jazztel model 15-exhibits-Friso2_Jazztel model 16DP3-Exhibits_T_MOBIL2_Synthèse prev 2006 - 2007 par entreprise v2_WC &amp; Free Cash Flow Spring 200806" xfId="5086"/>
    <cellStyle name="_Currency_Jazztel model 15-exhibits-Friso2_Jazztel model 16DP3-Exhibits_T_MOBIL2_Synthèse prev 2006 - 2007 par entreprise v2_WC &amp; Free Cash Flow Spring 200806 2" xfId="5087"/>
    <cellStyle name="_Currency_Jazztel model 15-exhibits-Friso2_Jazztel model 16DP3-Exhibits_T_MOBIL2_Synthèse prev 2006 - 2007 par entreprise v2_WC &amp; Free Cash Flow Spring 200806 2 2" xfId="5088"/>
    <cellStyle name="_Currency_Jazztel model 15-exhibits-Friso2_Jazztel model 16DP3-Exhibits_T_MOBIL2_Synthèse prev 2006 - 2007 par entreprise_Bridge FC Act 2007 vs 2008 (Fct June) par entreprise" xfId="5089"/>
    <cellStyle name="_Currency_Jazztel model 15-exhibits-Friso2_Jazztel model 16DP3-Exhibits_T_MOBIL2_Synthèse prev 2006 - 2007 par entreprise_Bridge FC Act 2007 vs 2008 (Fct June) par entreprise 2" xfId="5090"/>
    <cellStyle name="_Currency_Jazztel model 15-exhibits-Friso2_Jazztel model 16DP3-Exhibits_T_MOBIL2_Synthèse prev 2006 - 2007 par entreprise_Bridge FC Act 2007 vs 2008 (Fct June) par entreprise 2 2" xfId="5091"/>
    <cellStyle name="_Currency_Jazztel model 15-exhibits-Friso2_Jazztel model 16DP3-Exhibits_T_MOBIL2_Synthèse prev 2006 - 2007 par entreprise_Cash Unit Review 2012 03 Acetow" xfId="5092"/>
    <cellStyle name="_Currency_Jazztel model 15-exhibits-Friso2_Jazztel model 16DP3-Exhibits_T_MOBIL2_Synthèse prev 2006 - 2007 par entreprise_Conso Bridge EBITDA 2008x2007" xfId="5093"/>
    <cellStyle name="_Currency_Jazztel model 15-exhibits-Friso2_Jazztel model 16DP3-Exhibits_T_MOBIL2_Synthèse prev 2006 - 2007 par entreprise_Conso Bridge EBITDA 2008x2007 2" xfId="5094"/>
    <cellStyle name="_Currency_Jazztel model 15-exhibits-Friso2_Jazztel model 16DP3-Exhibits_T_MOBIL2_Synthèse prev 2006 - 2007 par entreprise_Conso Bridge EBITDA 2008x2007 2 2" xfId="5095"/>
    <cellStyle name="_Currency_Jazztel model 15-exhibits-Friso2_Jazztel model 16DP3-Exhibits_T_MOBIL2_Synthèse prev 2006 - 2007 par entreprise_Conso Bridge EBITDA 2008x2007 SPRING06" xfId="5096"/>
    <cellStyle name="_Currency_Jazztel model 15-exhibits-Friso2_Jazztel model 16DP3-Exhibits_T_MOBIL2_Synthèse prev 2006 - 2007 par entreprise_Conso Bridge EBITDA 2008x2007 SPRING06 2" xfId="5097"/>
    <cellStyle name="_Currency_Jazztel model 15-exhibits-Friso2_Jazztel model 16DP3-Exhibits_T_MOBIL2_Synthèse prev 2006 - 2007 par entreprise_Conso Bridge EBITDA 2008x2007 SPRING06 2 2" xfId="5098"/>
    <cellStyle name="_Currency_Jazztel model 15-exhibits-Friso2_Jazztel model 16DP3-Exhibits_T_MOBIL2_Synthèse prev 2006 - 2007 par entreprise_Formats RDG Dec 2007 vMAG Energy Services" xfId="5099"/>
    <cellStyle name="_Currency_Jazztel model 15-exhibits-Friso2_Jazztel model 16DP3-Exhibits_T_MOBIL2_Synthèse prev 2006 - 2007 par entreprise_Formats RDG Dec 2007 vMAG Energy Services 2" xfId="5100"/>
    <cellStyle name="_Currency_Jazztel model 15-exhibits-Friso2_Jazztel model 16DP3-Exhibits_T_MOBIL2_Synthèse prev 2006 - 2007 par entreprise_Formats RDG Dec 2007 vMAG Energy Services 2 2" xfId="5101"/>
    <cellStyle name="_Currency_Jazztel model 15-exhibits-Friso2_Jazztel model 16DP3-Exhibits_T_MOBIL2_Synthèse prev 2006 - 2007 par entreprise_P&amp;L Spring 200806" xfId="5102"/>
    <cellStyle name="_Currency_Jazztel model 15-exhibits-Friso2_Jazztel model 16DP3-Exhibits_T_MOBIL2_Synthèse prev 2006 - 2007 par entreprise_P&amp;L Spring 200806 2" xfId="5103"/>
    <cellStyle name="_Currency_Jazztel model 15-exhibits-Friso2_Jazztel model 16DP3-Exhibits_T_MOBIL2_Synthèse prev 2006 - 2007 par entreprise_P&amp;L Spring 200806 2 2" xfId="5104"/>
    <cellStyle name="_Currency_Jazztel model 15-exhibits-Friso2_Jazztel model 16DP3-Exhibits_T_MOBIL2_Synthèse prev 2006 - 2007 par entreprise_Présentation au Board" xfId="5105"/>
    <cellStyle name="_Currency_Jazztel model 15-exhibits-Friso2_Jazztel model 16DP3-Exhibits_T_MOBIL2_Synthèse prev 2006 - 2007 par entreprise_Présentation au Board 2" xfId="5106"/>
    <cellStyle name="_Currency_Jazztel model 15-exhibits-Friso2_Jazztel model 16DP3-Exhibits_T_MOBIL2_Synthèse prev 2006 - 2007 par entreprise_Présentation au Board 2 2" xfId="5107"/>
    <cellStyle name="_Currency_Jazztel model 15-exhibits-Friso2_Jazztel model 16DP3-Exhibits_T_MOBIL2_Synthèse prev 2006 - 2007 par entreprise_Présentation au Board July 29" xfId="5108"/>
    <cellStyle name="_Currency_Jazztel model 15-exhibits-Friso2_Jazztel model 16DP3-Exhibits_T_MOBIL2_Synthèse prev 2006 - 2007 par entreprise_Présentation au Board July 29 2" xfId="5109"/>
    <cellStyle name="_Currency_Jazztel model 15-exhibits-Friso2_Jazztel model 16DP3-Exhibits_T_MOBIL2_Synthèse prev 2006 - 2007 par entreprise_Présentation au Board July 29 2 2" xfId="5110"/>
    <cellStyle name="_Currency_Jazztel model 15-exhibits-Friso2_Jazztel model 16DP3-Exhibits_T_MOBIL2_Synthèse prev 2006 - 2007 par entreprise_Présentation au CDG July 21 v080708" xfId="5111"/>
    <cellStyle name="_Currency_Jazztel model 15-exhibits-Friso2_Jazztel model 16DP3-Exhibits_T_MOBIL2_Synthèse prev 2006 - 2007 par entreprise_Présentation au CDG July 21 v080708 2" xfId="5112"/>
    <cellStyle name="_Currency_Jazztel model 15-exhibits-Friso2_Jazztel model 16DP3-Exhibits_T_MOBIL2_Synthèse prev 2006 - 2007 par entreprise_Présentation au CDG July 21 v080708 2 2" xfId="5113"/>
    <cellStyle name="_Currency_Jazztel model 15-exhibits-Friso2_Jazztel model 16DP3-Exhibits_T_MOBIL2_Synthèse prev 2006 - 2007 par entreprise_RM 2008 01 comments ILM" xfId="5114"/>
    <cellStyle name="_Currency_Jazztel model 15-exhibits-Friso2_Jazztel model 16DP3-Exhibits_T_MOBIL2_Synthèse prev 2006 - 2007 par entreprise_RM 2008 01 comments ILM 2" xfId="5115"/>
    <cellStyle name="_Currency_Jazztel model 15-exhibits-Friso2_Jazztel model 16DP3-Exhibits_T_MOBIL2_Synthèse prev 2006 - 2007 par entreprise_RM 2008 01 comments ILM 2 2" xfId="5116"/>
    <cellStyle name="_Currency_Jazztel model 15-exhibits-Friso2_Jazztel model 16DP3-Exhibits_T_MOBIL2_Synthèse prev 2006 - 2007 par entreprise_RM 2008 04 comments ILM" xfId="5117"/>
    <cellStyle name="_Currency_Jazztel model 15-exhibits-Friso2_Jazztel model 16DP3-Exhibits_T_MOBIL2_Synthèse prev 2006 - 2007 par entreprise_RM 2008 04 comments ILM 2" xfId="5118"/>
    <cellStyle name="_Currency_Jazztel model 15-exhibits-Friso2_Jazztel model 16DP3-Exhibits_T_MOBIL2_Synthèse prev 2006 - 2007 par entreprise_RM 2008 04 comments ILM 2 2" xfId="5119"/>
    <cellStyle name="_Currency_Jazztel model 15-exhibits-Friso2_Jazztel model 16DP3-Exhibits_T_MOBIL2_Synthèse prev 2006 - 2007 par entreprise_SPRING 2010" xfId="5120"/>
    <cellStyle name="_Currency_Jazztel model 15-exhibits-Friso2_Jazztel model 16DP3-Exhibits_T_MOBIL2_Synthèse prev 2006 - 2007 par entreprise_SPRING 2010 2" xfId="5121"/>
    <cellStyle name="_Currency_Jazztel model 15-exhibits-Friso2_Jazztel model 16DP3-Exhibits_T_MOBIL2_Synthèse prev 2006 - 2007 par entreprise_SPRING 2010 2 2" xfId="5122"/>
    <cellStyle name="_Currency_Jazztel model 15-exhibits-Friso2_Jazztel model 16DP3-Exhibits_T_MOBIL2_Synthèse prev 2006 - 2007 par entreprise_Synthèse Rhodia Spring Dec 2007 P&amp;L" xfId="5123"/>
    <cellStyle name="_Currency_Jazztel model 15-exhibits-Friso2_Jazztel model 16DP3-Exhibits_T_MOBIL2_Synthèse prev 2006 - 2007 par entreprise_Synthèse Rhodia Spring Dec 2007 P&amp;L 2" xfId="5124"/>
    <cellStyle name="_Currency_Jazztel model 15-exhibits-Friso2_Jazztel model 16DP3-Exhibits_T_MOBIL2_Synthèse prev 2006 - 2007 par entreprise_Synthèse Rhodia Spring Dec 2007 P&amp;L 2 2" xfId="5125"/>
    <cellStyle name="_Currency_Jazztel model 15-exhibits-Friso2_Jazztel model 16DP3-Exhibits_T_MOBIL2_Synthèse prev 2006 - 2007 par entreprise_WC &amp; Free Cash Flow 200801" xfId="5126"/>
    <cellStyle name="_Currency_Jazztel model 15-exhibits-Friso2_Jazztel model 16DP3-Exhibits_T_MOBIL2_Synthèse prev 2006 - 2007 par entreprise_WC &amp; Free Cash Flow 200801 2" xfId="5127"/>
    <cellStyle name="_Currency_Jazztel model 15-exhibits-Friso2_Jazztel model 16DP3-Exhibits_T_MOBIL2_Synthèse prev 2006 - 2007 par entreprise_WC &amp; Free Cash Flow 200801 2 2" xfId="5128"/>
    <cellStyle name="_Currency_Jazztel model 15-exhibits-Friso2_Jazztel model 16DP3-Exhibits_T_MOBIL2_Synthèse prev 2006 - 2007 par entreprise_WC &amp; Free Cash Flow 2011-10" xfId="5129"/>
    <cellStyle name="_Currency_Jazztel model 15-exhibits-Friso2_Jazztel model 16DP3-Exhibits_T_MOBIL2_Synthèse prev 2006 - 2007 par entreprise_WC &amp; Free Cash Flow 2011-10 2" xfId="5130"/>
    <cellStyle name="_Currency_Jazztel model 15-exhibits-Friso2_Jazztel model 16DP3-Exhibits_T_MOBIL2_Synthèse prev 2006 - 2007 par entreprise_WC &amp; Free Cash Flow 2011-10 2 2" xfId="5131"/>
    <cellStyle name="_Currency_Jazztel model 15-exhibits-Friso2_Jazztel model 16DP3-Exhibits_T_MOBIL2_Synthèse prev 2006 - 2007 par entreprise_WC &amp; Free Cash Flow Spring 200806" xfId="5132"/>
    <cellStyle name="_Currency_Jazztel model 15-exhibits-Friso2_Jazztel model 16DP3-Exhibits_T_MOBIL2_Synthèse prev 2006 - 2007 par entreprise_WC &amp; Free Cash Flow Spring 200806 2" xfId="5133"/>
    <cellStyle name="_Currency_Jazztel model 15-exhibits-Friso2_Jazztel model 16DP3-Exhibits_T_MOBIL2_Synthèse prev 2006 - 2007 par entreprise_WC &amp; Free Cash Flow Spring 200806 2 2" xfId="5134"/>
    <cellStyle name="_Currency_Jazztel model 15-exhibits-Friso2_Jazztel model 18DP-exhibits" xfId="5135"/>
    <cellStyle name="_Currency_Jazztel model 15-exhibits-Friso2_Jazztel model 18DP-exhibits 2" xfId="5136"/>
    <cellStyle name="_Currency_Jazztel model 15-exhibits-Friso2_Jazztel model 18DP-exhibits 2 2" xfId="5137"/>
    <cellStyle name="_Currency_Jazztel model 15-exhibits-Friso2_Merger model_10 Aug Credit" xfId="5138"/>
    <cellStyle name="_Currency_Jazztel model 15-exhibits-Friso2_Merger model_10 Aug Credit 2" xfId="5139"/>
    <cellStyle name="_Currency_Jazztel model 15-exhibits-Friso2_Merger model_10 Aug Credit 2 2" xfId="5140"/>
    <cellStyle name="_Currency_Jazztel model 15-exhibits-Friso2_Merger model_10 Aug Credit 3" xfId="5141"/>
    <cellStyle name="_Currency_Jazztel model 21DPVAT-ExhibitsFunding portugal seperate" xfId="5142"/>
    <cellStyle name="_Currency_Jazztel model 21DPVAT-ExhibitsFunding portugal seperate 2" xfId="5143"/>
    <cellStyle name="_Currency_Jazztel model 21DPVAT-ExhibitsFunding portugal seperate 2 2" xfId="5144"/>
    <cellStyle name="_Currency_JC Decaux Model 9 Oct 01" xfId="5145"/>
    <cellStyle name="_Currency_JC Decaux Model 9 Oct 01 2" xfId="5146"/>
    <cellStyle name="_Currency_JC Decaux Model 9 Oct 01 2 2" xfId="5147"/>
    <cellStyle name="_Currency_JV accounting" xfId="5148"/>
    <cellStyle name="_Currency_JV accounting_05 CSC_Picabia_02042002" xfId="5149"/>
    <cellStyle name="_Currency_LBO DAP 6 Dec 2001 PIA - 3" xfId="5150"/>
    <cellStyle name="_Currency_LBO Model v16" xfId="5151"/>
    <cellStyle name="_Currency_LBO Model v16 2" xfId="5152"/>
    <cellStyle name="_Currency_LBO Model v16 2 2" xfId="5153"/>
    <cellStyle name="_Currency_LBO Model v16_outputs" xfId="5154"/>
    <cellStyle name="_Currency_LBO Model v16_outputs 2" xfId="5155"/>
    <cellStyle name="_Currency_LBO Model v16_outputs 2 2" xfId="5156"/>
    <cellStyle name="_Currency_LBO Model Zannier - 04-09-01" xfId="5157"/>
    <cellStyle name="_Currency_LBO Model Zannier - 04-09-01 2" xfId="5158"/>
    <cellStyle name="_Currency_LBO Model Zannier - 04-09-01 2 2" xfId="5159"/>
    <cellStyle name="_Currency_LBO Output_30_07_2000" xfId="5160"/>
    <cellStyle name="_Currency_LBO Output_30_07_2000_LBO DAP 6 Dec 2001 PIA - 3" xfId="5161"/>
    <cellStyle name="_Currency_LBO Output_30_07_2000_Merger model_10 Aug Credit" xfId="5162"/>
    <cellStyle name="_Currency_LBO Output_31_07_2000" xfId="5163"/>
    <cellStyle name="_Currency_LBO Output_GoodMorning" xfId="5164"/>
    <cellStyle name="_Currency_LBO_Model_52" xfId="5165"/>
    <cellStyle name="_Currency_LBO_Model_52 2" xfId="5166"/>
    <cellStyle name="_Currency_LBO_Model_52 2 2" xfId="5167"/>
    <cellStyle name="_Currency_LBO_Model_52_2009-07-22_PEC-CAPEX 2009-2010_V7" xfId="5168"/>
    <cellStyle name="_Currency_LBO_Model_52_2009-08_PEC-CAPEX 2009-2010_V8" xfId="5169"/>
    <cellStyle name="_Currency_LBO_Model_52_21 updated Model 16Sep2003" xfId="5170"/>
    <cellStyle name="_Currency_LBO_Model_52_21 updated Model 16Sep2003 2" xfId="5171"/>
    <cellStyle name="_Currency_LBO_Model_52_21 updated Model 16Sep2003_CR 2013_03" xfId="5172"/>
    <cellStyle name="_Currency_LBO_Model_52_21 updated Model 16Sep2003_CR 2013_03 2" xfId="5173"/>
    <cellStyle name="_Currency_LBO_Model_52_21 updated Model 16Sep2003_Ecriture - Evaluation Amort Corporels PPA" xfId="5174"/>
    <cellStyle name="_Currency_LBO_Model_52_21 updated Model 16Sep2003_HY 2018" xfId="5175"/>
    <cellStyle name="_Currency_LBO_Model_52_21 updated Model 16Sep2003_HY 2018 2" xfId="5176"/>
    <cellStyle name="_Currency_LBO_Model_52_21 updated Model 16Sep2003_HY 2020" xfId="5177"/>
    <cellStyle name="_Currency_LBO_Model_52_21 updated Model 16Sep2003_HY 2020 2" xfId="5178"/>
    <cellStyle name="_Currency_LBO_Model_52_21 updated Model 16Sep2003_Liasse Rhodia - Solvay_2012.03" xfId="5179"/>
    <cellStyle name="_Currency_LBO_Model_52_21 updated Model 16Sep2003_Liasse Rhodia - Solvay_2012.03 2" xfId="5180"/>
    <cellStyle name="_Currency_LBO_Model_52_21 updated Model 16Sep2003_P&amp;l Rh_Solvay 2011_12 V7" xfId="5181"/>
    <cellStyle name="_Currency_LBO_Model_52_21 updated Model 16Sep2003_P&amp;l Rh_Solvay 2011_12 V7 2" xfId="5182"/>
    <cellStyle name="_Currency_LBO_Model_52_21 updated Model 16Sep2003_Passage Bilan Rh to Rh_Solvay 201112_V2" xfId="5183"/>
    <cellStyle name="_Currency_LBO_Model_52_21 updated Model 16Sep2003_Passage Bilan Rh to Rh_Solvay 201112_V2 2" xfId="5184"/>
    <cellStyle name="_Currency_LBO_Model_52_21 updated Model 16Sep2003_PPA Corporelles" xfId="5185"/>
    <cellStyle name="_Currency_LBO_Model_52_21 updated Model 16Sep2003_RA Groupe 032012" xfId="5186"/>
    <cellStyle name="_Currency_LBO_Model_52_21 updated Model 16Sep2003_RA Groupe 032012 2" xfId="5187"/>
    <cellStyle name="_Currency_LBO_Model_52_21 updated Model 16Sep2003_RA Groupe 062012" xfId="5188"/>
    <cellStyle name="_Currency_LBO_Model_52_21 updated Model 16Sep2003_RA Groupe 062012 2" xfId="5189"/>
    <cellStyle name="_Currency_LBO_Model_52_21 updated Model 16Sep2003_RA Groupe 122012" xfId="5190"/>
    <cellStyle name="_Currency_LBO_Model_52_21 updated Model 16Sep2003_RA Groupe 122012 2" xfId="5191"/>
    <cellStyle name="_Currency_LBO_Model_52_21 updated Model 16Sep2003_Retraitements PPA_2012.01_V2" xfId="5192"/>
    <cellStyle name="_Currency_LBO_Model_52_21 updated Model 16Sep2003_Retraitements PPA_2012.01_V2 2" xfId="5193"/>
    <cellStyle name="_Currency_LBO_Model_52_21 updated Model 16Sep2003_Revue analytique bilan_tableaux 2013.03_MP" xfId="5194"/>
    <cellStyle name="_Currency_LBO_Model_52_21 updated Model 16Sep2003_Revue analytique bilan_tableaux 2013.03_MP 2" xfId="5195"/>
    <cellStyle name="_Currency_LBO_Model_52_21 updated Model 16Sep2003_Synthèse 2011.12 - Vprovisoire" xfId="5196"/>
    <cellStyle name="_Currency_LBO_Model_52_21 updated Model 16Sep2003_Synthèse impôt 2011.10" xfId="5197"/>
    <cellStyle name="_Currency_LBO_Model_52_21 updated Model 16Sep2003_Tableaux préparation views &amp; Tax Proof - 2011.11" xfId="5198"/>
    <cellStyle name="_Currency_LBO_Model_52_CR 2013_03" xfId="5199"/>
    <cellStyle name="_Currency_LBO_Model_52_CR 2013_03 2" xfId="5200"/>
    <cellStyle name="_Currency_LBO_Model_52_Ecriture - Evaluation Amort Corporels PPA" xfId="5201"/>
    <cellStyle name="_Currency_LBO_Model_52_HY 2018" xfId="5202"/>
    <cellStyle name="_Currency_LBO_Model_52_HY 2018 2" xfId="5203"/>
    <cellStyle name="_Currency_LBO_Model_52_HY 2020" xfId="5204"/>
    <cellStyle name="_Currency_LBO_Model_52_HY 2020 2" xfId="5205"/>
    <cellStyle name="_Currency_LBO_Model_52_Liasse Rhodia - Solvay_2012.03" xfId="5206"/>
    <cellStyle name="_Currency_LBO_Model_52_Liasse Rhodia - Solvay_2012.03 2" xfId="5207"/>
    <cellStyle name="_Currency_LBO_Model_52_Liasse Rhodia - Solvay_2012.03_CFS-FCF Dec" xfId="5208"/>
    <cellStyle name="_Currency_LBO_Model_52_Liasse Rhodia - Solvay_2012.03_CFS-FCF Dec 2" xfId="5209"/>
    <cellStyle name="_Currency_LBO_Model_52_Liasse Rhodia - Solvay_2012.03_CFS-FCF MT" xfId="5210"/>
    <cellStyle name="_Currency_LBO_Model_52_Liasse Rhodia - Solvay_2012.03_CFS-FCF MT 2" xfId="5211"/>
    <cellStyle name="_Currency_LBO_Model_52_P&amp;l Rh_Solvay 2011_12 V7" xfId="5212"/>
    <cellStyle name="_Currency_LBO_Model_52_P&amp;l Rh_Solvay 2011_12 V7 2" xfId="5213"/>
    <cellStyle name="_Currency_LBO_Model_52_Passage Bilan Rh to Rh_Solvay 201112_V2" xfId="5214"/>
    <cellStyle name="_Currency_LBO_Model_52_Passage Bilan Rh to Rh_Solvay 201112_V2 2" xfId="5215"/>
    <cellStyle name="_Currency_LBO_Model_52_PPA Corporelles" xfId="5216"/>
    <cellStyle name="_Currency_LBO_Model_52_RA Groupe 032012" xfId="5217"/>
    <cellStyle name="_Currency_LBO_Model_52_RA Groupe 032012 2" xfId="5218"/>
    <cellStyle name="_Currency_LBO_Model_52_RA Groupe 032012_CFS-FCF Dec" xfId="5219"/>
    <cellStyle name="_Currency_LBO_Model_52_RA Groupe 032012_CFS-FCF Dec 2" xfId="5220"/>
    <cellStyle name="_Currency_LBO_Model_52_RA Groupe 032012_CFS-FCF MT" xfId="5221"/>
    <cellStyle name="_Currency_LBO_Model_52_RA Groupe 032012_CFS-FCF MT 2" xfId="5222"/>
    <cellStyle name="_Currency_LBO_Model_52_RA Groupe 062012" xfId="5223"/>
    <cellStyle name="_Currency_LBO_Model_52_RA Groupe 062012 2" xfId="5224"/>
    <cellStyle name="_Currency_LBO_Model_52_RA Groupe 122012" xfId="5225"/>
    <cellStyle name="_Currency_LBO_Model_52_RA Groupe 122012 2" xfId="5226"/>
    <cellStyle name="_Currency_LBO_Model_52_Retraitements PPA_2012.01_V2" xfId="5227"/>
    <cellStyle name="_Currency_LBO_Model_52_Retraitements PPA_2012.01_V2 2" xfId="5228"/>
    <cellStyle name="_Currency_LBO_Model_52_Revue analytique bilan_tableaux 2013.03_MP" xfId="5229"/>
    <cellStyle name="_Currency_LBO_Model_52_Revue analytique bilan_tableaux 2013.03_MP 2" xfId="5230"/>
    <cellStyle name="_Currency_LBO_Model_52_Synthèse 2011.12 - Vprovisoire" xfId="5231"/>
    <cellStyle name="_Currency_LBO_Model_52_Synthèse impôt 2011.10" xfId="5232"/>
    <cellStyle name="_Currency_LBO_Model_52_Tableaux préparation views &amp; Tax Proof - 2011.11" xfId="5233"/>
    <cellStyle name="_Currency_lbo_short_form" xfId="5234"/>
    <cellStyle name="_Currency_lbo_short_form 2" xfId="5235"/>
    <cellStyle name="_Currency_lbo_short_form 2 2" xfId="5236"/>
    <cellStyle name="_Currency_Lonza_Clariant_gstyle v2.1" xfId="5237"/>
    <cellStyle name="_Currency_Lonza_Clariant_gstyle v2.1 2" xfId="5238"/>
    <cellStyle name="_Currency_Lonza_Clariant_gstyle v2.1 2 2" xfId="5239"/>
    <cellStyle name="_Currency_LPD_Analysis" xfId="5240"/>
    <cellStyle name="_Currency_LPD_Analysis 2" xfId="5241"/>
    <cellStyle name="_Currency_LPD_Analysis 2 2" xfId="5242"/>
    <cellStyle name="_Currency_March 24- BIG .." xfId="5243"/>
    <cellStyle name="_Currency_March 24- BIG .. 2" xfId="5244"/>
    <cellStyle name="_Currency_March 24- BIG .. 2 2" xfId="5245"/>
    <cellStyle name="_Currency_Master David Tomas" xfId="5246"/>
    <cellStyle name="_Currency_Master David Tomas 2" xfId="5247"/>
    <cellStyle name="_Currency_Master David Tomas 2 2" xfId="5248"/>
    <cellStyle name="_Currency_Merger Model v9" xfId="5249"/>
    <cellStyle name="_Currency_Merger Model v9 2" xfId="5250"/>
    <cellStyle name="_Currency_Merger Model v9 2 2" xfId="5251"/>
    <cellStyle name="_Currency_Merger model_19 Oct incl. LBO" xfId="5252"/>
    <cellStyle name="_Currency_Merger model_19 Oct incl. LBO 2" xfId="5253"/>
    <cellStyle name="_Currency_Merger model_19 Oct incl. LBO 2 2" xfId="5254"/>
    <cellStyle name="_Currency_Merger Plans2" xfId="5255"/>
    <cellStyle name="_Currency_Merger Plans2 2" xfId="5256"/>
    <cellStyle name="_Currency_Merger Plans2 2 2" xfId="5257"/>
    <cellStyle name="_Currency_merger_plans_modified_9_3_1999" xfId="5258"/>
    <cellStyle name="_Currency_merger_plans_modified_9_3_1999 2" xfId="5259"/>
    <cellStyle name="_Currency_merger_plans_modified_9_3_1999 2 2" xfId="5260"/>
    <cellStyle name="_Currency_merger_plans_modified_9_3_1999_Merger model_10 Aug Credit" xfId="5261"/>
    <cellStyle name="_Currency_merger_plans_modified_9_3_1999_Merger model_10 Aug Credit 2" xfId="5262"/>
    <cellStyle name="_Currency_merger_plans_modified_9_3_1999_Merger model_10 Aug Credit 2 2" xfId="5263"/>
    <cellStyle name="_Currency_Mobile CSC - CMT" xfId="5264"/>
    <cellStyle name="_Currency_Model CLC-17 07-soir" xfId="5265"/>
    <cellStyle name="_Currency_Model CLC-17 07-soir 2" xfId="5266"/>
    <cellStyle name="_Currency_Model CLC-17 07-soir 2 2" xfId="5267"/>
    <cellStyle name="_Currency_Model GS FINAL MODEL with new exchange ratev05" xfId="5268"/>
    <cellStyle name="_Currency_Model GS FINAL MODEL with new exchange ratev05 2" xfId="5269"/>
    <cellStyle name="_Currency_Model GS FINAL MODEL with new exchange ratev05 2 2" xfId="5270"/>
    <cellStyle name="_Currency_Model Vague 07 conso - Dannaud" xfId="5271"/>
    <cellStyle name="_Currency_Model Vague 07 conso - Dannaud 2" xfId="5272"/>
    <cellStyle name="_Currency_Model Vague 07 conso - Dannaud 2 2" xfId="5273"/>
    <cellStyle name="_Currency_NBC-5 yearDCF-Final from Vivendi modified" xfId="5274"/>
    <cellStyle name="_Currency_NBC-5 yearDCF-Final from Vivendi modified 2" xfId="5275"/>
    <cellStyle name="_Currency_NBC-5 yearDCF-Final from Vivendi modified 2 2" xfId="5276"/>
    <cellStyle name="_Currency_NEW Clariant SoP, AVP" xfId="5277"/>
    <cellStyle name="_Currency_NEW Clariant SoP, AVP 2" xfId="5278"/>
    <cellStyle name="_Currency_NEW Clariant SoP, AVP 2 2" xfId="5279"/>
    <cellStyle name="_Currency_New Preliminary Clearstream Model" xfId="5280"/>
    <cellStyle name="_Currency_New Preliminary Clearstream Model 2" xfId="5281"/>
    <cellStyle name="_Currency_New Preliminary Clearstream Model 2 2" xfId="5282"/>
    <cellStyle name="_Currency_outputs" xfId="5283"/>
    <cellStyle name="_Currency_outputs 2" xfId="5284"/>
    <cellStyle name="_Currency_outputs 2 2" xfId="5285"/>
    <cellStyle name="_Currency_Panorama banques2410" xfId="5286"/>
    <cellStyle name="_Currency_Panorama banques2410 2" xfId="5287"/>
    <cellStyle name="_Currency_Panorama banques2410 2 2" xfId="5288"/>
    <cellStyle name="_Currency_percentages 12" xfId="5289"/>
    <cellStyle name="_Currency_percentages 12 2" xfId="5290"/>
    <cellStyle name="_Currency_percentages 12 2 2" xfId="5291"/>
    <cellStyle name="_Currency_Phosphor Brokers" xfId="5292"/>
    <cellStyle name="_Currency_Phosphor Brokers 2" xfId="5293"/>
    <cellStyle name="_Currency_Phosphor Brokers 2 2" xfId="5294"/>
    <cellStyle name="_Currency_Piano Unione Laboratori" xfId="5295"/>
    <cellStyle name="_Currency_Piano Unione Laboratori 2" xfId="5296"/>
    <cellStyle name="_Currency_Piano Unione Laboratori 2 2" xfId="5297"/>
    <cellStyle name="_Currency_Pirelli Valo" xfId="5298"/>
    <cellStyle name="_Currency_Pirelli Valo 2" xfId="5299"/>
    <cellStyle name="_Currency_Pirelli Valo 2 2" xfId="5300"/>
    <cellStyle name="_Currency_Pirelli Valo_07 Rhodia Liquidity Model Standstill 03Nov03" xfId="5301"/>
    <cellStyle name="_Currency_Pirelli Valo_07 Rhodia Liquidity Model Standstill 03Nov03 2" xfId="5302"/>
    <cellStyle name="_Currency_Pirelli Valo_07 Rhodia Liquidity Model Standstill 03Nov03 2 2" xfId="5303"/>
    <cellStyle name="_Currency_Pirelli Valo_Panorama banques2410" xfId="5304"/>
    <cellStyle name="_Currency_Pirelli Valo_Panorama banques2410 2" xfId="5305"/>
    <cellStyle name="_Currency_Pirelli Valo_Panorama banques2410 2 2" xfId="5306"/>
    <cellStyle name="_Currency_Portfolio " xfId="5307"/>
    <cellStyle name="_Currency_Portfolio  2" xfId="5308"/>
    <cellStyle name="_Currency_Portfolio  2 2" xfId="5309"/>
    <cellStyle name="_Currency_Portfolio _02 AAA NEW Rhodia EBITDA development" xfId="5310"/>
    <cellStyle name="_Currency_Portfolio _02 AAA NEW Rhodia EBITDA development 2" xfId="5311"/>
    <cellStyle name="_Currency_Portfolio _02 AAA NEW Rhodia EBITDA development 2 2" xfId="5312"/>
    <cellStyle name="_Currency_Portfolio _22 Rhodia Valuation Master 10-Jan-2003" xfId="5313"/>
    <cellStyle name="_Currency_Portfolio _22 Rhodia Valuation Master 10-Jan-2003 2" xfId="5314"/>
    <cellStyle name="_Currency_Portfolio _22 Rhodia Valuation Master 10-Jan-2003 2 2" xfId="5315"/>
    <cellStyle name="_Currency_Preliminary Model 30 06 00" xfId="5316"/>
    <cellStyle name="_Currency_Preliminary Model 30 06 00 2" xfId="5317"/>
    <cellStyle name="_Currency_Preliminary Model 30 06 00 2 2" xfId="5318"/>
    <cellStyle name="_Currency_Preliminary Model 30 06 00_07 Rhodia Liquidity Model Standstill 03Nov03" xfId="5319"/>
    <cellStyle name="_Currency_Preliminary Model 30 06 00_07 Rhodia Liquidity Model Standstill 03Nov03 2" xfId="5320"/>
    <cellStyle name="_Currency_Preliminary Model 30 06 00_07 Rhodia Liquidity Model Standstill 03Nov03 2 2" xfId="5321"/>
    <cellStyle name="_Currency_Preliminary Model 30 06 00_Panorama banques2410" xfId="5322"/>
    <cellStyle name="_Currency_Preliminary Model 30 06 00_Panorama banques2410 2" xfId="5323"/>
    <cellStyle name="_Currency_Preliminary Model 30 06 00_Panorama banques2410 2 2" xfId="5324"/>
    <cellStyle name="_Currency_Pro_ Forma_Ownership" xfId="5325"/>
    <cellStyle name="_Currency_Pro_ Forma_Ownership 2" xfId="5326"/>
    <cellStyle name="_Currency_Pro_ Forma_Ownership 2 2" xfId="5327"/>
    <cellStyle name="_Currency_Pro_ Forma_Ownership_Merger model_10 Aug Credit" xfId="5328"/>
    <cellStyle name="_Currency_Pro_ Forma_Ownership_Merger model_10 Aug Credit 2" xfId="5329"/>
    <cellStyle name="_Currency_Pro_ Forma_Ownership_Merger model_10 Aug Credit 2 2" xfId="5330"/>
    <cellStyle name="_Currency_ProjectExplodeHighTechCSCReportingTool v1.6- Boudewijn Wellink" xfId="5331"/>
    <cellStyle name="_Currency_ProjectExplodeHighTechCSCReportingTool v1.6- Boudewijn Wellink 2" xfId="5332"/>
    <cellStyle name="_Currency_ProjectExplodeHighTechCSCReportingTool v1.6- Boudewijn Wellink 2 2" xfId="5333"/>
    <cellStyle name="_Currency_PTT - Master October 27 20001" xfId="5334"/>
    <cellStyle name="_Currency_PTT - Master October 27 20001 2" xfId="5335"/>
    <cellStyle name="_Currency_PTT - Master October 27 20001 2 2" xfId="5336"/>
    <cellStyle name="_Currency_PTT - Master October 27 20001_Merger model_10 Aug Credit" xfId="5337"/>
    <cellStyle name="_Currency_PTT - Master October 27 20001_Merger model_10 Aug Credit 2" xfId="5338"/>
    <cellStyle name="_Currency_PTT - Master October 27 20001_Merger model_10 Aug Credit 2 2" xfId="5339"/>
    <cellStyle name="_Currency_PTT and Mobile" xfId="5340"/>
    <cellStyle name="_Currency_PTT and Mobile 2" xfId="5341"/>
    <cellStyle name="_Currency_PTT and Mobile 2 2" xfId="5342"/>
    <cellStyle name="_Currency_ptt and mobile capitalization for JGP" xfId="5343"/>
    <cellStyle name="_Currency_ptt and mobile capitalization for JGP 2" xfId="5344"/>
    <cellStyle name="_Currency_ptt and mobile capitalization for JGP 2 2" xfId="5345"/>
    <cellStyle name="_Currency_Publishing+directory CSC_02" xfId="5346"/>
    <cellStyle name="_Currency_Publishing+directory CSC_02 2" xfId="5347"/>
    <cellStyle name="_Currency_Publishing+directory CSC_02 2 2" xfId="5348"/>
    <cellStyle name="_Currency_Rebased Data" xfId="5349"/>
    <cellStyle name="_Currency_Rebased Data 2" xfId="5350"/>
    <cellStyle name="_Currency_Rebased Data 2 2" xfId="5351"/>
    <cellStyle name="_Currency_Restructuring Plan" xfId="5352"/>
    <cellStyle name="_Currency_Restructuring Plan 2" xfId="5353"/>
    <cellStyle name="_Currency_Restructuring Plan 2 2" xfId="5354"/>
    <cellStyle name="_Currency_Returns jg 4 10 2000" xfId="5355"/>
    <cellStyle name="_Currency_Returns jg 4 10 2000 2" xfId="5356"/>
    <cellStyle name="_Currency_Returns jg 4 10 2000 2 2" xfId="5357"/>
    <cellStyle name="_Currency_Revised BaseCasescenarioV5" xfId="5358"/>
    <cellStyle name="_Currency_Revised BaseCasescenarioV5 2" xfId="5359"/>
    <cellStyle name="_Currency_Revised BaseCasescenarioV5 2 2" xfId="5360"/>
    <cellStyle name="_Currency_Rhino GS Research Model" xfId="5361"/>
    <cellStyle name="_Currency_Rhino GS Research Model 2" xfId="5362"/>
    <cellStyle name="_Currency_Rhino GS Research Model_CR 2013_03" xfId="5363"/>
    <cellStyle name="_Currency_Rhino GS Research Model_CR 2013_03 2" xfId="5364"/>
    <cellStyle name="_Currency_Rhino GS Research Model_Ecriture - Evaluation Amort Corporels PPA" xfId="5365"/>
    <cellStyle name="_Currency_Rhino GS Research Model_HY 2018" xfId="5366"/>
    <cellStyle name="_Currency_Rhino GS Research Model_HY 2018 2" xfId="5367"/>
    <cellStyle name="_Currency_Rhino GS Research Model_HY 2020" xfId="5368"/>
    <cellStyle name="_Currency_Rhino GS Research Model_HY 2020 2" xfId="5369"/>
    <cellStyle name="_Currency_Rhino GS Research Model_Liasse Rhodia - Solvay_2012.03" xfId="5370"/>
    <cellStyle name="_Currency_Rhino GS Research Model_Liasse Rhodia - Solvay_2012.03 2" xfId="5371"/>
    <cellStyle name="_Currency_Rhino GS Research Model_P&amp;l Rh_Solvay 2011_12 V7" xfId="5372"/>
    <cellStyle name="_Currency_Rhino GS Research Model_P&amp;l Rh_Solvay 2011_12 V7 2" xfId="5373"/>
    <cellStyle name="_Currency_Rhino GS Research Model_Passage Bilan Rh to Rh_Solvay 201112_V2" xfId="5374"/>
    <cellStyle name="_Currency_Rhino GS Research Model_Passage Bilan Rh to Rh_Solvay 201112_V2 2" xfId="5375"/>
    <cellStyle name="_Currency_Rhino GS Research Model_PPA Corporelles" xfId="5376"/>
    <cellStyle name="_Currency_Rhino GS Research Model_RA Groupe 032012" xfId="5377"/>
    <cellStyle name="_Currency_Rhino GS Research Model_RA Groupe 032012 2" xfId="5378"/>
    <cellStyle name="_Currency_Rhino GS Research Model_RA Groupe 062012" xfId="5379"/>
    <cellStyle name="_Currency_Rhino GS Research Model_RA Groupe 062012 2" xfId="5380"/>
    <cellStyle name="_Currency_Rhino GS Research Model_RA Groupe 122012" xfId="5381"/>
    <cellStyle name="_Currency_Rhino GS Research Model_RA Groupe 122012 2" xfId="5382"/>
    <cellStyle name="_Currency_Rhino GS Research Model_Retraitements PPA_2012.01_V2" xfId="5383"/>
    <cellStyle name="_Currency_Rhino GS Research Model_Retraitements PPA_2012.01_V2 2" xfId="5384"/>
    <cellStyle name="_Currency_Rhino GS Research Model_Revue analytique bilan_tableaux 2013.03_MP" xfId="5385"/>
    <cellStyle name="_Currency_Rhino GS Research Model_Revue analytique bilan_tableaux 2013.03_MP 2" xfId="5386"/>
    <cellStyle name="_Currency_Rhino GS Research Model_Synthèse 2011.12 - Vprovisoire" xfId="5387"/>
    <cellStyle name="_Currency_Rhino GS Research Model_Synthèse impôt 2011.10" xfId="5388"/>
    <cellStyle name="_Currency_Rhino GS Research Model_Tableaux préparation views &amp; Tax Proof - 2011.11" xfId="5389"/>
    <cellStyle name="_Currency_Rhodia SoP AVP 19 Mar 2002" xfId="5390"/>
    <cellStyle name="_Currency_Rhodia SoP AVP 19 Mar 2002 2" xfId="5391"/>
    <cellStyle name="_Currency_Rhodia SoP AVP 19 Mar 2002 2 2" xfId="5392"/>
    <cellStyle name="_Currency_Rodin Debt Schedule as per Contracts as of 30 Sept 10-03 20" xfId="5393"/>
    <cellStyle name="_Currency_Rodin Debt Schedule as per Contracts as of 30 Sept 10-03 20 2" xfId="5394"/>
    <cellStyle name="_Currency_Rodin Debt Schedule as per Contracts as of 30 Sept 10-03 20 2 2" xfId="5395"/>
    <cellStyle name="_Currency_Samsara Model_250501_v2" xfId="5396"/>
    <cellStyle name="_Currency_Samsara Model_250501_v2 2" xfId="5397"/>
    <cellStyle name="_Currency_Samsara Model_250501_v2 2 2" xfId="5398"/>
    <cellStyle name="_Currency_Seminis - Analysis at Various Prices" xfId="5399"/>
    <cellStyle name="_Currency_Seminis - Analysis at Various Prices 2" xfId="5400"/>
    <cellStyle name="_Currency_Seminis - Analysis at Various Prices 2 2" xfId="5401"/>
    <cellStyle name="_Currency_Seminis - Analysis at Various Prices_02 AAA NEW Rhodia EBITDA development" xfId="5402"/>
    <cellStyle name="_Currency_Seminis - Analysis at Various Prices_02 AAA NEW Rhodia EBITDA development 2" xfId="5403"/>
    <cellStyle name="_Currency_Seminis - Analysis at Various Prices_02 AAA NEW Rhodia EBITDA development 2 2" xfId="5404"/>
    <cellStyle name="_Currency_Seminis - Analysis at Various Prices_22 Rhodia Valuation Master 10-Jan-2003" xfId="5405"/>
    <cellStyle name="_Currency_Seminis - Analysis at Various Prices_22 Rhodia Valuation Master 10-Jan-2003 2" xfId="5406"/>
    <cellStyle name="_Currency_Seminis - Analysis at Various Prices_22 Rhodia Valuation Master 10-Jan-2003 2 2" xfId="5407"/>
    <cellStyle name="_Currency_Seppo_SOP_19_Mar" xfId="5408"/>
    <cellStyle name="_Currency_Seppo_SOP_19_Mar 2" xfId="5409"/>
    <cellStyle name="_Currency_Seppo_SOP_19_Mar 2 2" xfId="5410"/>
    <cellStyle name="_Currency_Seppo_SOP_19_Mar1" xfId="5411"/>
    <cellStyle name="_Currency_Seppo_SOP_19_Mar1 2" xfId="5412"/>
    <cellStyle name="_Currency_Seppo_SOP_19_Mar1 2 2" xfId="5413"/>
    <cellStyle name="_Currency_Sheet1" xfId="5414"/>
    <cellStyle name="_Currency_Sheet1 2" xfId="5415"/>
    <cellStyle name="_Currency_Sheet1 2 2" xfId="5416"/>
    <cellStyle name="_Currency_Sonera_SOP_21_Mar" xfId="5417"/>
    <cellStyle name="_Currency_Sonera_SOP_21_Mar 2" xfId="5418"/>
    <cellStyle name="_Currency_Sonera_SOP_21_Mar 2 2" xfId="5419"/>
    <cellStyle name="_Currency_Standard Financial Summary" xfId="5420"/>
    <cellStyle name="_Currency_Standard Financial Summary 2" xfId="5421"/>
    <cellStyle name="_Currency_Standard Financial Summary 2 2" xfId="5422"/>
    <cellStyle name="_Currency_Status Quo" xfId="5423"/>
    <cellStyle name="_Currency_Status Quo 2" xfId="5424"/>
    <cellStyle name="_Currency_Status Quo 2 2" xfId="5425"/>
    <cellStyle name="_Currency_summary danway dcf valuation1" xfId="5426"/>
    <cellStyle name="_Currency_summary danway dcf valuation1 2" xfId="5427"/>
    <cellStyle name="_Currency_summary danway dcf valuation1 2 2" xfId="5428"/>
    <cellStyle name="_Currency_summary danway dcf valuation1_Merger model_10 Aug Credit" xfId="5429"/>
    <cellStyle name="_Currency_summary danway dcf valuation1_Merger model_10 Aug Credit 2" xfId="5430"/>
    <cellStyle name="_Currency_summary danway dcf valuation1_Merger model_10 Aug Credit 2 2" xfId="5431"/>
    <cellStyle name="_Currency_Summary of Financial Effects" xfId="5432"/>
    <cellStyle name="_Currency_Summary of Financial Effects 2" xfId="5433"/>
    <cellStyle name="_Currency_Summary of Financial Effects 2 2" xfId="5434"/>
    <cellStyle name="_Currency_Synergy analysis 1" xfId="5435"/>
    <cellStyle name="_Currency_Synergy analysis 1 2" xfId="5436"/>
    <cellStyle name="_Currency_Synergy analysis 1 2 2" xfId="5437"/>
    <cellStyle name="_Currency_Synergy analysis 1_Merger model_10 Aug Credit" xfId="5438"/>
    <cellStyle name="_Currency_Synergy analysis 1_Merger model_10 Aug Credit 2" xfId="5439"/>
    <cellStyle name="_Currency_Synergy analysis 1_Merger model_10 Aug Credit 2 2" xfId="5440"/>
    <cellStyle name="_Currency_temp" xfId="5441"/>
    <cellStyle name="_Currency_temp 2" xfId="5442"/>
    <cellStyle name="_Currency_temp_CR 2013_03" xfId="5443"/>
    <cellStyle name="_Currency_temp_CR 2013_03 2" xfId="5444"/>
    <cellStyle name="_Currency_temp_Ecriture - Evaluation Amort Corporels PPA" xfId="5445"/>
    <cellStyle name="_Currency_temp_HY 2018" xfId="5446"/>
    <cellStyle name="_Currency_temp_HY 2018 2" xfId="5447"/>
    <cellStyle name="_Currency_temp_HY 2020" xfId="5448"/>
    <cellStyle name="_Currency_temp_HY 2020 2" xfId="5449"/>
    <cellStyle name="_Currency_temp_Liasse Rhodia - Solvay_2012.03" xfId="5450"/>
    <cellStyle name="_Currency_temp_Liasse Rhodia - Solvay_2012.03 2" xfId="5451"/>
    <cellStyle name="_Currency_temp_P&amp;l Rh_Solvay 2011_12 V7" xfId="5452"/>
    <cellStyle name="_Currency_temp_P&amp;l Rh_Solvay 2011_12 V7 2" xfId="5453"/>
    <cellStyle name="_Currency_temp_Passage Bilan Rh to Rh_Solvay 201112_V2" xfId="5454"/>
    <cellStyle name="_Currency_temp_Passage Bilan Rh to Rh_Solvay 201112_V2 2" xfId="5455"/>
    <cellStyle name="_Currency_temp_PPA Corporelles" xfId="5456"/>
    <cellStyle name="_Currency_temp_RA Groupe 032012" xfId="5457"/>
    <cellStyle name="_Currency_temp_RA Groupe 032012 2" xfId="5458"/>
    <cellStyle name="_Currency_temp_RA Groupe 062012" xfId="5459"/>
    <cellStyle name="_Currency_temp_RA Groupe 062012 2" xfId="5460"/>
    <cellStyle name="_Currency_temp_RA Groupe 122012" xfId="5461"/>
    <cellStyle name="_Currency_temp_RA Groupe 122012 2" xfId="5462"/>
    <cellStyle name="_Currency_temp_Retraitements PPA_2012.01_V2" xfId="5463"/>
    <cellStyle name="_Currency_temp_Retraitements PPA_2012.01_V2 2" xfId="5464"/>
    <cellStyle name="_Currency_temp_Revue analytique bilan_tableaux 2013.03_MP" xfId="5465"/>
    <cellStyle name="_Currency_temp_Revue analytique bilan_tableaux 2013.03_MP 2" xfId="5466"/>
    <cellStyle name="_Currency_temp_Synthèse 2011.12 - Vprovisoire" xfId="5467"/>
    <cellStyle name="_Currency_temp_Synthèse impôt 2011.10" xfId="5468"/>
    <cellStyle name="_Currency_temp_Tableaux préparation views &amp; Tax Proof - 2011.11" xfId="5469"/>
    <cellStyle name="_Currency_Training Model Shell" xfId="5470"/>
    <cellStyle name="_Currency_Training Model Shell 2" xfId="5471"/>
    <cellStyle name="_Currency_Training Model Shell 2 2" xfId="5472"/>
    <cellStyle name="_Currency_Training Model Shell_BLS2q_salesforce" xfId="5473"/>
    <cellStyle name="_Currency_unbundling" xfId="5474"/>
    <cellStyle name="_Currency_unbundling 2" xfId="5475"/>
    <cellStyle name="_Currency_unbundling 2 2" xfId="5476"/>
    <cellStyle name="_Currency_unbundling_lighting_2" xfId="5477"/>
    <cellStyle name="_Currency_unbundling_lighting_2 2" xfId="5478"/>
    <cellStyle name="_Currency_unbundling_lighting_2 2 2" xfId="5479"/>
    <cellStyle name="_Currency_Update 08-27-01-3" xfId="5480"/>
    <cellStyle name="_Currency_Update 08-27-01-3 2" xfId="5481"/>
    <cellStyle name="_Currency_Update 08-27-01-3 2 2" xfId="5482"/>
    <cellStyle name="_Currency_Update 08-27-01-3_BLS2q_salesforce" xfId="5483"/>
    <cellStyle name="_Currency_Updated Forecast Comparison" xfId="5484"/>
    <cellStyle name="_Currency_Updated Forecast Comparison 2" xfId="5485"/>
    <cellStyle name="_Currency_Updated Forecast Comparison 2 2" xfId="5486"/>
    <cellStyle name="_Currency_Vague LBO Model - 19 July 2001" xfId="5487"/>
    <cellStyle name="_Currency_Vague LBO Model - 19 July 2001 2" xfId="5488"/>
    <cellStyle name="_Currency_Vague LBO Model - 19 July 2001 2 2" xfId="5489"/>
    <cellStyle name="_Currency_valuation master for disposals new 4" xfId="5490"/>
    <cellStyle name="_Currency_valuation master for disposals new 4 2" xfId="5491"/>
    <cellStyle name="_Currency_valuation master for disposals new 4 2 2" xfId="5492"/>
    <cellStyle name="_Currency_valuation model" xfId="5493"/>
    <cellStyle name="_Currency_valuation model 2" xfId="5494"/>
    <cellStyle name="_Currency_valuation model 2 2" xfId="5495"/>
    <cellStyle name="_Currency_valuation model_Merger model_10 Aug Credit" xfId="5496"/>
    <cellStyle name="_Currency_valuation model_Merger model_10 Aug Credit 2" xfId="5497"/>
    <cellStyle name="_Currency_valuation model_Merger model_10 Aug Credit 2 2" xfId="5498"/>
    <cellStyle name="_Currency_valuation#5" xfId="5499"/>
    <cellStyle name="_Currency_valuation#5 2" xfId="5500"/>
    <cellStyle name="_Currency_valuation#5 2 2" xfId="5501"/>
    <cellStyle name="_Currency_valuation#5_Merger model_10 Aug Credit" xfId="5502"/>
    <cellStyle name="_Currency_valuation#5_Merger model_10 Aug Credit 2" xfId="5503"/>
    <cellStyle name="_Currency_valuation#5_Merger model_10 Aug Credit 2 2" xfId="5504"/>
    <cellStyle name="_Currency_Valuation_Summary1" xfId="5505"/>
    <cellStyle name="_Currency_Valuation_Summary1 2" xfId="5506"/>
    <cellStyle name="_Currency_Valuation_Summary1 2 2" xfId="5507"/>
    <cellStyle name="_Currency_Versatel1" xfId="5508"/>
    <cellStyle name="_Currency_Versatel1 2" xfId="5509"/>
    <cellStyle name="_Currency_Versatel1 2 2" xfId="5510"/>
    <cellStyle name="_Currency_WACC" xfId="5511"/>
    <cellStyle name="_Currency_WACC 2" xfId="5512"/>
    <cellStyle name="_Currency_WACC 2 2" xfId="5513"/>
    <cellStyle name="_Currency_WACC_05 CSC_Picabia_02042002" xfId="5514"/>
    <cellStyle name="_Currency_WACC_05 CSC_Picabia_02042002 2" xfId="5515"/>
    <cellStyle name="_Currency_WACC_05 CSC_Picabia_02042002 2 2" xfId="5516"/>
    <cellStyle name="_Currency_Warrants Valuation Model" xfId="5517"/>
    <cellStyle name="_Currency_Warrants Valuation Model 2" xfId="5518"/>
    <cellStyle name="_Currency_Warrants Valuation Model 2 2" xfId="5519"/>
    <cellStyle name="_CurrencySpace" xfId="5520"/>
    <cellStyle name="_CurrencySpace 2" xfId="5521"/>
    <cellStyle name="_CurrencySpace 2 2" xfId="5522"/>
    <cellStyle name="_CurrencySpace 3" xfId="5523"/>
    <cellStyle name="_CurrencySpace_02 PICARD_BUSINESS PLAN 05042002" xfId="5524"/>
    <cellStyle name="_CurrencySpace_02 PICARD_BUSINESS PLAN 05042002 2" xfId="5525"/>
    <cellStyle name="_CurrencySpace_02 PICARD_BUSINESS PLAN 05042002 2_FCF" xfId="5526"/>
    <cellStyle name="_CurrencySpace_02 PICARD_BUSINESS PLAN 05042002 3" xfId="5527"/>
    <cellStyle name="_CurrencySpace_02 PICARD_BUSINESS PLAN 05042002 4" xfId="5528"/>
    <cellStyle name="_CurrencySpace_02 PICARD_BUSINESS PLAN 05042002 5" xfId="5529"/>
    <cellStyle name="_CurrencySpace_02 PICARD_BUSINESS PLAN 05042002 6" xfId="5530"/>
    <cellStyle name="_CurrencySpace_02 PICARD_BUSINESS PLAN 05042002 7" xfId="5531"/>
    <cellStyle name="_CurrencySpace_02 PICARD_BUSINESS PLAN 05042002 8" xfId="5532"/>
    <cellStyle name="_CurrencySpace_02 PICARD_BUSINESS PLAN 05042002 9" xfId="5533"/>
    <cellStyle name="_CurrencySpace_2001 YTD Performance" xfId="5534"/>
    <cellStyle name="_CurrencySpace_2001 YTD Performance 2" xfId="5535"/>
    <cellStyle name="_CurrencySpace_2001 YTD Performance 2 2" xfId="5536"/>
    <cellStyle name="_CurrencySpace_Analysis" xfId="5537"/>
    <cellStyle name="_CurrencySpace_Analysis 2" xfId="5538"/>
    <cellStyle name="_CurrencySpace_Analysis 2 2" xfId="5539"/>
    <cellStyle name="_CurrencySpace_Analysis at Various Prices, Clariant" xfId="5540"/>
    <cellStyle name="_CurrencySpace_Analysis at Various Prices, Clariant 2" xfId="5541"/>
    <cellStyle name="_CurrencySpace_Analysis at Various Prices, Clariant 2 2" xfId="5542"/>
    <cellStyle name="_CurrencySpace_Analysise" xfId="5543"/>
    <cellStyle name="_CurrencySpace_Analysise 2" xfId="5544"/>
    <cellStyle name="_CurrencySpace_Analysise 2 2" xfId="5545"/>
    <cellStyle name="_CurrencySpace_AVP" xfId="5546"/>
    <cellStyle name="_CurrencySpace_AVP 10" xfId="5547"/>
    <cellStyle name="_CurrencySpace_AVP 2" xfId="5548"/>
    <cellStyle name="_CurrencySpace_AVP 2 2" xfId="5549"/>
    <cellStyle name="_CurrencySpace_AVP 2_FCF" xfId="5550"/>
    <cellStyle name="_CurrencySpace_AVP 3" xfId="5551"/>
    <cellStyle name="_CurrencySpace_AVP 3 2" xfId="5552"/>
    <cellStyle name="_CurrencySpace_AVP 3 3" xfId="5553"/>
    <cellStyle name="_CurrencySpace_AVP 4" xfId="5554"/>
    <cellStyle name="_CurrencySpace_AVP 5" xfId="5555"/>
    <cellStyle name="_CurrencySpace_AVP 6" xfId="5556"/>
    <cellStyle name="_CurrencySpace_AVP 7" xfId="5557"/>
    <cellStyle name="_CurrencySpace_AVP 8" xfId="5558"/>
    <cellStyle name="_CurrencySpace_AVP 9" xfId="5559"/>
    <cellStyle name="_CurrencySpace_avp template" xfId="5560"/>
    <cellStyle name="_CurrencySpace_avp template 2" xfId="5561"/>
    <cellStyle name="_CurrencySpace_avp template 2 2" xfId="5562"/>
    <cellStyle name="_CurrencySpace_BetaCalc#2" xfId="5563"/>
    <cellStyle name="_CurrencySpace_BetaCalc#2 10" xfId="5564"/>
    <cellStyle name="_CurrencySpace_BetaCalc#2 2" xfId="5565"/>
    <cellStyle name="_CurrencySpace_BetaCalc#2 2 2" xfId="5566"/>
    <cellStyle name="_CurrencySpace_BetaCalc#2 2_FCF" xfId="5567"/>
    <cellStyle name="_CurrencySpace_BetaCalc#2 3" xfId="5568"/>
    <cellStyle name="_CurrencySpace_BetaCalc#2 3 2" xfId="5569"/>
    <cellStyle name="_CurrencySpace_BetaCalc#2 3 3" xfId="5570"/>
    <cellStyle name="_CurrencySpace_BetaCalc#2 4" xfId="5571"/>
    <cellStyle name="_CurrencySpace_BetaCalc#2 5" xfId="5572"/>
    <cellStyle name="_CurrencySpace_BetaCalc#2 6" xfId="5573"/>
    <cellStyle name="_CurrencySpace_BetaCalc#2 7" xfId="5574"/>
    <cellStyle name="_CurrencySpace_BetaCalc#2 8" xfId="5575"/>
    <cellStyle name="_CurrencySpace_BetaCalc#2 9" xfId="5576"/>
    <cellStyle name="_CurrencySpace_BLS2q_salesforce" xfId="5577"/>
    <cellStyle name="_CurrencySpace_Book1" xfId="5578"/>
    <cellStyle name="_CurrencySpace_Book1 10" xfId="5579"/>
    <cellStyle name="_CurrencySpace_Book1 2" xfId="5580"/>
    <cellStyle name="_CurrencySpace_Book1 2 2" xfId="5581"/>
    <cellStyle name="_CurrencySpace_Book1 2_FCF" xfId="5582"/>
    <cellStyle name="_CurrencySpace_Book1 3" xfId="5583"/>
    <cellStyle name="_CurrencySpace_Book1 3 2" xfId="5584"/>
    <cellStyle name="_CurrencySpace_Book1 3 3" xfId="5585"/>
    <cellStyle name="_CurrencySpace_Book1 4" xfId="5586"/>
    <cellStyle name="_CurrencySpace_Book1 5" xfId="5587"/>
    <cellStyle name="_CurrencySpace_Book1 6" xfId="5588"/>
    <cellStyle name="_CurrencySpace_Book1 7" xfId="5589"/>
    <cellStyle name="_CurrencySpace_Book1 8" xfId="5590"/>
    <cellStyle name="_CurrencySpace_Book1 9" xfId="5591"/>
    <cellStyle name="_CurrencySpace_Book1_1" xfId="5592"/>
    <cellStyle name="_CurrencySpace_Book1_1 2" xfId="5593"/>
    <cellStyle name="_CurrencySpace_Book1_1 2 2" xfId="5594"/>
    <cellStyle name="_CurrencySpace_Book1_1_02 PICARD_BUSINESS PLAN 05042002" xfId="5595"/>
    <cellStyle name="_CurrencySpace_Book1_1_02 PICARD_BUSINESS PLAN 05042002 2" xfId="5596"/>
    <cellStyle name="_CurrencySpace_Book1_1_02 PICARD_BUSINESS PLAN 05042002 2 2" xfId="5597"/>
    <cellStyle name="_CurrencySpace_Book1_1_05 CSC_Picabia_02042002" xfId="5598"/>
    <cellStyle name="_CurrencySpace_Book1_1_05 CSC_Picabia_02042002 2" xfId="5599"/>
    <cellStyle name="_CurrencySpace_Book1_1_05 CSC_Picabia_02042002 2 2" xfId="5600"/>
    <cellStyle name="_CurrencySpace_Book1_WACC" xfId="5601"/>
    <cellStyle name="_CurrencySpace_Book1_WACC 2" xfId="5602"/>
    <cellStyle name="_CurrencySpace_Book1_WACC 2 2" xfId="5603"/>
    <cellStyle name="_CurrencySpace_Book2" xfId="5604"/>
    <cellStyle name="_CurrencySpace_Book2 2" xfId="5605"/>
    <cellStyle name="_CurrencySpace_Book2 2_FCF" xfId="5606"/>
    <cellStyle name="_CurrencySpace_Book2 3" xfId="5607"/>
    <cellStyle name="_CurrencySpace_Book2 4" xfId="5608"/>
    <cellStyle name="_CurrencySpace_Book2 5" xfId="5609"/>
    <cellStyle name="_CurrencySpace_Book2 6" xfId="5610"/>
    <cellStyle name="_CurrencySpace_Book2 7" xfId="5611"/>
    <cellStyle name="_CurrencySpace_Book2 8" xfId="5612"/>
    <cellStyle name="_CurrencySpace_Book2 9" xfId="5613"/>
    <cellStyle name="_CurrencySpace_Cleopatra Preliminary Valuation Summary" xfId="5614"/>
    <cellStyle name="_CurrencySpace_Cleopatra Preliminary Valuation Summary 2" xfId="5615"/>
    <cellStyle name="_CurrencySpace_Cleopatra Preliminary Valuation Summary 2 2" xfId="5616"/>
    <cellStyle name="_CurrencySpace_Comdot - gStyle Excel Slides" xfId="5617"/>
    <cellStyle name="_CurrencySpace_Comdot - gStyle Excel Slides 2" xfId="5618"/>
    <cellStyle name="_CurrencySpace_Comdot - gStyle Excel Slides 2 2" xfId="5619"/>
    <cellStyle name="_CurrencySpace_Comdot LBO Short Form - v3" xfId="5620"/>
    <cellStyle name="_CurrencySpace_Comdot LBO Short Form - v3 10" xfId="5621"/>
    <cellStyle name="_CurrencySpace_Comdot LBO Short Form - v3 2" xfId="5622"/>
    <cellStyle name="_CurrencySpace_Comdot LBO Short Form - v3 2 2" xfId="5623"/>
    <cellStyle name="_CurrencySpace_Comdot LBO Short Form - v3 2_FCF" xfId="5624"/>
    <cellStyle name="_CurrencySpace_Comdot LBO Short Form - v3 3" xfId="5625"/>
    <cellStyle name="_CurrencySpace_Comdot LBO Short Form - v3 3 2" xfId="5626"/>
    <cellStyle name="_CurrencySpace_Comdot LBO Short Form - v3 3 3" xfId="5627"/>
    <cellStyle name="_CurrencySpace_Comdot LBO Short Form - v3 4" xfId="5628"/>
    <cellStyle name="_CurrencySpace_Comdot LBO Short Form - v3 5" xfId="5629"/>
    <cellStyle name="_CurrencySpace_Comdot LBO Short Form - v3 6" xfId="5630"/>
    <cellStyle name="_CurrencySpace_Comdot LBO Short Form - v3 7" xfId="5631"/>
    <cellStyle name="_CurrencySpace_Comdot LBO Short Form - v3 8" xfId="5632"/>
    <cellStyle name="_CurrencySpace_Comdot LBO Short Form - v3 9" xfId="5633"/>
    <cellStyle name="_CurrencySpace_Comps" xfId="5634"/>
    <cellStyle name="_CurrencySpace_Comps 10" xfId="5635"/>
    <cellStyle name="_CurrencySpace_Comps 2" xfId="5636"/>
    <cellStyle name="_CurrencySpace_Comps 2 2" xfId="5637"/>
    <cellStyle name="_CurrencySpace_Comps 2_FCF" xfId="5638"/>
    <cellStyle name="_CurrencySpace_Comps 3" xfId="5639"/>
    <cellStyle name="_CurrencySpace_Comps 3 2" xfId="5640"/>
    <cellStyle name="_CurrencySpace_Comps 3 3" xfId="5641"/>
    <cellStyle name="_CurrencySpace_Comps 4" xfId="5642"/>
    <cellStyle name="_CurrencySpace_Comps 5" xfId="5643"/>
    <cellStyle name="_CurrencySpace_Comps 6" xfId="5644"/>
    <cellStyle name="_CurrencySpace_Comps 7" xfId="5645"/>
    <cellStyle name="_CurrencySpace_Comps 8" xfId="5646"/>
    <cellStyle name="_CurrencySpace_Comps 9" xfId="5647"/>
    <cellStyle name="_CurrencySpace_Contribution of assets into USAi_02" xfId="5648"/>
    <cellStyle name="_CurrencySpace_Contribution of assets into USAi_02 2" xfId="5649"/>
    <cellStyle name="_CurrencySpace_Contribution of assets into USAi_02 2 2" xfId="5650"/>
    <cellStyle name="_CurrencySpace_contribution_analysis" xfId="5651"/>
    <cellStyle name="_CurrencySpace_contribution_analysis 2" xfId="5652"/>
    <cellStyle name="_CurrencySpace_contribution_analysis 3" xfId="5653"/>
    <cellStyle name="_CurrencySpace_contribution_analysis_FCF" xfId="5654"/>
    <cellStyle name="_CurrencySpace_contribution_analysis_JazzClear" xfId="5655"/>
    <cellStyle name="_CurrencySpace_contribution_analysis_JazzClear 2" xfId="5656"/>
    <cellStyle name="_CurrencySpace_contribution_analysis_JazzClear 3" xfId="5657"/>
    <cellStyle name="_CurrencySpace_contribution_analysis_JazzClear_FCF" xfId="5658"/>
    <cellStyle name="_CurrencySpace_credit - newco_6_18" xfId="5659"/>
    <cellStyle name="_CurrencySpace_credit - newco_6_18 10" xfId="5660"/>
    <cellStyle name="_CurrencySpace_credit - newco_6_18 2" xfId="5661"/>
    <cellStyle name="_CurrencySpace_credit - newco_6_18 2 2" xfId="5662"/>
    <cellStyle name="_CurrencySpace_credit - newco_6_18 2_FCF" xfId="5663"/>
    <cellStyle name="_CurrencySpace_credit - newco_6_18 3" xfId="5664"/>
    <cellStyle name="_CurrencySpace_credit - newco_6_18 3 2" xfId="5665"/>
    <cellStyle name="_CurrencySpace_credit - newco_6_18 3 3" xfId="5666"/>
    <cellStyle name="_CurrencySpace_credit - newco_6_18 4" xfId="5667"/>
    <cellStyle name="_CurrencySpace_credit - newco_6_18 5" xfId="5668"/>
    <cellStyle name="_CurrencySpace_credit - newco_6_18 6" xfId="5669"/>
    <cellStyle name="_CurrencySpace_credit - newco_6_18 7" xfId="5670"/>
    <cellStyle name="_CurrencySpace_credit - newco_6_18 8" xfId="5671"/>
    <cellStyle name="_CurrencySpace_credit - newco_6_18 9" xfId="5672"/>
    <cellStyle name="_CurrencySpace_CSC AVP Merger Plan" xfId="5673"/>
    <cellStyle name="_CurrencySpace_CSC AVP Merger Plan 10" xfId="5674"/>
    <cellStyle name="_CurrencySpace_CSC AVP Merger Plan 2" xfId="5675"/>
    <cellStyle name="_CurrencySpace_CSC AVP Merger Plan 2 2" xfId="5676"/>
    <cellStyle name="_CurrencySpace_CSC AVP Merger Plan 2_FCF" xfId="5677"/>
    <cellStyle name="_CurrencySpace_CSC AVP Merger Plan 3" xfId="5678"/>
    <cellStyle name="_CurrencySpace_CSC AVP Merger Plan 3 2" xfId="5679"/>
    <cellStyle name="_CurrencySpace_CSC AVP Merger Plan 3 3" xfId="5680"/>
    <cellStyle name="_CurrencySpace_CSC AVP Merger Plan 4" xfId="5681"/>
    <cellStyle name="_CurrencySpace_CSC AVP Merger Plan 5" xfId="5682"/>
    <cellStyle name="_CurrencySpace_CSC AVP Merger Plan 6" xfId="5683"/>
    <cellStyle name="_CurrencySpace_CSC AVP Merger Plan 7" xfId="5684"/>
    <cellStyle name="_CurrencySpace_CSC AVP Merger Plan 8" xfId="5685"/>
    <cellStyle name="_CurrencySpace_CSC AVP Merger Plan 9" xfId="5686"/>
    <cellStyle name="_CurrencySpace_CSC Blank" xfId="5687"/>
    <cellStyle name="_CurrencySpace_CSC Blank 2" xfId="5688"/>
    <cellStyle name="_CurrencySpace_CSC Blank 3" xfId="5689"/>
    <cellStyle name="_CurrencySpace_CSC Blank_FCF" xfId="5690"/>
    <cellStyle name="_CurrencySpace_CSC Cable makers 060502" xfId="5691"/>
    <cellStyle name="_CurrencySpace_CSC Cable makers 060502 10" xfId="5692"/>
    <cellStyle name="_CurrencySpace_CSC Cable makers 060502 2" xfId="5693"/>
    <cellStyle name="_CurrencySpace_CSC Cable makers 060502 2 2" xfId="5694"/>
    <cellStyle name="_CurrencySpace_CSC Cable makers 060502 2_FCF" xfId="5695"/>
    <cellStyle name="_CurrencySpace_CSC Cable makers 060502 3" xfId="5696"/>
    <cellStyle name="_CurrencySpace_CSC Cable makers 060502 3 2" xfId="5697"/>
    <cellStyle name="_CurrencySpace_CSC Cable makers 060502 3 3" xfId="5698"/>
    <cellStyle name="_CurrencySpace_CSC Cable makers 060502 4" xfId="5699"/>
    <cellStyle name="_CurrencySpace_CSC Cable makers 060502 5" xfId="5700"/>
    <cellStyle name="_CurrencySpace_CSC Cable makers 060502 6" xfId="5701"/>
    <cellStyle name="_CurrencySpace_CSC Cable makers 060502 7" xfId="5702"/>
    <cellStyle name="_CurrencySpace_CSC Cable makers 060502 8" xfId="5703"/>
    <cellStyle name="_CurrencySpace_CSC Cable makers 060502 9" xfId="5704"/>
    <cellStyle name="_CurrencySpace_CSC_Picabia_29062001" xfId="5705"/>
    <cellStyle name="_CurrencySpace_CSC_Picabia_29062001 10" xfId="5706"/>
    <cellStyle name="_CurrencySpace_CSC_Picabia_29062001 2" xfId="5707"/>
    <cellStyle name="_CurrencySpace_CSC_Picabia_29062001 2 2" xfId="5708"/>
    <cellStyle name="_CurrencySpace_CSC_Picabia_29062001 2_FCF" xfId="5709"/>
    <cellStyle name="_CurrencySpace_CSC_Picabia_29062001 3" xfId="5710"/>
    <cellStyle name="_CurrencySpace_CSC_Picabia_29062001 3 2" xfId="5711"/>
    <cellStyle name="_CurrencySpace_CSC_Picabia_29062001 3 3" xfId="5712"/>
    <cellStyle name="_CurrencySpace_CSC_Picabia_29062001 4" xfId="5713"/>
    <cellStyle name="_CurrencySpace_CSC_Picabia_29062001 5" xfId="5714"/>
    <cellStyle name="_CurrencySpace_CSC_Picabia_29062001 6" xfId="5715"/>
    <cellStyle name="_CurrencySpace_CSC_Picabia_29062001 7" xfId="5716"/>
    <cellStyle name="_CurrencySpace_CSC_Picabia_29062001 8" xfId="5717"/>
    <cellStyle name="_CurrencySpace_CSC_Picabia_29062001 9" xfId="5718"/>
    <cellStyle name="_CurrencySpace_Current Valuations" xfId="5719"/>
    <cellStyle name="_CurrencySpace_Current Valuations 2" xfId="5720"/>
    <cellStyle name="_CurrencySpace_Current Valuations 2 2" xfId="5721"/>
    <cellStyle name="_CurrencySpace_dcf" xfId="5722"/>
    <cellStyle name="_CurrencySpace_DCF - July 2, 2001" xfId="5723"/>
    <cellStyle name="_CurrencySpace_DCF - July 2, 2001 2" xfId="5724"/>
    <cellStyle name="_CurrencySpace_DCF - July 2, 2001 2 2" xfId="5725"/>
    <cellStyle name="_CurrencySpace_dcf 10" xfId="5726"/>
    <cellStyle name="_CurrencySpace_dcf 2" xfId="5727"/>
    <cellStyle name="_CurrencySpace_dcf 2 2" xfId="5728"/>
    <cellStyle name="_CurrencySpace_dcf 2_FCF" xfId="5729"/>
    <cellStyle name="_CurrencySpace_dcf 3" xfId="5730"/>
    <cellStyle name="_CurrencySpace_dcf 3 2" xfId="5731"/>
    <cellStyle name="_CurrencySpace_dcf 3 3" xfId="5732"/>
    <cellStyle name="_CurrencySpace_dcf 4" xfId="5733"/>
    <cellStyle name="_CurrencySpace_dcf 5" xfId="5734"/>
    <cellStyle name="_CurrencySpace_dcf 6" xfId="5735"/>
    <cellStyle name="_CurrencySpace_dcf 7" xfId="5736"/>
    <cellStyle name="_CurrencySpace_dcf 8" xfId="5737"/>
    <cellStyle name="_CurrencySpace_dcf 9" xfId="5738"/>
    <cellStyle name="_CurrencySpace_Deal Comp Luxury_May30" xfId="5739"/>
    <cellStyle name="_CurrencySpace_Deal Comp Luxury_May30 10" xfId="5740"/>
    <cellStyle name="_CurrencySpace_Deal Comp Luxury_May30 2" xfId="5741"/>
    <cellStyle name="_CurrencySpace_Deal Comp Luxury_May30 2 2" xfId="5742"/>
    <cellStyle name="_CurrencySpace_Deal Comp Luxury_May30 2_FCF" xfId="5743"/>
    <cellStyle name="_CurrencySpace_Deal Comp Luxury_May30 3" xfId="5744"/>
    <cellStyle name="_CurrencySpace_Deal Comp Luxury_May30 3 2" xfId="5745"/>
    <cellStyle name="_CurrencySpace_Deal Comp Luxury_May30 3 3" xfId="5746"/>
    <cellStyle name="_CurrencySpace_Deal Comp Luxury_May30 4" xfId="5747"/>
    <cellStyle name="_CurrencySpace_Deal Comp Luxury_May30 5" xfId="5748"/>
    <cellStyle name="_CurrencySpace_Deal Comp Luxury_May30 6" xfId="5749"/>
    <cellStyle name="_CurrencySpace_Deal Comp Luxury_May30 7" xfId="5750"/>
    <cellStyle name="_CurrencySpace_Deal Comp Luxury_May30 8" xfId="5751"/>
    <cellStyle name="_CurrencySpace_Deal Comp Luxury_May30 9" xfId="5752"/>
    <cellStyle name="_CurrencySpace_Debt model - base - flat margin 02" xfId="5753"/>
    <cellStyle name="_CurrencySpace_Debt model - base - flat margin 02 10" xfId="5754"/>
    <cellStyle name="_CurrencySpace_Debt model - base - flat margin 02 2" xfId="5755"/>
    <cellStyle name="_CurrencySpace_Debt model - base - flat margin 02 2 2" xfId="5756"/>
    <cellStyle name="_CurrencySpace_Debt model - base - flat margin 02 2_FCF" xfId="5757"/>
    <cellStyle name="_CurrencySpace_Debt model - base - flat margin 02 3" xfId="5758"/>
    <cellStyle name="_CurrencySpace_Debt model - base - flat margin 02 3 2" xfId="5759"/>
    <cellStyle name="_CurrencySpace_Debt model - base - flat margin 02 3 3" xfId="5760"/>
    <cellStyle name="_CurrencySpace_Debt model - base - flat margin 02 4" xfId="5761"/>
    <cellStyle name="_CurrencySpace_Debt model - base - flat margin 02 5" xfId="5762"/>
    <cellStyle name="_CurrencySpace_Debt model - base - flat margin 02 6" xfId="5763"/>
    <cellStyle name="_CurrencySpace_Debt model - base - flat margin 02 7" xfId="5764"/>
    <cellStyle name="_CurrencySpace_Debt model - base - flat margin 02 8" xfId="5765"/>
    <cellStyle name="_CurrencySpace_Debt model - base - flat margin 02 9" xfId="5766"/>
    <cellStyle name="_CurrencySpace_Debt_Bloomberg" xfId="5767"/>
    <cellStyle name="_CurrencySpace_Debt_Bloomberg 2" xfId="5768"/>
    <cellStyle name="_CurrencySpace_Debt_Bloomberg 2 2" xfId="5769"/>
    <cellStyle name="_CurrencySpace_Divisional Statistics" xfId="5770"/>
    <cellStyle name="_CurrencySpace_Divisional Statistics 2" xfId="5771"/>
    <cellStyle name="_CurrencySpace_Divisional Statistics 2 2" xfId="5772"/>
    <cellStyle name="_CurrencySpace_Earnings growth track record" xfId="5773"/>
    <cellStyle name="_CurrencySpace_Earnings growth track record 2" xfId="5774"/>
    <cellStyle name="_CurrencySpace_Earnings growth track record 2 2" xfId="5775"/>
    <cellStyle name="_CurrencySpace_equity stakes" xfId="5776"/>
    <cellStyle name="_CurrencySpace_equity stakes 10" xfId="5777"/>
    <cellStyle name="_CurrencySpace_equity stakes 2" xfId="5778"/>
    <cellStyle name="_CurrencySpace_equity stakes 2 2" xfId="5779"/>
    <cellStyle name="_CurrencySpace_equity stakes 2_FCF" xfId="5780"/>
    <cellStyle name="_CurrencySpace_equity stakes 3" xfId="5781"/>
    <cellStyle name="_CurrencySpace_equity stakes 3 2" xfId="5782"/>
    <cellStyle name="_CurrencySpace_equity stakes 3 3" xfId="5783"/>
    <cellStyle name="_CurrencySpace_equity stakes 4" xfId="5784"/>
    <cellStyle name="_CurrencySpace_equity stakes 5" xfId="5785"/>
    <cellStyle name="_CurrencySpace_equity stakes 6" xfId="5786"/>
    <cellStyle name="_CurrencySpace_equity stakes 7" xfId="5787"/>
    <cellStyle name="_CurrencySpace_equity stakes 8" xfId="5788"/>
    <cellStyle name="_CurrencySpace_equity stakes 9" xfId="5789"/>
    <cellStyle name="_CurrencySpace_Final Pages 8-20" xfId="5790"/>
    <cellStyle name="_CurrencySpace_Final Pages 8-20 2" xfId="5791"/>
    <cellStyle name="_CurrencySpace_Final Pages 8-20 2 2" xfId="5792"/>
    <cellStyle name="_CurrencySpace_Final Pages 8-20_BLS2q_salesforce" xfId="5793"/>
    <cellStyle name="_CurrencySpace_Financials" xfId="5794"/>
    <cellStyle name="_CurrencySpace_Financials 2" xfId="5795"/>
    <cellStyle name="_CurrencySpace_Financials 2 2" xfId="5796"/>
    <cellStyle name="_CurrencySpace_flo_merger_plans01_06_06" xfId="5797"/>
    <cellStyle name="_CurrencySpace_flo_merger_plans01_06_06 10" xfId="5798"/>
    <cellStyle name="_CurrencySpace_flo_merger_plans01_06_06 2" xfId="5799"/>
    <cellStyle name="_CurrencySpace_flo_merger_plans01_06_06 2 2" xfId="5800"/>
    <cellStyle name="_CurrencySpace_flo_merger_plans01_06_06 2_FCF" xfId="5801"/>
    <cellStyle name="_CurrencySpace_flo_merger_plans01_06_06 3" xfId="5802"/>
    <cellStyle name="_CurrencySpace_flo_merger_plans01_06_06 3 2" xfId="5803"/>
    <cellStyle name="_CurrencySpace_flo_merger_plans01_06_06 3 3" xfId="5804"/>
    <cellStyle name="_CurrencySpace_flo_merger_plans01_06_06 4" xfId="5805"/>
    <cellStyle name="_CurrencySpace_flo_merger_plans01_06_06 5" xfId="5806"/>
    <cellStyle name="_CurrencySpace_flo_merger_plans01_06_06 6" xfId="5807"/>
    <cellStyle name="_CurrencySpace_flo_merger_plans01_06_06 7" xfId="5808"/>
    <cellStyle name="_CurrencySpace_flo_merger_plans01_06_06 8" xfId="5809"/>
    <cellStyle name="_CurrencySpace_flo_merger_plans01_06_06 9" xfId="5810"/>
    <cellStyle name="_CurrencySpace_further analysis on comparables" xfId="5811"/>
    <cellStyle name="_CurrencySpace_further analysis on comparables 2" xfId="5812"/>
    <cellStyle name="_CurrencySpace_further analysis on comparables 2 2" xfId="5813"/>
    <cellStyle name="_CurrencySpace_further analysis on comparables_BLS2q_salesforce" xfId="5814"/>
    <cellStyle name="_CurrencySpace_Gucci_model_13062001_v2" xfId="5815"/>
    <cellStyle name="_CurrencySpace_Gucci_model_13062001_v2 2" xfId="5816"/>
    <cellStyle name="_CurrencySpace_Gucci_model_13062001_v2 2 2" xfId="5817"/>
    <cellStyle name="_CurrencySpace_implied market valuation for fixed business" xfId="5818"/>
    <cellStyle name="_CurrencySpace_implied market valuation for fixed business 2" xfId="5819"/>
    <cellStyle name="_CurrencySpace_integrated_standalone" xfId="5820"/>
    <cellStyle name="_CurrencySpace_integrated_standalone 2" xfId="5821"/>
    <cellStyle name="_CurrencySpace_integrated_standalone 2 2" xfId="5822"/>
    <cellStyle name="_CurrencySpace_JC Decaux Model 9 Oct 01" xfId="5823"/>
    <cellStyle name="_CurrencySpace_JC Decaux Model 9 Oct 01 2" xfId="5824"/>
    <cellStyle name="_CurrencySpace_JC Decaux Model 9 Oct 01 2 2" xfId="5825"/>
    <cellStyle name="_CurrencySpace_LBO Model v16" xfId="5826"/>
    <cellStyle name="_CurrencySpace_LBO Model v16 10" xfId="5827"/>
    <cellStyle name="_CurrencySpace_LBO Model v16 2" xfId="5828"/>
    <cellStyle name="_CurrencySpace_LBO Model v16 2 2" xfId="5829"/>
    <cellStyle name="_CurrencySpace_LBO Model v16 2_FCF" xfId="5830"/>
    <cellStyle name="_CurrencySpace_LBO Model v16 3" xfId="5831"/>
    <cellStyle name="_CurrencySpace_LBO Model v16 3 2" xfId="5832"/>
    <cellStyle name="_CurrencySpace_LBO Model v16 3 3" xfId="5833"/>
    <cellStyle name="_CurrencySpace_LBO Model v16 4" xfId="5834"/>
    <cellStyle name="_CurrencySpace_LBO Model v16 5" xfId="5835"/>
    <cellStyle name="_CurrencySpace_LBO Model v16 6" xfId="5836"/>
    <cellStyle name="_CurrencySpace_LBO Model v16 7" xfId="5837"/>
    <cellStyle name="_CurrencySpace_LBO Model v16 8" xfId="5838"/>
    <cellStyle name="_CurrencySpace_LBO Model v16 9" xfId="5839"/>
    <cellStyle name="_CurrencySpace_LBO Model Zannier - 04-09-01" xfId="5840"/>
    <cellStyle name="_CurrencySpace_LBO Model Zannier - 04-09-01 10" xfId="5841"/>
    <cellStyle name="_CurrencySpace_LBO Model Zannier - 04-09-01 2" xfId="5842"/>
    <cellStyle name="_CurrencySpace_LBO Model Zannier - 04-09-01 2 2" xfId="5843"/>
    <cellStyle name="_CurrencySpace_LBO Model Zannier - 04-09-01 2_FCF" xfId="5844"/>
    <cellStyle name="_CurrencySpace_LBO Model Zannier - 04-09-01 3" xfId="5845"/>
    <cellStyle name="_CurrencySpace_LBO Model Zannier - 04-09-01 3 2" xfId="5846"/>
    <cellStyle name="_CurrencySpace_LBO Model Zannier - 04-09-01 3 3" xfId="5847"/>
    <cellStyle name="_CurrencySpace_LBO Model Zannier - 04-09-01 4" xfId="5848"/>
    <cellStyle name="_CurrencySpace_LBO Model Zannier - 04-09-01 5" xfId="5849"/>
    <cellStyle name="_CurrencySpace_LBO Model Zannier - 04-09-01 6" xfId="5850"/>
    <cellStyle name="_CurrencySpace_LBO Model Zannier - 04-09-01 7" xfId="5851"/>
    <cellStyle name="_CurrencySpace_LBO Model Zannier - 04-09-01 8" xfId="5852"/>
    <cellStyle name="_CurrencySpace_LBO Model Zannier - 04-09-01 9" xfId="5853"/>
    <cellStyle name="_CurrencySpace_lbo_short_form" xfId="5854"/>
    <cellStyle name="_CurrencySpace_lbo_short_form 10" xfId="5855"/>
    <cellStyle name="_CurrencySpace_lbo_short_form 2" xfId="5856"/>
    <cellStyle name="_CurrencySpace_lbo_short_form 2 2" xfId="5857"/>
    <cellStyle name="_CurrencySpace_lbo_short_form 2_FCF" xfId="5858"/>
    <cellStyle name="_CurrencySpace_lbo_short_form 3" xfId="5859"/>
    <cellStyle name="_CurrencySpace_lbo_short_form 3 2" xfId="5860"/>
    <cellStyle name="_CurrencySpace_lbo_short_form 3 3" xfId="5861"/>
    <cellStyle name="_CurrencySpace_lbo_short_form 4" xfId="5862"/>
    <cellStyle name="_CurrencySpace_lbo_short_form 5" xfId="5863"/>
    <cellStyle name="_CurrencySpace_lbo_short_form 6" xfId="5864"/>
    <cellStyle name="_CurrencySpace_lbo_short_form 7" xfId="5865"/>
    <cellStyle name="_CurrencySpace_lbo_short_form 8" xfId="5866"/>
    <cellStyle name="_CurrencySpace_lbo_short_form 9" xfId="5867"/>
    <cellStyle name="_CurrencySpace_March 24- BIG .." xfId="5868"/>
    <cellStyle name="_CurrencySpace_March 24- BIG .. 10" xfId="5869"/>
    <cellStyle name="_CurrencySpace_March 24- BIG .. 2" xfId="5870"/>
    <cellStyle name="_CurrencySpace_March 24- BIG .. 2 2" xfId="5871"/>
    <cellStyle name="_CurrencySpace_March 24- BIG .. 2_FCF" xfId="5872"/>
    <cellStyle name="_CurrencySpace_March 24- BIG .. 3" xfId="5873"/>
    <cellStyle name="_CurrencySpace_March 24- BIG .. 3 2" xfId="5874"/>
    <cellStyle name="_CurrencySpace_March 24- BIG .. 3 3" xfId="5875"/>
    <cellStyle name="_CurrencySpace_March 24- BIG .. 4" xfId="5876"/>
    <cellStyle name="_CurrencySpace_March 24- BIG .. 5" xfId="5877"/>
    <cellStyle name="_CurrencySpace_March 24- BIG .. 6" xfId="5878"/>
    <cellStyle name="_CurrencySpace_March 24- BIG .. 7" xfId="5879"/>
    <cellStyle name="_CurrencySpace_March 24- BIG .. 8" xfId="5880"/>
    <cellStyle name="_CurrencySpace_March 24- BIG .. 9" xfId="5881"/>
    <cellStyle name="_CurrencySpace_Merger model_19 Oct incl. LBO" xfId="5882"/>
    <cellStyle name="_CurrencySpace_Merger model_19 Oct incl. LBO 2" xfId="5883"/>
    <cellStyle name="_CurrencySpace_Merger model_19 Oct incl. LBO 2 2" xfId="5884"/>
    <cellStyle name="_CurrencySpace_merger_plans_modified_9_3_1999" xfId="5885"/>
    <cellStyle name="_CurrencySpace_merger_plans_modified_9_3_1999 10" xfId="5886"/>
    <cellStyle name="_CurrencySpace_merger_plans_modified_9_3_1999 2" xfId="5887"/>
    <cellStyle name="_CurrencySpace_merger_plans_modified_9_3_1999 2 2" xfId="5888"/>
    <cellStyle name="_CurrencySpace_merger_plans_modified_9_3_1999 2_FCF" xfId="5889"/>
    <cellStyle name="_CurrencySpace_merger_plans_modified_9_3_1999 3" xfId="5890"/>
    <cellStyle name="_CurrencySpace_merger_plans_modified_9_3_1999 3 2" xfId="5891"/>
    <cellStyle name="_CurrencySpace_merger_plans_modified_9_3_1999 3 3" xfId="5892"/>
    <cellStyle name="_CurrencySpace_merger_plans_modified_9_3_1999 4" xfId="5893"/>
    <cellStyle name="_CurrencySpace_merger_plans_modified_9_3_1999 5" xfId="5894"/>
    <cellStyle name="_CurrencySpace_merger_plans_modified_9_3_1999 6" xfId="5895"/>
    <cellStyle name="_CurrencySpace_merger_plans_modified_9_3_1999 7" xfId="5896"/>
    <cellStyle name="_CurrencySpace_merger_plans_modified_9_3_1999 8" xfId="5897"/>
    <cellStyle name="_CurrencySpace_merger_plans_modified_9_3_1999 9" xfId="5898"/>
    <cellStyle name="_CurrencySpace_Model Vague 07 conso - Dannaud" xfId="5899"/>
    <cellStyle name="_CurrencySpace_Model Vague 07 conso - Dannaud 2" xfId="5900"/>
    <cellStyle name="_CurrencySpace_Model Vague 07 conso - Dannaud 2 2" xfId="5901"/>
    <cellStyle name="_CurrencySpace_NBC-5 yearDCF-Final from Vivendi modified" xfId="5902"/>
    <cellStyle name="_CurrencySpace_NBC-5 yearDCF-Final from Vivendi modified 2" xfId="5903"/>
    <cellStyle name="_CurrencySpace_NBC-5 yearDCF-Final from Vivendi modified 2 2" xfId="5904"/>
    <cellStyle name="_CurrencySpace_NEW Clariant SoP, AVP" xfId="5905"/>
    <cellStyle name="_CurrencySpace_NEW Clariant SoP, AVP 10" xfId="5906"/>
    <cellStyle name="_CurrencySpace_NEW Clariant SoP, AVP 2" xfId="5907"/>
    <cellStyle name="_CurrencySpace_NEW Clariant SoP, AVP 2 2" xfId="5908"/>
    <cellStyle name="_CurrencySpace_NEW Clariant SoP, AVP 2_FCF" xfId="5909"/>
    <cellStyle name="_CurrencySpace_NEW Clariant SoP, AVP 3" xfId="5910"/>
    <cellStyle name="_CurrencySpace_NEW Clariant SoP, AVP 3 2" xfId="5911"/>
    <cellStyle name="_CurrencySpace_NEW Clariant SoP, AVP 3 3" xfId="5912"/>
    <cellStyle name="_CurrencySpace_NEW Clariant SoP, AVP 4" xfId="5913"/>
    <cellStyle name="_CurrencySpace_NEW Clariant SoP, AVP 5" xfId="5914"/>
    <cellStyle name="_CurrencySpace_NEW Clariant SoP, AVP 6" xfId="5915"/>
    <cellStyle name="_CurrencySpace_NEW Clariant SoP, AVP 7" xfId="5916"/>
    <cellStyle name="_CurrencySpace_NEW Clariant SoP, AVP 8" xfId="5917"/>
    <cellStyle name="_CurrencySpace_NEW Clariant SoP, AVP 9" xfId="5918"/>
    <cellStyle name="_CurrencySpace_New Preliminary Clearstream Model" xfId="5919"/>
    <cellStyle name="_CurrencySpace_New Preliminary Clearstream Model 10" xfId="5920"/>
    <cellStyle name="_CurrencySpace_New Preliminary Clearstream Model 2" xfId="5921"/>
    <cellStyle name="_CurrencySpace_New Preliminary Clearstream Model 2 2" xfId="5922"/>
    <cellStyle name="_CurrencySpace_New Preliminary Clearstream Model 2_FCF" xfId="5923"/>
    <cellStyle name="_CurrencySpace_New Preliminary Clearstream Model 3" xfId="5924"/>
    <cellStyle name="_CurrencySpace_New Preliminary Clearstream Model 3 2" xfId="5925"/>
    <cellStyle name="_CurrencySpace_New Preliminary Clearstream Model 3 3" xfId="5926"/>
    <cellStyle name="_CurrencySpace_New Preliminary Clearstream Model 4" xfId="5927"/>
    <cellStyle name="_CurrencySpace_New Preliminary Clearstream Model 5" xfId="5928"/>
    <cellStyle name="_CurrencySpace_New Preliminary Clearstream Model 6" xfId="5929"/>
    <cellStyle name="_CurrencySpace_New Preliminary Clearstream Model 7" xfId="5930"/>
    <cellStyle name="_CurrencySpace_New Preliminary Clearstream Model 8" xfId="5931"/>
    <cellStyle name="_CurrencySpace_New Preliminary Clearstream Model 9" xfId="5932"/>
    <cellStyle name="_CurrencySpace_outputs" xfId="5933"/>
    <cellStyle name="_CurrencySpace_outputs 10" xfId="5934"/>
    <cellStyle name="_CurrencySpace_outputs 2" xfId="5935"/>
    <cellStyle name="_CurrencySpace_outputs 2 2" xfId="5936"/>
    <cellStyle name="_CurrencySpace_outputs 2_FCF" xfId="5937"/>
    <cellStyle name="_CurrencySpace_outputs 3" xfId="5938"/>
    <cellStyle name="_CurrencySpace_outputs 3 2" xfId="5939"/>
    <cellStyle name="_CurrencySpace_outputs 3 3" xfId="5940"/>
    <cellStyle name="_CurrencySpace_outputs 4" xfId="5941"/>
    <cellStyle name="_CurrencySpace_outputs 5" xfId="5942"/>
    <cellStyle name="_CurrencySpace_outputs 6" xfId="5943"/>
    <cellStyle name="_CurrencySpace_outputs 7" xfId="5944"/>
    <cellStyle name="_CurrencySpace_outputs 8" xfId="5945"/>
    <cellStyle name="_CurrencySpace_outputs 9" xfId="5946"/>
    <cellStyle name="_CurrencySpace_Portfolio " xfId="5947"/>
    <cellStyle name="_CurrencySpace_Portfolio  2" xfId="5948"/>
    <cellStyle name="_CurrencySpace_Portfolio  2 2" xfId="5949"/>
    <cellStyle name="_CurrencySpace_Rhodia SoP AVP 19 Mar 2002" xfId="5950"/>
    <cellStyle name="_CurrencySpace_Rhodia SoP AVP 19 Mar 2002 10" xfId="5951"/>
    <cellStyle name="_CurrencySpace_Rhodia SoP AVP 19 Mar 2002 2" xfId="5952"/>
    <cellStyle name="_CurrencySpace_Rhodia SoP AVP 19 Mar 2002 2 2" xfId="5953"/>
    <cellStyle name="_CurrencySpace_Rhodia SoP AVP 19 Mar 2002 2_FCF" xfId="5954"/>
    <cellStyle name="_CurrencySpace_Rhodia SoP AVP 19 Mar 2002 3" xfId="5955"/>
    <cellStyle name="_CurrencySpace_Rhodia SoP AVP 19 Mar 2002 3 2" xfId="5956"/>
    <cellStyle name="_CurrencySpace_Rhodia SoP AVP 19 Mar 2002 3 3" xfId="5957"/>
    <cellStyle name="_CurrencySpace_Rhodia SoP AVP 19 Mar 2002 4" xfId="5958"/>
    <cellStyle name="_CurrencySpace_Rhodia SoP AVP 19 Mar 2002 5" xfId="5959"/>
    <cellStyle name="_CurrencySpace_Rhodia SoP AVP 19 Mar 2002 6" xfId="5960"/>
    <cellStyle name="_CurrencySpace_Rhodia SoP AVP 19 Mar 2002 7" xfId="5961"/>
    <cellStyle name="_CurrencySpace_Rhodia SoP AVP 19 Mar 2002 8" xfId="5962"/>
    <cellStyle name="_CurrencySpace_Rhodia SoP AVP 19 Mar 2002 9" xfId="5963"/>
    <cellStyle name="_CurrencySpace_Samsara Model_250501_v2" xfId="5964"/>
    <cellStyle name="_CurrencySpace_Samsara Model_250501_v2 10" xfId="5965"/>
    <cellStyle name="_CurrencySpace_Samsara Model_250501_v2 2" xfId="5966"/>
    <cellStyle name="_CurrencySpace_Samsara Model_250501_v2 2 2" xfId="5967"/>
    <cellStyle name="_CurrencySpace_Samsara Model_250501_v2 2_FCF" xfId="5968"/>
    <cellStyle name="_CurrencySpace_Samsara Model_250501_v2 3" xfId="5969"/>
    <cellStyle name="_CurrencySpace_Samsara Model_250501_v2 3 2" xfId="5970"/>
    <cellStyle name="_CurrencySpace_Samsara Model_250501_v2 3 3" xfId="5971"/>
    <cellStyle name="_CurrencySpace_Samsara Model_250501_v2 4" xfId="5972"/>
    <cellStyle name="_CurrencySpace_Samsara Model_250501_v2 5" xfId="5973"/>
    <cellStyle name="_CurrencySpace_Samsara Model_250501_v2 6" xfId="5974"/>
    <cellStyle name="_CurrencySpace_Samsara Model_250501_v2 7" xfId="5975"/>
    <cellStyle name="_CurrencySpace_Samsara Model_250501_v2 8" xfId="5976"/>
    <cellStyle name="_CurrencySpace_Samsara Model_250501_v2 9" xfId="5977"/>
    <cellStyle name="_CurrencySpace_Sanitec Model v.2.7" xfId="5978"/>
    <cellStyle name="_CurrencySpace_Sanitec Model v.2.7 2" xfId="5979"/>
    <cellStyle name="_CurrencySpace_Sanitec Model v.2.7 2_FCF" xfId="5980"/>
    <cellStyle name="_CurrencySpace_Sanitec Model v.2.7 3" xfId="5981"/>
    <cellStyle name="_CurrencySpace_Sanitec Model v.2.7 4" xfId="5982"/>
    <cellStyle name="_CurrencySpace_Sanitec Model v.2.7 5" xfId="5983"/>
    <cellStyle name="_CurrencySpace_Sanitec Model v.2.7 6" xfId="5984"/>
    <cellStyle name="_CurrencySpace_Sanitec Model v.2.7 7" xfId="5985"/>
    <cellStyle name="_CurrencySpace_Sanitec Model v.2.7 8" xfId="5986"/>
    <cellStyle name="_CurrencySpace_Sanitec Model v.2.7 9" xfId="5987"/>
    <cellStyle name="_CurrencySpace_Seminis - Analysis at Various Prices" xfId="5988"/>
    <cellStyle name="_CurrencySpace_Seminis - Analysis at Various Prices 2" xfId="5989"/>
    <cellStyle name="_CurrencySpace_Seminis - Analysis at Various Prices 2 2" xfId="5990"/>
    <cellStyle name="_CurrencySpace_Standard Financial Summary" xfId="5991"/>
    <cellStyle name="_CurrencySpace_Standard Financial Summary 2" xfId="5992"/>
    <cellStyle name="_CurrencySpace_Standard Financial Summary 2 2" xfId="5993"/>
    <cellStyle name="_CurrencySpace_Status Quo" xfId="5994"/>
    <cellStyle name="_CurrencySpace_Status Quo 2" xfId="5995"/>
    <cellStyle name="_CurrencySpace_Status Quo 2 2" xfId="5996"/>
    <cellStyle name="_CurrencySpace_Summary of Financial Effects" xfId="5997"/>
    <cellStyle name="_CurrencySpace_Summary of Financial Effects 2" xfId="5998"/>
    <cellStyle name="_CurrencySpace_Training Model Shell" xfId="5999"/>
    <cellStyle name="_CurrencySpace_Training Model Shell 10" xfId="6000"/>
    <cellStyle name="_CurrencySpace_Training Model Shell 2" xfId="6001"/>
    <cellStyle name="_CurrencySpace_Training Model Shell 2 2" xfId="6002"/>
    <cellStyle name="_CurrencySpace_Training Model Shell 2_FCF" xfId="6003"/>
    <cellStyle name="_CurrencySpace_Training Model Shell 3" xfId="6004"/>
    <cellStyle name="_CurrencySpace_Training Model Shell 3 2" xfId="6005"/>
    <cellStyle name="_CurrencySpace_Training Model Shell 3 3" xfId="6006"/>
    <cellStyle name="_CurrencySpace_Training Model Shell 4" xfId="6007"/>
    <cellStyle name="_CurrencySpace_Training Model Shell 5" xfId="6008"/>
    <cellStyle name="_CurrencySpace_Training Model Shell 6" xfId="6009"/>
    <cellStyle name="_CurrencySpace_Training Model Shell 7" xfId="6010"/>
    <cellStyle name="_CurrencySpace_Training Model Shell 8" xfId="6011"/>
    <cellStyle name="_CurrencySpace_Training Model Shell 9" xfId="6012"/>
    <cellStyle name="_CurrencySpace_unbundling" xfId="6013"/>
    <cellStyle name="_CurrencySpace_unbundling 2" xfId="6014"/>
    <cellStyle name="_CurrencySpace_unbundling 2 2" xfId="6015"/>
    <cellStyle name="_CurrencySpace_unbundling_lighting_2" xfId="6016"/>
    <cellStyle name="_CurrencySpace_unbundling_lighting_2 2" xfId="6017"/>
    <cellStyle name="_CurrencySpace_unbundling_lighting_2 2 2" xfId="6018"/>
    <cellStyle name="_CurrencySpace_Update 08-27-01-3" xfId="6019"/>
    <cellStyle name="_CurrencySpace_Update 08-27-01-3 10" xfId="6020"/>
    <cellStyle name="_CurrencySpace_Update 08-27-01-3 2" xfId="6021"/>
    <cellStyle name="_CurrencySpace_Update 08-27-01-3 2 2" xfId="6022"/>
    <cellStyle name="_CurrencySpace_Update 08-27-01-3 2_FCF" xfId="6023"/>
    <cellStyle name="_CurrencySpace_Update 08-27-01-3 3" xfId="6024"/>
    <cellStyle name="_CurrencySpace_Update 08-27-01-3 3 2" xfId="6025"/>
    <cellStyle name="_CurrencySpace_Update 08-27-01-3 3 3" xfId="6026"/>
    <cellStyle name="_CurrencySpace_Update 08-27-01-3 4" xfId="6027"/>
    <cellStyle name="_CurrencySpace_Update 08-27-01-3 5" xfId="6028"/>
    <cellStyle name="_CurrencySpace_Update 08-27-01-3 6" xfId="6029"/>
    <cellStyle name="_CurrencySpace_Update 08-27-01-3 7" xfId="6030"/>
    <cellStyle name="_CurrencySpace_Update 08-27-01-3 8" xfId="6031"/>
    <cellStyle name="_CurrencySpace_Update 08-27-01-3 9" xfId="6032"/>
    <cellStyle name="_CurrencySpace_Vague LBO Model - 19 July 2001" xfId="6033"/>
    <cellStyle name="_CurrencySpace_Vague LBO Model - 19 July 2001 10" xfId="6034"/>
    <cellStyle name="_CurrencySpace_Vague LBO Model - 19 July 2001 2" xfId="6035"/>
    <cellStyle name="_CurrencySpace_Vague LBO Model - 19 July 2001 2 2" xfId="6036"/>
    <cellStyle name="_CurrencySpace_Vague LBO Model - 19 July 2001 2_FCF" xfId="6037"/>
    <cellStyle name="_CurrencySpace_Vague LBO Model - 19 July 2001 3" xfId="6038"/>
    <cellStyle name="_CurrencySpace_Vague LBO Model - 19 July 2001 3 2" xfId="6039"/>
    <cellStyle name="_CurrencySpace_Vague LBO Model - 19 July 2001 3 3" xfId="6040"/>
    <cellStyle name="_CurrencySpace_Vague LBO Model - 19 July 2001 4" xfId="6041"/>
    <cellStyle name="_CurrencySpace_Vague LBO Model - 19 July 2001 5" xfId="6042"/>
    <cellStyle name="_CurrencySpace_Vague LBO Model - 19 July 2001 6" xfId="6043"/>
    <cellStyle name="_CurrencySpace_Vague LBO Model - 19 July 2001 7" xfId="6044"/>
    <cellStyle name="_CurrencySpace_Vague LBO Model - 19 July 2001 8" xfId="6045"/>
    <cellStyle name="_CurrencySpace_Vague LBO Model - 19 July 2001 9" xfId="6046"/>
    <cellStyle name="_CurrencySpace_Valuation" xfId="6047"/>
    <cellStyle name="_CurrencySpace_Valuation 10" xfId="6048"/>
    <cellStyle name="_CurrencySpace_Valuation 2" xfId="6049"/>
    <cellStyle name="_CurrencySpace_Valuation 2 2" xfId="6050"/>
    <cellStyle name="_CurrencySpace_Valuation 2_FCF" xfId="6051"/>
    <cellStyle name="_CurrencySpace_Valuation 3" xfId="6052"/>
    <cellStyle name="_CurrencySpace_Valuation 3 2" xfId="6053"/>
    <cellStyle name="_CurrencySpace_Valuation 3 3" xfId="6054"/>
    <cellStyle name="_CurrencySpace_Valuation 4" xfId="6055"/>
    <cellStyle name="_CurrencySpace_Valuation 5" xfId="6056"/>
    <cellStyle name="_CurrencySpace_Valuation 6" xfId="6057"/>
    <cellStyle name="_CurrencySpace_Valuation 7" xfId="6058"/>
    <cellStyle name="_CurrencySpace_Valuation 8" xfId="6059"/>
    <cellStyle name="_CurrencySpace_Valuation 9" xfId="6060"/>
    <cellStyle name="_CurrencySpace_valuation#5" xfId="6061"/>
    <cellStyle name="_CurrencySpace_valuation#5 10" xfId="6062"/>
    <cellStyle name="_CurrencySpace_valuation#5 2" xfId="6063"/>
    <cellStyle name="_CurrencySpace_valuation#5 2 2" xfId="6064"/>
    <cellStyle name="_CurrencySpace_valuation#5 2_FCF" xfId="6065"/>
    <cellStyle name="_CurrencySpace_valuation#5 3" xfId="6066"/>
    <cellStyle name="_CurrencySpace_valuation#5 3 2" xfId="6067"/>
    <cellStyle name="_CurrencySpace_valuation#5 3 3" xfId="6068"/>
    <cellStyle name="_CurrencySpace_valuation#5 4" xfId="6069"/>
    <cellStyle name="_CurrencySpace_valuation#5 5" xfId="6070"/>
    <cellStyle name="_CurrencySpace_valuation#5 6" xfId="6071"/>
    <cellStyle name="_CurrencySpace_valuation#5 7" xfId="6072"/>
    <cellStyle name="_CurrencySpace_valuation#5 8" xfId="6073"/>
    <cellStyle name="_CurrencySpace_valuation#5 9" xfId="6074"/>
    <cellStyle name="_CurrencySpace_Valuation_Summary1" xfId="6075"/>
    <cellStyle name="_CurrencySpace_Valuation_Summary1 2" xfId="6076"/>
    <cellStyle name="_CurrencySpace_Valuation_Summary1 2 2" xfId="6077"/>
    <cellStyle name="_CurrencySpace_Veritas Business Cases2" xfId="6078"/>
    <cellStyle name="_CurrencySpace_Veritas Business Cases2 2" xfId="6079"/>
    <cellStyle name="_CurrencySpace_Veritas Business Cases2 2 2" xfId="6080"/>
    <cellStyle name="_CurrencySpace_WPP_YNR_merger_plans" xfId="6081"/>
    <cellStyle name="_CurrencySpace_WPP_YNR_merger_plans 10" xfId="6082"/>
    <cellStyle name="_CurrencySpace_WPP_YNR_merger_plans 2" xfId="6083"/>
    <cellStyle name="_CurrencySpace_WPP_YNR_merger_plans 2 2" xfId="6084"/>
    <cellStyle name="_CurrencySpace_WPP_YNR_merger_plans 2_FCF" xfId="6085"/>
    <cellStyle name="_CurrencySpace_WPP_YNR_merger_plans 3" xfId="6086"/>
    <cellStyle name="_CurrencySpace_WPP_YNR_merger_plans 3 2" xfId="6087"/>
    <cellStyle name="_CurrencySpace_WPP_YNR_merger_plans 3 3" xfId="6088"/>
    <cellStyle name="_CurrencySpace_WPP_YNR_merger_plans 4" xfId="6089"/>
    <cellStyle name="_CurrencySpace_WPP_YNR_merger_plans 5" xfId="6090"/>
    <cellStyle name="_CurrencySpace_WPP_YNR_merger_plans 6" xfId="6091"/>
    <cellStyle name="_CurrencySpace_WPP_YNR_merger_plans 7" xfId="6092"/>
    <cellStyle name="_CurrencySpace_WPP_YNR_merger_plans 8" xfId="6093"/>
    <cellStyle name="_CurrencySpace_WPP_YNR_merger_plans 9" xfId="6094"/>
    <cellStyle name="_Dollar" xfId="6095"/>
    <cellStyle name="_Dollar 2" xfId="6096"/>
    <cellStyle name="_Dollar 2 2" xfId="6097"/>
    <cellStyle name="_Dollar 3" xfId="6098"/>
    <cellStyle name="_Dollar 4" xfId="6099"/>
    <cellStyle name="_Dollar_02 PICARD_BUSINESS PLAN 05042002" xfId="6100"/>
    <cellStyle name="_Dollar_02 PICARD_BUSINESS PLAN 05042002 2" xfId="6101"/>
    <cellStyle name="_Dollar_02 PICARD_BUSINESS PLAN 05042002 2 2" xfId="6102"/>
    <cellStyle name="_Dollar_05 CSC_Picabia_02042002" xfId="6103"/>
    <cellStyle name="_Dollar_05 CSC_Picabia_02042002 2" xfId="6104"/>
    <cellStyle name="_Dollar_05 CSC_Picabia_02042002 2 2" xfId="6105"/>
    <cellStyle name="_Dollar_2009-07-22_PEC-CAPEX 2009-2010_V7" xfId="6106"/>
    <cellStyle name="_Dollar_2009-08_PEC-CAPEX 2009-2010_V8" xfId="6107"/>
    <cellStyle name="_Dollar_Jazztel - Benchmark" xfId="6108"/>
    <cellStyle name="_Dollar_Jazztel - Benchmark 2" xfId="6109"/>
    <cellStyle name="_Dollar_Jazztel - Benchmark 2 2" xfId="6110"/>
    <cellStyle name="_Dollar_Jazztel - Benchmark_Merger model_10 Aug Credit" xfId="6111"/>
    <cellStyle name="_Dollar_Jazztel - Benchmark_Merger model_10 Aug Credit 2" xfId="6112"/>
    <cellStyle name="_Dollar_Jazztel - Benchmark_Merger model_10 Aug Credit 2 2" xfId="6113"/>
    <cellStyle name="_Dollar_Jazztel - Benchmark_Merger model_10 Aug Credit 3" xfId="6114"/>
    <cellStyle name="_Dollar_Jazztel model 16DP3-Exhibits" xfId="6115"/>
    <cellStyle name="_Dollar_Jazztel model 16DP3-Exhibits 2" xfId="6116"/>
    <cellStyle name="_Dollar_Jazztel model 16DP3-Exhibits 2 2" xfId="6117"/>
    <cellStyle name="_Dollar_Jazztel model 16DP3-Exhibits_Merger model_10 Aug Credit" xfId="6118"/>
    <cellStyle name="_Dollar_Jazztel model 16DP3-Exhibits_Merger model_10 Aug Credit 2" xfId="6119"/>
    <cellStyle name="_Dollar_Jazztel model 16DP3-Exhibits_Merger model_10 Aug Credit 2 2" xfId="6120"/>
    <cellStyle name="_Dollar_Jazztel model 16DP3-Exhibits_Mobile CSC - CMT" xfId="6121"/>
    <cellStyle name="_Dollar_Jazztel model 16DP3-Exhibits_Mobile CSC - CMT 2" xfId="6122"/>
    <cellStyle name="_Dollar_Jazztel model 16DP3-Exhibits_Mobile CSC - CMT 2 2" xfId="6123"/>
    <cellStyle name="_Dollar_Jazztel model 18DP-exhibits" xfId="6124"/>
    <cellStyle name="_Dollar_Jazztel model 18DP-exhibits 2" xfId="6125"/>
    <cellStyle name="_Dollar_Jazztel model 18DP-exhibits 2 2" xfId="6126"/>
    <cellStyle name="_Dollar_Jazztel model 18DP-exhibits_T_MOBIL2" xfId="6127"/>
    <cellStyle name="_Dollar_Jazztel model 18DP-exhibits_T_MOBIL2 2" xfId="6128"/>
    <cellStyle name="_Dollar_Jazztel model 18DP-exhibits_T_MOBIL2 2 2" xfId="6129"/>
    <cellStyle name="_Dollar_Jazztel model 18DP-exhibits_T_MOBIL2_2009-07-22_PEC-CAPEX 2009-2010_V7" xfId="6130"/>
    <cellStyle name="_Dollar_Jazztel model 18DP-exhibits_T_MOBIL2_2009-08_PEC-CAPEX 2009-2010_V8" xfId="6131"/>
    <cellStyle name="_Dollar_Jazztel model 18DP-exhibits_T_MOBIL2_Bridge FC Act 2007 vs 2008 (Fct June) par entreprise" xfId="6132"/>
    <cellStyle name="_Dollar_Jazztel model 18DP-exhibits_T_MOBIL2_Bridge FC Act 2007 vs 2008 (Fct June) par entreprise 2" xfId="6133"/>
    <cellStyle name="_Dollar_Jazztel model 18DP-exhibits_T_MOBIL2_Bridge FC Act 2007 vs 2008 (Fct June) par entreprise 2 2" xfId="6134"/>
    <cellStyle name="_Dollar_Jazztel model 18DP-exhibits_T_MOBIL2_Cash Unit Review 2012 03 Acetow" xfId="6135"/>
    <cellStyle name="_Dollar_Jazztel model 18DP-exhibits_T_MOBIL2_Chiffres Pres board 2007" xfId="6136"/>
    <cellStyle name="_Dollar_Jazztel model 18DP-exhibits_T_MOBIL2_Chiffres Pres board 2007 2" xfId="6137"/>
    <cellStyle name="_Dollar_Jazztel model 18DP-exhibits_T_MOBIL2_Chiffres Pres board 2007 2 2" xfId="6138"/>
    <cellStyle name="_Dollar_Jazztel model 18DP-exhibits_T_MOBIL2_Chiffres Pres Juillet 2007" xfId="6139"/>
    <cellStyle name="_Dollar_Jazztel model 18DP-exhibits_T_MOBIL2_Chiffres Pres Juillet 2007 2" xfId="6140"/>
    <cellStyle name="_Dollar_Jazztel model 18DP-exhibits_T_MOBIL2_Chiffres Pres Juillet 2007 2 2" xfId="6141"/>
    <cellStyle name="_Dollar_Jazztel model 18DP-exhibits_T_MOBIL2_Conso Bridge EBITDA 2008x2007" xfId="6142"/>
    <cellStyle name="_Dollar_Jazztel model 18DP-exhibits_T_MOBIL2_Conso Bridge EBITDA 2008x2007 2" xfId="6143"/>
    <cellStyle name="_Dollar_Jazztel model 18DP-exhibits_T_MOBIL2_Conso Bridge EBITDA 2008x2007 2 2" xfId="6144"/>
    <cellStyle name="_Dollar_Jazztel model 18DP-exhibits_T_MOBIL2_Conso Bridge EBITDA 2008x2007 SPRING06" xfId="6145"/>
    <cellStyle name="_Dollar_Jazztel model 18DP-exhibits_T_MOBIL2_Conso Bridge EBITDA 2008x2007 SPRING06 2" xfId="6146"/>
    <cellStyle name="_Dollar_Jazztel model 18DP-exhibits_T_MOBIL2_Conso Bridge EBITDA 2008x2007 SPRING06 2 2" xfId="6147"/>
    <cellStyle name="_Dollar_Jazztel model 18DP-exhibits_T_MOBIL2_P&amp;L Spring 200806" xfId="6148"/>
    <cellStyle name="_Dollar_Jazztel model 18DP-exhibits_T_MOBIL2_P&amp;L Spring 200806 2" xfId="6149"/>
    <cellStyle name="_Dollar_Jazztel model 18DP-exhibits_T_MOBIL2_P&amp;L Spring 200806 2 2" xfId="6150"/>
    <cellStyle name="_Dollar_Jazztel model 18DP-exhibits_T_MOBIL2_Présentation au Board" xfId="6151"/>
    <cellStyle name="_Dollar_Jazztel model 18DP-exhibits_T_MOBIL2_Présentation au Board 2" xfId="6152"/>
    <cellStyle name="_Dollar_Jazztel model 18DP-exhibits_T_MOBIL2_Présentation au Board 2 2" xfId="6153"/>
    <cellStyle name="_Dollar_Jazztel model 18DP-exhibits_T_MOBIL2_Présentation au Board July 29" xfId="6154"/>
    <cellStyle name="_Dollar_Jazztel model 18DP-exhibits_T_MOBIL2_Présentation au Board July 29 2" xfId="6155"/>
    <cellStyle name="_Dollar_Jazztel model 18DP-exhibits_T_MOBIL2_Présentation au Board July 29 2 2" xfId="6156"/>
    <cellStyle name="_Dollar_Jazztel model 18DP-exhibits_T_MOBIL2_Présentation au CDG July 21 v080708" xfId="6157"/>
    <cellStyle name="_Dollar_Jazztel model 18DP-exhibits_T_MOBIL2_Présentation au CDG July 21 v080708 2" xfId="6158"/>
    <cellStyle name="_Dollar_Jazztel model 18DP-exhibits_T_MOBIL2_Présentation au CDG July 21 v080708 2 2" xfId="6159"/>
    <cellStyle name="_Dollar_Jazztel model 18DP-exhibits_T_MOBIL2_Présention au Board July 29" xfId="6160"/>
    <cellStyle name="_Dollar_Jazztel model 18DP-exhibits_T_MOBIL2_Présention au Board July 29 2" xfId="6161"/>
    <cellStyle name="_Dollar_Jazztel model 18DP-exhibits_T_MOBIL2_Présention au Board July 29 2 2" xfId="6162"/>
    <cellStyle name="_Dollar_Jazztel model 18DP-exhibits_T_MOBIL2_SPRING 2010" xfId="6163"/>
    <cellStyle name="_Dollar_Jazztel model 18DP-exhibits_T_MOBIL2_SPRING 2010 2" xfId="6164"/>
    <cellStyle name="_Dollar_Jazztel model 18DP-exhibits_T_MOBIL2_SPRING 2010 2 2" xfId="6165"/>
    <cellStyle name="_Dollar_Jazztel model 18DP-exhibits_T_MOBIL2_Synthèse Rhodia Spring Dec 2007 P&amp;L" xfId="6166"/>
    <cellStyle name="_Dollar_Jazztel model 18DP-exhibits_T_MOBIL2_Synthèse Rhodia Spring Dec 2007 P&amp;L 2" xfId="6167"/>
    <cellStyle name="_Dollar_Jazztel model 18DP-exhibits_T_MOBIL2_Synthèse Rhodia Spring Dec 2007 P&amp;L 2 2" xfId="6168"/>
    <cellStyle name="_Dollar_Jazztel model 18DP-exhibits_T_MOBIL2_WC &amp; Free Cash Flow 2011-10" xfId="6169"/>
    <cellStyle name="_Dollar_Jazztel model 18DP-exhibits_T_MOBIL2_WC &amp; Free Cash Flow 2011-10 2" xfId="6170"/>
    <cellStyle name="_Dollar_Jazztel model 18DP-exhibits_T_MOBIL2_WC &amp; Free Cash Flow 2011-10 2 2" xfId="6171"/>
    <cellStyle name="_Dollar_Jazztel model 18DP-exhibits_T_MOBIL2_WC &amp; Free Cash Flow Spring 200806" xfId="6172"/>
    <cellStyle name="_Dollar_Jazztel model 18DP-exhibits_T_MOBIL2_WC &amp; Free Cash Flow Spring 200806 2" xfId="6173"/>
    <cellStyle name="_Dollar_Jazztel model 18DP-exhibits_T_MOBIL2_WC &amp; Free Cash Flow Spring 200806 2 2" xfId="6174"/>
    <cellStyle name="_Dollar_Mobile CSC - CMT" xfId="6175"/>
    <cellStyle name="_Dollar_Mobile CSC - CMT 2" xfId="6176"/>
    <cellStyle name="_Dollar_Mobile CSC - CMT 2 2" xfId="6177"/>
    <cellStyle name="_Dollar_October 12 - BIG CSC Auto update" xfId="6178"/>
    <cellStyle name="_Dollar_October 12 - BIG CSC Auto update 2" xfId="6179"/>
    <cellStyle name="_Dollar_October 12 - BIG CSC Auto update 2 2" xfId="6180"/>
    <cellStyle name="_Dollar_Versatel1" xfId="6181"/>
    <cellStyle name="_Dollar_Versatel1 2" xfId="6182"/>
    <cellStyle name="_Dollar_Versatel1 2 2" xfId="6183"/>
    <cellStyle name="_Dollar_Versatel1_Merger model_10 Aug Credit" xfId="6184"/>
    <cellStyle name="_Dollar_Versatel1_Merger model_10 Aug Credit 2" xfId="6185"/>
    <cellStyle name="_Dollar_Versatel1_Merger model_10 Aug Credit 2 2" xfId="6186"/>
    <cellStyle name="_Dollar_Versatel1_Merger model_10 Aug Credit 3" xfId="6187"/>
    <cellStyle name="_Ecriture - Evaluation Amort Corporels PPA" xfId="6188"/>
    <cellStyle name="_EMS 2011.10" xfId="6189"/>
    <cellStyle name="_Euro" xfId="6190"/>
    <cellStyle name="_Euro 2" xfId="6191"/>
    <cellStyle name="_Euro 2 2" xfId="6192"/>
    <cellStyle name="_Euro_Analysis" xfId="6193"/>
    <cellStyle name="_Euro_Analysis 2" xfId="6194"/>
    <cellStyle name="_Euro_Analysis 2 2" xfId="6195"/>
    <cellStyle name="_Euro_Analysise" xfId="6196"/>
    <cellStyle name="_Euro_Analysise 2" xfId="6197"/>
    <cellStyle name="_Euro_Analysise 2 2" xfId="6198"/>
    <cellStyle name="_Euro_BLS2q_salesforce" xfId="6199"/>
    <cellStyle name="_Euro_lbo_short_form" xfId="6200"/>
    <cellStyle name="_Euro_lbo_short_form 2" xfId="6201"/>
    <cellStyle name="_Euro_lbo_short_form 2 2" xfId="6202"/>
    <cellStyle name="_Euro_Merger model_19 Oct incl. LBO" xfId="6203"/>
    <cellStyle name="_Euro_Merger model_19 Oct incl. LBO 2" xfId="6204"/>
    <cellStyle name="_Euro_Sanitec Model v.2.7" xfId="6205"/>
    <cellStyle name="_Feuil2" xfId="6206"/>
    <cellStyle name="_Global Solvay Budget 2013 v2 (2)" xfId="6207"/>
    <cellStyle name="_Global Solvay Budget 2013 v2 (2)_FCF" xfId="6208"/>
    <cellStyle name="_GZW2011planCurrInvest-rev3bis" xfId="6209"/>
    <cellStyle name="_Heading" xfId="6210"/>
    <cellStyle name="_Heading 2" xfId="6211"/>
    <cellStyle name="_Heading 3" xfId="6212"/>
    <cellStyle name="_Heading 4" xfId="6213"/>
    <cellStyle name="_Heading_02 BPdivision061003" xfId="6214"/>
    <cellStyle name="_Heading_02 BPdivision061003 2" xfId="6215"/>
    <cellStyle name="_Heading_02 BPdivision061003 3" xfId="6216"/>
    <cellStyle name="_Heading_02 BPdivision061003 4" xfId="6217"/>
    <cellStyle name="_Heading_02 BPdivision061003_BFR format Solvay 2012.09 Rhodia (sans liaison)" xfId="6218"/>
    <cellStyle name="_Heading_02 BPdivision061003_BFR format Solvay 2012.09 Rhodia (sasn liaison)" xfId="6219"/>
    <cellStyle name="_Heading_02 BPdivision061003_Bridge de dette 2013-05_SOLVAY_V6" xfId="6220"/>
    <cellStyle name="_Heading_02 BPdivision061003_Bridge de dette V7" xfId="6221"/>
    <cellStyle name="_Heading_02 BPdivision061003_Business Fct Review 2012 09 Rare Earth RQ sept12" xfId="6222"/>
    <cellStyle name="_Heading_02 BPdivision061003_Business Fct Review 2012 09 Rare Earth V8 7 V3" xfId="6223"/>
    <cellStyle name="_Heading_02 BPdivision061003_Business Fct Review 2012.09 Rare Earth V8.6" xfId="6224"/>
    <cellStyle name="_Heading_02 BPdivision061003_Cash Unit Review 2012.06 Acetow" xfId="6225"/>
    <cellStyle name="_Heading_02 BPdivision061003_DEF%20Tax%20reporting%20-%20Synthèse%20Solvay+Rhodia%20-%20Février%202013%2020032013(2)" xfId="6226"/>
    <cellStyle name="_Heading_02 BPdivision061003_FCF" xfId="6227"/>
    <cellStyle name="_Heading_02 BPdivision061003_graphique" xfId="6228"/>
    <cellStyle name="_Heading_02 BPdivision061003_HY 2018" xfId="6229"/>
    <cellStyle name="_Heading_02 BPdivision061003_SC" xfId="6230"/>
    <cellStyle name="_Heading_02 BPdivision061003_Synthese" xfId="6231"/>
    <cellStyle name="_Heading_02 BPdivision061003_Synthèse%20IS%20Palier%20Rhodia_Mars%202013v2(1)" xfId="6232"/>
    <cellStyle name="_Heading_prestemp" xfId="6233"/>
    <cellStyle name="_Heading_prestemp 2" xfId="6234"/>
    <cellStyle name="_Heading_prestemp 3" xfId="6235"/>
    <cellStyle name="_Heading_prestemp 4" xfId="6236"/>
    <cellStyle name="_Heading_prestemp_BFR format Solvay 2012.09 Rhodia (sans liaison)" xfId="6237"/>
    <cellStyle name="_Heading_prestemp_BFR format Solvay 2012.09 Rhodia (sasn liaison)" xfId="6238"/>
    <cellStyle name="_Heading_prestemp_Bridge de dette 2013-05_SOLVAY_V6" xfId="6239"/>
    <cellStyle name="_Heading_prestemp_Bridge de dette V7" xfId="6240"/>
    <cellStyle name="_Heading_prestemp_Business Fct Review 2012 09 Rare Earth RQ sept12" xfId="6241"/>
    <cellStyle name="_Heading_prestemp_Business Fct Review 2012 09 Rare Earth V8 7 V3" xfId="6242"/>
    <cellStyle name="_Heading_prestemp_Business Fct Review 2012.09 Rare Earth V8.6" xfId="6243"/>
    <cellStyle name="_Heading_prestemp_Cash Unit Review 2012.06 Acetow" xfId="6244"/>
    <cellStyle name="_Heading_prestemp_DEF%20Tax%20reporting%20-%20Synthèse%20Solvay+Rhodia%20-%20Février%202013%2020032013(2)" xfId="6245"/>
    <cellStyle name="_Heading_prestemp_FCF" xfId="6246"/>
    <cellStyle name="_Heading_prestemp_graphique" xfId="6247"/>
    <cellStyle name="_Heading_prestemp_HY 2018" xfId="6248"/>
    <cellStyle name="_Heading_prestemp_SC" xfId="6249"/>
    <cellStyle name="_Heading_prestemp_Synthese" xfId="6250"/>
    <cellStyle name="_Heading_prestemp_Synthèse%20IS%20Palier%20Rhodia_Mars%202013v2(1)" xfId="6251"/>
    <cellStyle name="_Headline" xfId="6252"/>
    <cellStyle name="_Headline 2" xfId="6253"/>
    <cellStyle name="_Headline 3" xfId="6254"/>
    <cellStyle name="_Highlight" xfId="6255"/>
    <cellStyle name="_Highlight 2" xfId="6256"/>
    <cellStyle name="_Highlight 2 2" xfId="6257"/>
    <cellStyle name="_Highlight 3" xfId="6258"/>
    <cellStyle name="_Highlight 4" xfId="6259"/>
    <cellStyle name="_Instru fi de change" xfId="6260"/>
    <cellStyle name="_Instru fi de change 2" xfId="6261"/>
    <cellStyle name="_IS 2011 en proforma" xfId="6262"/>
    <cellStyle name="_IS 2011 en proforma 2" xfId="6263"/>
    <cellStyle name="_Liasse Rhodia - Solvay_2011.11_V2" xfId="6264"/>
    <cellStyle name="_Liasse Rhodia - Solvay_2011.11_V2 2" xfId="6265"/>
    <cellStyle name="_Liasse Rhodia - Solvay_2011.11_V2_Synthèse%20IS%20Palier%20Rhodia_Mars%202013v2(1)" xfId="6266"/>
    <cellStyle name="_Liasse Rhodia - Solvay_2012.02" xfId="6267"/>
    <cellStyle name="_Liasse Rhodia - Solvay_2012.02 2" xfId="6268"/>
    <cellStyle name="_Liasse Rhodia - Solvay_2012.03" xfId="6269"/>
    <cellStyle name="_Liasse Rhodia - Solvay_2012.03 2" xfId="6270"/>
    <cellStyle name="_Liasse Rhodia - Solvay_2012.10" xfId="6271"/>
    <cellStyle name="_Liasse Rhodia - Solvay_2013.04" xfId="6272"/>
    <cellStyle name="_Multiple" xfId="6273"/>
    <cellStyle name="_Multiple 2" xfId="6274"/>
    <cellStyle name="_Multiple 2 2" xfId="6275"/>
    <cellStyle name="_Multiple_01 Rhino SoP" xfId="6276"/>
    <cellStyle name="_Multiple_02 Pfd Valuation" xfId="6277"/>
    <cellStyle name="_Multiple_02 Pfd Valuation 2" xfId="6278"/>
    <cellStyle name="_Multiple_02 Pfd Valuation 2 2" xfId="6279"/>
    <cellStyle name="_Multiple_02 PICARD_BUSINESS PLAN 05042002" xfId="6280"/>
    <cellStyle name="_Multiple_02 PICARD_BUSINESS PLAN 05042002 2" xfId="6281"/>
    <cellStyle name="_Multiple_03 Rhino Model 04062002" xfId="6282"/>
    <cellStyle name="_Multiple_05 CSC_Picabia_02042002" xfId="6283"/>
    <cellStyle name="_Multiple_05 CSC_Picabia_02042002 2" xfId="6284"/>
    <cellStyle name="_Multiple_05 CSC_Picabia_02042002 2 2" xfId="6285"/>
    <cellStyle name="_Multiple_16 Rhino Model 11012003" xfId="6286"/>
    <cellStyle name="_Multiple_2001 YTD Performance" xfId="6287"/>
    <cellStyle name="_Multiple_2001 YTD Performance 2" xfId="6288"/>
    <cellStyle name="_Multiple_2001 YTD Performance 2 2" xfId="6289"/>
    <cellStyle name="_Multiple_24-Mar-2002 NEW Rhodia EBITDA development" xfId="6290"/>
    <cellStyle name="_Multiple_24-Mar-2002 NEW Rhodia EBITDA development 2" xfId="6291"/>
    <cellStyle name="_Multiple_AD-Modèle GSI-14.03.00.final" xfId="6292"/>
    <cellStyle name="_Multiple_Analysis" xfId="6293"/>
    <cellStyle name="_Multiple_Analysis 2" xfId="6294"/>
    <cellStyle name="_Multiple_Analysis 2 2" xfId="6295"/>
    <cellStyle name="_Multiple_Analysis at Various Prices, Clariant" xfId="6296"/>
    <cellStyle name="_Multiple_Analysis at Various Prices, Clariant 2" xfId="6297"/>
    <cellStyle name="_Multiple_Analysis at Various Prices, Clariant 2 2" xfId="6298"/>
    <cellStyle name="_Multiple_Analysise" xfId="6299"/>
    <cellStyle name="_Multiple_Analysise 2" xfId="6300"/>
    <cellStyle name="_Multiple_Analysise 2 2" xfId="6301"/>
    <cellStyle name="_Multiple_AVP" xfId="6302"/>
    <cellStyle name="_Multiple_AVP 2" xfId="6303"/>
    <cellStyle name="_Multiple_AVP 2 2" xfId="6304"/>
    <cellStyle name="_Multiple_Book1" xfId="6305"/>
    <cellStyle name="_Multiple_Book1 2" xfId="6306"/>
    <cellStyle name="_Multiple_Book1 2 2" xfId="6307"/>
    <cellStyle name="_Multiple_Book1 3" xfId="6308"/>
    <cellStyle name="_Multiple_Book1 4" xfId="6309"/>
    <cellStyle name="_Multiple_Book1_02 AAA NEW Rhodia EBITDA development" xfId="6310"/>
    <cellStyle name="_Multiple_Book1_02 AAA NEW Rhodia EBITDA development 2" xfId="6311"/>
    <cellStyle name="_Multiple_Book1_02 AAA NEW Rhodia EBITDA development 2 2" xfId="6312"/>
    <cellStyle name="_Multiple_Book1_02 AAA NEW Rhodia EBITDA development 3" xfId="6313"/>
    <cellStyle name="_Multiple_Book1_02 AAA NEW Rhodia EBITDA development 4" xfId="6314"/>
    <cellStyle name="_Multiple_Book1_02 AAA NEW Rhodia EBITDA development_2009-07-22_PEC-CAPEX 2009-2010_V7" xfId="6315"/>
    <cellStyle name="_Multiple_Book1_02 AAA NEW Rhodia EBITDA development_2009-08_PEC-CAPEX 2009-2010_V8" xfId="6316"/>
    <cellStyle name="_Multiple_Book1_02 PICARD_BUSINESS PLAN 05042002" xfId="6317"/>
    <cellStyle name="_Multiple_Book1_02 PICARD_BUSINESS PLAN 05042002 2" xfId="6318"/>
    <cellStyle name="_Multiple_Book1_02 PICARD_BUSINESS PLAN 05042002 2 2" xfId="6319"/>
    <cellStyle name="_Multiple_Book1_05 CSC_Picabia_02042002" xfId="6320"/>
    <cellStyle name="_Multiple_Book1_05 CSC_Picabia_02042002 2" xfId="6321"/>
    <cellStyle name="_Multiple_Book1_05 CSC_Picabia_02042002 2 2" xfId="6322"/>
    <cellStyle name="_Multiple_Book1_1" xfId="6323"/>
    <cellStyle name="_Multiple_Book1_1 2" xfId="6324"/>
    <cellStyle name="_Multiple_Book1_1 2 2" xfId="6325"/>
    <cellStyle name="_Multiple_Book1_2" xfId="6326"/>
    <cellStyle name="_Multiple_Book1_2 2" xfId="6327"/>
    <cellStyle name="_Multiple_Book1_2 2 2" xfId="6328"/>
    <cellStyle name="_Multiple_Book1_2009-07-22_PEC-CAPEX 2009-2010_V7" xfId="6329"/>
    <cellStyle name="_Multiple_Book1_2009-08_PEC-CAPEX 2009-2010_V8" xfId="6330"/>
    <cellStyle name="_Multiple_Book1_22 Rhodia Valuation Master 10-Jan-2003" xfId="6331"/>
    <cellStyle name="_Multiple_Book1_22 Rhodia Valuation Master 10-Jan-2003 2" xfId="6332"/>
    <cellStyle name="_Multiple_Book1_22 Rhodia Valuation Master 10-Jan-2003 2 2" xfId="6333"/>
    <cellStyle name="_Multiple_Book1_Jazztel model 16DP3-Exhibits" xfId="6334"/>
    <cellStyle name="_Multiple_Book1_Jazztel model 16DP3-Exhibits 2" xfId="6335"/>
    <cellStyle name="_Multiple_Book1_Jazztel model 16DP3-Exhibits 2 2" xfId="6336"/>
    <cellStyle name="_Multiple_Book1_Jazztel model 16DP3-Exhibits_Mobile CSC - CMT" xfId="6337"/>
    <cellStyle name="_Multiple_Book1_Jazztel model 16DP3-Exhibits_Mobile CSC - CMT 2" xfId="6338"/>
    <cellStyle name="_Multiple_Book1_Jazztel model 16DP3-Exhibits_Mobile CSC - CMT 2 2" xfId="6339"/>
    <cellStyle name="_Multiple_Book1_Jazztel model 18DP-exhibits" xfId="6340"/>
    <cellStyle name="_Multiple_Book1_Jazztel model 18DP-exhibits 2" xfId="6341"/>
    <cellStyle name="_Multiple_Book1_Jazztel model 18DP-exhibits 2 2" xfId="6342"/>
    <cellStyle name="_Multiple_Book1_Jazztel model 18DP-exhibits_Chiffres Pres board 2007" xfId="6343"/>
    <cellStyle name="_Multiple_Book1_Jazztel model 18DP-exhibits_Chiffres Pres board 2007 2" xfId="6344"/>
    <cellStyle name="_Multiple_Book1_Jazztel model 18DP-exhibits_Chiffres Pres board 2007 2 2" xfId="6345"/>
    <cellStyle name="_Multiple_Book1_Jazztel model 18DP-exhibits_Chiffres Pres Juillet 2007" xfId="6346"/>
    <cellStyle name="_Multiple_Book1_Jazztel model 18DP-exhibits_Chiffres Pres Juillet 2007 2" xfId="6347"/>
    <cellStyle name="_Multiple_Book1_Jazztel model 18DP-exhibits_Chiffres Pres Juillet 2007 2 2" xfId="6348"/>
    <cellStyle name="_Multiple_Book1_Jazztel model 18DP-exhibits_Net result" xfId="6349"/>
    <cellStyle name="_Multiple_Book1_Jazztel model 18DP-exhibits_Net result 2" xfId="6350"/>
    <cellStyle name="_Multiple_Book1_Jazztel model 18DP-exhibits_Net result 2 2" xfId="6351"/>
    <cellStyle name="_Multiple_Book1_Jazztel model 18DP-exhibits_Net result_Bridge FC Act 2007 vs 2008 (Fct June) par entreprise" xfId="6352"/>
    <cellStyle name="_Multiple_Book1_Jazztel model 18DP-exhibits_Net result_Bridge FC Act 2007 vs 2008 (Fct June) par entreprise 2" xfId="6353"/>
    <cellStyle name="_Multiple_Book1_Jazztel model 18DP-exhibits_Net result_Bridge FC Act 2007 vs 2008 (Fct June) par entreprise 2 2" xfId="6354"/>
    <cellStyle name="_Multiple_Book1_Jazztel model 18DP-exhibits_Net result_Cash Unit Review 2012 03 Acetow" xfId="6355"/>
    <cellStyle name="_Multiple_Book1_Jazztel model 18DP-exhibits_Net result_Conso Bridge EBITDA 2008x2007" xfId="6356"/>
    <cellStyle name="_Multiple_Book1_Jazztel model 18DP-exhibits_Net result_Conso Bridge EBITDA 2008x2007 2" xfId="6357"/>
    <cellStyle name="_Multiple_Book1_Jazztel model 18DP-exhibits_Net result_Conso Bridge EBITDA 2008x2007 2 2" xfId="6358"/>
    <cellStyle name="_Multiple_Book1_Jazztel model 18DP-exhibits_Net result_Conso Bridge EBITDA 2008x2007 SPRING06" xfId="6359"/>
    <cellStyle name="_Multiple_Book1_Jazztel model 18DP-exhibits_Net result_Conso Bridge EBITDA 2008x2007 SPRING06 2" xfId="6360"/>
    <cellStyle name="_Multiple_Book1_Jazztel model 18DP-exhibits_Net result_Conso Bridge EBITDA 2008x2007 SPRING06 2 2" xfId="6361"/>
    <cellStyle name="_Multiple_Book1_Jazztel model 18DP-exhibits_Net result_P&amp;L Spring 200806" xfId="6362"/>
    <cellStyle name="_Multiple_Book1_Jazztel model 18DP-exhibits_Net result_P&amp;L Spring 200806 2" xfId="6363"/>
    <cellStyle name="_Multiple_Book1_Jazztel model 18DP-exhibits_Net result_P&amp;L Spring 200806 2 2" xfId="6364"/>
    <cellStyle name="_Multiple_Book1_Jazztel model 18DP-exhibits_Net result_Présentation au Board" xfId="6365"/>
    <cellStyle name="_Multiple_Book1_Jazztel model 18DP-exhibits_Net result_Présentation au Board 2" xfId="6366"/>
    <cellStyle name="_Multiple_Book1_Jazztel model 18DP-exhibits_Net result_Présentation au Board 2 2" xfId="6367"/>
    <cellStyle name="_Multiple_Book1_Jazztel model 18DP-exhibits_Net result_Présentation au Board July 29" xfId="6368"/>
    <cellStyle name="_Multiple_Book1_Jazztel model 18DP-exhibits_Net result_Présentation au Board July 29 2" xfId="6369"/>
    <cellStyle name="_Multiple_Book1_Jazztel model 18DP-exhibits_Net result_Présentation au Board July 29 2 2" xfId="6370"/>
    <cellStyle name="_Multiple_Book1_Jazztel model 18DP-exhibits_Net result_Présentation au CDG July 21 v080708" xfId="6371"/>
    <cellStyle name="_Multiple_Book1_Jazztel model 18DP-exhibits_Net result_Présentation au CDG July 21 v080708 2" xfId="6372"/>
    <cellStyle name="_Multiple_Book1_Jazztel model 18DP-exhibits_Net result_Présentation au CDG July 21 v080708 2 2" xfId="6373"/>
    <cellStyle name="_Multiple_Book1_Jazztel model 18DP-exhibits_Net result_SPRING 2010" xfId="6374"/>
    <cellStyle name="_Multiple_Book1_Jazztel model 18DP-exhibits_Net result_SPRING 2010 2" xfId="6375"/>
    <cellStyle name="_Multiple_Book1_Jazztel model 18DP-exhibits_Net result_SPRING 2010 2 2" xfId="6376"/>
    <cellStyle name="_Multiple_Book1_Jazztel model 18DP-exhibits_Net result_WC &amp; Free Cash Flow 2011-10" xfId="6377"/>
    <cellStyle name="_Multiple_Book1_Jazztel model 18DP-exhibits_Net result_WC &amp; Free Cash Flow 2011-10 2" xfId="6378"/>
    <cellStyle name="_Multiple_Book1_Jazztel model 18DP-exhibits_Net result_WC &amp; Free Cash Flow 2011-10 2 2" xfId="6379"/>
    <cellStyle name="_Multiple_Book1_Jazztel model 18DP-exhibits_Net result_WC &amp; Free Cash Flow Spring 200806" xfId="6380"/>
    <cellStyle name="_Multiple_Book1_Jazztel model 18DP-exhibits_Net result_WC &amp; Free Cash Flow Spring 200806 2" xfId="6381"/>
    <cellStyle name="_Multiple_Book1_Jazztel model 18DP-exhibits_Net result_WC &amp; Free Cash Flow Spring 200806 2 2" xfId="6382"/>
    <cellStyle name="_Multiple_Book1_Jazztel model 18DP-exhibits_Présention au Board July 29" xfId="6383"/>
    <cellStyle name="_Multiple_Book1_Jazztel model 18DP-exhibits_Présention au Board July 29 2" xfId="6384"/>
    <cellStyle name="_Multiple_Book1_Jazztel model 18DP-exhibits_Présention au Board July 29 2 2" xfId="6385"/>
    <cellStyle name="_Multiple_Book1_Jazztel model 18DP-exhibits_suivi dette et FCF" xfId="6386"/>
    <cellStyle name="_Multiple_Book1_Jazztel model 18DP-exhibits_suivi dette et FCF 2" xfId="6387"/>
    <cellStyle name="_Multiple_Book1_Jazztel model 18DP-exhibits_suivi dette et FCF 2 2" xfId="6388"/>
    <cellStyle name="_Multiple_Book1_Jazztel model 18DP-exhibits_Synthèse prev 2006 - 2007 par entreprise" xfId="6389"/>
    <cellStyle name="_Multiple_Book1_Jazztel model 18DP-exhibits_Synthèse prev 2006 - 2007 par entreprise 2" xfId="6390"/>
    <cellStyle name="_Multiple_Book1_Jazztel model 18DP-exhibits_Synthèse prev 2006 - 2007 par entreprise 2 2" xfId="6391"/>
    <cellStyle name="_Multiple_Book1_Jazztel model 18DP-exhibits_Synthèse prev 2006 - 2007 par entreprise_Bridge FC Act 2007 vs 2008 (Fct June) par entreprise" xfId="6392"/>
    <cellStyle name="_Multiple_Book1_Jazztel model 18DP-exhibits_Synthèse prev 2006 - 2007 par entreprise_Bridge FC Act 2007 vs 2008 (Fct June) par entreprise 2" xfId="6393"/>
    <cellStyle name="_Multiple_Book1_Jazztel model 18DP-exhibits_Synthèse prev 2006 - 2007 par entreprise_Bridge FC Act 2007 vs 2008 (Fct June) par entreprise 2 2" xfId="6394"/>
    <cellStyle name="_Multiple_Book1_Jazztel model 18DP-exhibits_Synthèse prev 2006 - 2007 par entreprise_Cash Unit Review 2012 03 Acetow" xfId="6395"/>
    <cellStyle name="_Multiple_Book1_Jazztel model 18DP-exhibits_Synthèse prev 2006 - 2007 par entreprise_Conso Bridge EBITDA 2008x2007" xfId="6396"/>
    <cellStyle name="_Multiple_Book1_Jazztel model 18DP-exhibits_Synthèse prev 2006 - 2007 par entreprise_Conso Bridge EBITDA 2008x2007 2" xfId="6397"/>
    <cellStyle name="_Multiple_Book1_Jazztel model 18DP-exhibits_Synthèse prev 2006 - 2007 par entreprise_Conso Bridge EBITDA 2008x2007 2 2" xfId="6398"/>
    <cellStyle name="_Multiple_Book1_Jazztel model 18DP-exhibits_Synthèse prev 2006 - 2007 par entreprise_Conso Bridge EBITDA 2008x2007 SPRING06" xfId="6399"/>
    <cellStyle name="_Multiple_Book1_Jazztel model 18DP-exhibits_Synthèse prev 2006 - 2007 par entreprise_Conso Bridge EBITDA 2008x2007 SPRING06 2" xfId="6400"/>
    <cellStyle name="_Multiple_Book1_Jazztel model 18DP-exhibits_Synthèse prev 2006 - 2007 par entreprise_Conso Bridge EBITDA 2008x2007 SPRING06 2 2" xfId="6401"/>
    <cellStyle name="_Multiple_Book1_Jazztel model 18DP-exhibits_Synthèse prev 2006 - 2007 par entreprise_Formats RDG Dec 2007 vMAG Energy Services" xfId="6402"/>
    <cellStyle name="_Multiple_Book1_Jazztel model 18DP-exhibits_Synthèse prev 2006 - 2007 par entreprise_Formats RDG Dec 2007 vMAG Energy Services 2" xfId="6403"/>
    <cellStyle name="_Multiple_Book1_Jazztel model 18DP-exhibits_Synthèse prev 2006 - 2007 par entreprise_Formats RDG Dec 2007 vMAG Energy Services 2 2" xfId="6404"/>
    <cellStyle name="_Multiple_Book1_Jazztel model 18DP-exhibits_Synthèse prev 2006 - 2007 par entreprise_P&amp;L Spring 200806" xfId="6405"/>
    <cellStyle name="_Multiple_Book1_Jazztel model 18DP-exhibits_Synthèse prev 2006 - 2007 par entreprise_P&amp;L Spring 200806 2" xfId="6406"/>
    <cellStyle name="_Multiple_Book1_Jazztel model 18DP-exhibits_Synthèse prev 2006 - 2007 par entreprise_P&amp;L Spring 200806 2 2" xfId="6407"/>
    <cellStyle name="_Multiple_Book1_Jazztel model 18DP-exhibits_Synthèse prev 2006 - 2007 par entreprise_Présentation au Board" xfId="6408"/>
    <cellStyle name="_Multiple_Book1_Jazztel model 18DP-exhibits_Synthèse prev 2006 - 2007 par entreprise_Présentation au Board 2" xfId="6409"/>
    <cellStyle name="_Multiple_Book1_Jazztel model 18DP-exhibits_Synthèse prev 2006 - 2007 par entreprise_Présentation au Board 2 2" xfId="6410"/>
    <cellStyle name="_Multiple_Book1_Jazztel model 18DP-exhibits_Synthèse prev 2006 - 2007 par entreprise_Présentation au Board July 29" xfId="6411"/>
    <cellStyle name="_Multiple_Book1_Jazztel model 18DP-exhibits_Synthèse prev 2006 - 2007 par entreprise_Présentation au Board July 29 2" xfId="6412"/>
    <cellStyle name="_Multiple_Book1_Jazztel model 18DP-exhibits_Synthèse prev 2006 - 2007 par entreprise_Présentation au Board July 29 2 2" xfId="6413"/>
    <cellStyle name="_Multiple_Book1_Jazztel model 18DP-exhibits_Synthèse prev 2006 - 2007 par entreprise_Présentation au CDG July 21 v080708" xfId="6414"/>
    <cellStyle name="_Multiple_Book1_Jazztel model 18DP-exhibits_Synthèse prev 2006 - 2007 par entreprise_Présentation au CDG July 21 v080708 2" xfId="6415"/>
    <cellStyle name="_Multiple_Book1_Jazztel model 18DP-exhibits_Synthèse prev 2006 - 2007 par entreprise_Présentation au CDG July 21 v080708 2 2" xfId="6416"/>
    <cellStyle name="_Multiple_Book1_Jazztel model 18DP-exhibits_Synthèse prev 2006 - 2007 par entreprise_SPRING 2010" xfId="6417"/>
    <cellStyle name="_Multiple_Book1_Jazztel model 18DP-exhibits_Synthèse prev 2006 - 2007 par entreprise_SPRING 2010 2" xfId="6418"/>
    <cellStyle name="_Multiple_Book1_Jazztel model 18DP-exhibits_Synthèse prev 2006 - 2007 par entreprise_SPRING 2010 2 2" xfId="6419"/>
    <cellStyle name="_Multiple_Book1_Jazztel model 18DP-exhibits_Synthèse prev 2006 - 2007 par entreprise_Synthèse Rhodia Spring Dec 2007 P&amp;L" xfId="6420"/>
    <cellStyle name="_Multiple_Book1_Jazztel model 18DP-exhibits_Synthèse prev 2006 - 2007 par entreprise_Synthèse Rhodia Spring Dec 2007 P&amp;L 2" xfId="6421"/>
    <cellStyle name="_Multiple_Book1_Jazztel model 18DP-exhibits_Synthèse prev 2006 - 2007 par entreprise_Synthèse Rhodia Spring Dec 2007 P&amp;L 2 2" xfId="6422"/>
    <cellStyle name="_Multiple_Book1_Jazztel model 18DP-exhibits_Synthèse prev 2006 - 2007 par entreprise_WC &amp; Free Cash Flow 2011-10" xfId="6423"/>
    <cellStyle name="_Multiple_Book1_Jazztel model 18DP-exhibits_Synthèse prev 2006 - 2007 par entreprise_WC &amp; Free Cash Flow 2011-10 2" xfId="6424"/>
    <cellStyle name="_Multiple_Book1_Jazztel model 18DP-exhibits_Synthèse prev 2006 - 2007 par entreprise_WC &amp; Free Cash Flow 2011-10 2 2" xfId="6425"/>
    <cellStyle name="_Multiple_Book1_Jazztel model 18DP-exhibits_Synthèse prev 2006 - 2007 par entreprise_WC &amp; Free Cash Flow Spring 200806" xfId="6426"/>
    <cellStyle name="_Multiple_Book1_Jazztel model 18DP-exhibits_Synthèse prev 2006 - 2007 par entreprise_WC &amp; Free Cash Flow Spring 200806 2" xfId="6427"/>
    <cellStyle name="_Multiple_Book1_Jazztel model 18DP-exhibits_Synthèse prev 2006 - 2007 par entreprise_WC &amp; Free Cash Flow Spring 200806 2 2" xfId="6428"/>
    <cellStyle name="_Multiple_Book1_Jazztel model 18DP-exhibits_T_MOBIL2" xfId="6429"/>
    <cellStyle name="_Multiple_Book1_Jazztel model 18DP-exhibits_T_MOBIL2 2" xfId="6430"/>
    <cellStyle name="_Multiple_Book1_Jazztel1" xfId="6431"/>
    <cellStyle name="_Multiple_Book1_Jazztel1 2" xfId="6432"/>
    <cellStyle name="_Multiple_Book1_Rhodia SoP AVP 19 Mar 2002" xfId="6433"/>
    <cellStyle name="_Multiple_Book1_Rhodia SoP AVP 19 Mar 2002 2" xfId="6434"/>
    <cellStyle name="_Multiple_Book1_Rhodia SoP AVP 19 Mar 2002 2 2" xfId="6435"/>
    <cellStyle name="_Multiple_Book1_T_MOBIL2" xfId="6436"/>
    <cellStyle name="_Multiple_Book1_T_MOBIL2 2" xfId="6437"/>
    <cellStyle name="_Multiple_Book1_T_MOBIL2 2_FCF" xfId="6438"/>
    <cellStyle name="_Multiple_Book1_T_MOBIL2 3" xfId="6439"/>
    <cellStyle name="_Multiple_Book1_T_MOBIL2 4" xfId="6440"/>
    <cellStyle name="_Multiple_Book1_T_MOBIL2_FCF" xfId="6441"/>
    <cellStyle name="_Multiple_Book1_Versatel1" xfId="6442"/>
    <cellStyle name="_Multiple_Book1_Versatel1 2" xfId="6443"/>
    <cellStyle name="_Multiple_Book1_WACC" xfId="6444"/>
    <cellStyle name="_Multiple_Book1_WACC 2" xfId="6445"/>
    <cellStyle name="_Multiple_Book1_WACC 2 2" xfId="6446"/>
    <cellStyle name="_Multiple_Book11" xfId="6447"/>
    <cellStyle name="_Multiple_Book11 2" xfId="6448"/>
    <cellStyle name="_Multiple_Book11 2 2" xfId="6449"/>
    <cellStyle name="_Multiple_Book11 3" xfId="6450"/>
    <cellStyle name="_Multiple_Book11 4" xfId="6451"/>
    <cellStyle name="_Multiple_Book11_2009-07-22_PEC-CAPEX 2009-2010_V7" xfId="6452"/>
    <cellStyle name="_Multiple_Book11_2009-08_PEC-CAPEX 2009-2010_V8" xfId="6453"/>
    <cellStyle name="_Multiple_Book11_Jazztel model 16DP3-Exhibits" xfId="6454"/>
    <cellStyle name="_Multiple_Book11_Jazztel model 16DP3-Exhibits 2" xfId="6455"/>
    <cellStyle name="_Multiple_Book11_Jazztel model 16DP3-Exhibits 2 2" xfId="6456"/>
    <cellStyle name="_Multiple_Book11_Jazztel model 16DP3-Exhibits_Mobile CSC - CMT" xfId="6457"/>
    <cellStyle name="_Multiple_Book11_Jazztel model 16DP3-Exhibits_Mobile CSC - CMT 2" xfId="6458"/>
    <cellStyle name="_Multiple_Book11_Jazztel model 16DP3-Exhibits_Mobile CSC - CMT 2 2" xfId="6459"/>
    <cellStyle name="_Multiple_Book11_Jazztel model 18DP-exhibits" xfId="6460"/>
    <cellStyle name="_Multiple_Book11_Jazztel model 18DP-exhibits 2" xfId="6461"/>
    <cellStyle name="_Multiple_Book11_Jazztel model 18DP-exhibits 2 2" xfId="6462"/>
    <cellStyle name="_Multiple_Book11_Jazztel model 18DP-exhibits_Chiffres Pres board 2007" xfId="6463"/>
    <cellStyle name="_Multiple_Book11_Jazztel model 18DP-exhibits_Chiffres Pres board 2007 2" xfId="6464"/>
    <cellStyle name="_Multiple_Book11_Jazztel model 18DP-exhibits_Chiffres Pres board 2007 2 2" xfId="6465"/>
    <cellStyle name="_Multiple_Book11_Jazztel model 18DP-exhibits_Chiffres Pres Juillet 2007" xfId="6466"/>
    <cellStyle name="_Multiple_Book11_Jazztel model 18DP-exhibits_Chiffres Pres Juillet 2007 2" xfId="6467"/>
    <cellStyle name="_Multiple_Book11_Jazztel model 18DP-exhibits_Chiffres Pres Juillet 2007 2 2" xfId="6468"/>
    <cellStyle name="_Multiple_Book11_Jazztel model 18DP-exhibits_Net result" xfId="6469"/>
    <cellStyle name="_Multiple_Book11_Jazztel model 18DP-exhibits_Net result 2" xfId="6470"/>
    <cellStyle name="_Multiple_Book11_Jazztel model 18DP-exhibits_Net result 2 2" xfId="6471"/>
    <cellStyle name="_Multiple_Book11_Jazztel model 18DP-exhibits_Net result_Bridge FC Act 2007 vs 2008 (Fct June) par entreprise" xfId="6472"/>
    <cellStyle name="_Multiple_Book11_Jazztel model 18DP-exhibits_Net result_Bridge FC Act 2007 vs 2008 (Fct June) par entreprise 2" xfId="6473"/>
    <cellStyle name="_Multiple_Book11_Jazztel model 18DP-exhibits_Net result_Bridge FC Act 2007 vs 2008 (Fct June) par entreprise 2 2" xfId="6474"/>
    <cellStyle name="_Multiple_Book11_Jazztel model 18DP-exhibits_Net result_Cash Unit Review 2012 03 Acetow" xfId="6475"/>
    <cellStyle name="_Multiple_Book11_Jazztel model 18DP-exhibits_Net result_Conso Bridge EBITDA 2008x2007" xfId="6476"/>
    <cellStyle name="_Multiple_Book11_Jazztel model 18DP-exhibits_Net result_Conso Bridge EBITDA 2008x2007 2" xfId="6477"/>
    <cellStyle name="_Multiple_Book11_Jazztel model 18DP-exhibits_Net result_Conso Bridge EBITDA 2008x2007 2 2" xfId="6478"/>
    <cellStyle name="_Multiple_Book11_Jazztel model 18DP-exhibits_Net result_Conso Bridge EBITDA 2008x2007 SPRING06" xfId="6479"/>
    <cellStyle name="_Multiple_Book11_Jazztel model 18DP-exhibits_Net result_Conso Bridge EBITDA 2008x2007 SPRING06 2" xfId="6480"/>
    <cellStyle name="_Multiple_Book11_Jazztel model 18DP-exhibits_Net result_Conso Bridge EBITDA 2008x2007 SPRING06 2 2" xfId="6481"/>
    <cellStyle name="_Multiple_Book11_Jazztel model 18DP-exhibits_Net result_P&amp;L Spring 200806" xfId="6482"/>
    <cellStyle name="_Multiple_Book11_Jazztel model 18DP-exhibits_Net result_P&amp;L Spring 200806 2" xfId="6483"/>
    <cellStyle name="_Multiple_Book11_Jazztel model 18DP-exhibits_Net result_P&amp;L Spring 200806 2 2" xfId="6484"/>
    <cellStyle name="_Multiple_Book11_Jazztel model 18DP-exhibits_Net result_Présentation au Board" xfId="6485"/>
    <cellStyle name="_Multiple_Book11_Jazztel model 18DP-exhibits_Net result_Présentation au Board 2" xfId="6486"/>
    <cellStyle name="_Multiple_Book11_Jazztel model 18DP-exhibits_Net result_Présentation au Board 2 2" xfId="6487"/>
    <cellStyle name="_Multiple_Book11_Jazztel model 18DP-exhibits_Net result_Présentation au Board July 29" xfId="6488"/>
    <cellStyle name="_Multiple_Book11_Jazztel model 18DP-exhibits_Net result_Présentation au Board July 29 2" xfId="6489"/>
    <cellStyle name="_Multiple_Book11_Jazztel model 18DP-exhibits_Net result_Présentation au Board July 29 2 2" xfId="6490"/>
    <cellStyle name="_Multiple_Book11_Jazztel model 18DP-exhibits_Net result_Présentation au CDG July 21 v080708" xfId="6491"/>
    <cellStyle name="_Multiple_Book11_Jazztel model 18DP-exhibits_Net result_Présentation au CDG July 21 v080708 2" xfId="6492"/>
    <cellStyle name="_Multiple_Book11_Jazztel model 18DP-exhibits_Net result_Présentation au CDG July 21 v080708 2 2" xfId="6493"/>
    <cellStyle name="_Multiple_Book11_Jazztel model 18DP-exhibits_Net result_SPRING 2010" xfId="6494"/>
    <cellStyle name="_Multiple_Book11_Jazztel model 18DP-exhibits_Net result_SPRING 2010 2" xfId="6495"/>
    <cellStyle name="_Multiple_Book11_Jazztel model 18DP-exhibits_Net result_SPRING 2010 2 2" xfId="6496"/>
    <cellStyle name="_Multiple_Book11_Jazztel model 18DP-exhibits_Net result_WC &amp; Free Cash Flow 2011-10" xfId="6497"/>
    <cellStyle name="_Multiple_Book11_Jazztel model 18DP-exhibits_Net result_WC &amp; Free Cash Flow 2011-10 2" xfId="6498"/>
    <cellStyle name="_Multiple_Book11_Jazztel model 18DP-exhibits_Net result_WC &amp; Free Cash Flow 2011-10 2 2" xfId="6499"/>
    <cellStyle name="_Multiple_Book11_Jazztel model 18DP-exhibits_Net result_WC &amp; Free Cash Flow Spring 200806" xfId="6500"/>
    <cellStyle name="_Multiple_Book11_Jazztel model 18DP-exhibits_Net result_WC &amp; Free Cash Flow Spring 200806 2" xfId="6501"/>
    <cellStyle name="_Multiple_Book11_Jazztel model 18DP-exhibits_Net result_WC &amp; Free Cash Flow Spring 200806 2 2" xfId="6502"/>
    <cellStyle name="_Multiple_Book11_Jazztel model 18DP-exhibits_Présention au Board July 29" xfId="6503"/>
    <cellStyle name="_Multiple_Book11_Jazztel model 18DP-exhibits_Présention au Board July 29 2" xfId="6504"/>
    <cellStyle name="_Multiple_Book11_Jazztel model 18DP-exhibits_Présention au Board July 29 2 2" xfId="6505"/>
    <cellStyle name="_Multiple_Book11_Jazztel model 18DP-exhibits_suivi dette et FCF" xfId="6506"/>
    <cellStyle name="_Multiple_Book11_Jazztel model 18DP-exhibits_suivi dette et FCF 2" xfId="6507"/>
    <cellStyle name="_Multiple_Book11_Jazztel model 18DP-exhibits_suivi dette et FCF 2 2" xfId="6508"/>
    <cellStyle name="_Multiple_Book11_Jazztel model 18DP-exhibits_Synthèse prev 2006 - 2007 par entreprise" xfId="6509"/>
    <cellStyle name="_Multiple_Book11_Jazztel model 18DP-exhibits_Synthèse prev 2006 - 2007 par entreprise 2" xfId="6510"/>
    <cellStyle name="_Multiple_Book11_Jazztel model 18DP-exhibits_Synthèse prev 2006 - 2007 par entreprise 2 2" xfId="6511"/>
    <cellStyle name="_Multiple_Book11_Jazztel model 18DP-exhibits_Synthèse prev 2006 - 2007 par entreprise_Bridge FC Act 2007 vs 2008 (Fct June) par entreprise" xfId="6512"/>
    <cellStyle name="_Multiple_Book11_Jazztel model 18DP-exhibits_Synthèse prev 2006 - 2007 par entreprise_Bridge FC Act 2007 vs 2008 (Fct June) par entreprise 2" xfId="6513"/>
    <cellStyle name="_Multiple_Book11_Jazztel model 18DP-exhibits_Synthèse prev 2006 - 2007 par entreprise_Bridge FC Act 2007 vs 2008 (Fct June) par entreprise 2 2" xfId="6514"/>
    <cellStyle name="_Multiple_Book11_Jazztel model 18DP-exhibits_Synthèse prev 2006 - 2007 par entreprise_Cash Unit Review 2012 03 Acetow" xfId="6515"/>
    <cellStyle name="_Multiple_Book11_Jazztel model 18DP-exhibits_Synthèse prev 2006 - 2007 par entreprise_Conso Bridge EBITDA 2008x2007" xfId="6516"/>
    <cellStyle name="_Multiple_Book11_Jazztel model 18DP-exhibits_Synthèse prev 2006 - 2007 par entreprise_Conso Bridge EBITDA 2008x2007 2" xfId="6517"/>
    <cellStyle name="_Multiple_Book11_Jazztel model 18DP-exhibits_Synthèse prev 2006 - 2007 par entreprise_Conso Bridge EBITDA 2008x2007 2 2" xfId="6518"/>
    <cellStyle name="_Multiple_Book11_Jazztel model 18DP-exhibits_Synthèse prev 2006 - 2007 par entreprise_Conso Bridge EBITDA 2008x2007 SPRING06" xfId="6519"/>
    <cellStyle name="_Multiple_Book11_Jazztel model 18DP-exhibits_Synthèse prev 2006 - 2007 par entreprise_Conso Bridge EBITDA 2008x2007 SPRING06 2" xfId="6520"/>
    <cellStyle name="_Multiple_Book11_Jazztel model 18DP-exhibits_Synthèse prev 2006 - 2007 par entreprise_Conso Bridge EBITDA 2008x2007 SPRING06 2 2" xfId="6521"/>
    <cellStyle name="_Multiple_Book11_Jazztel model 18DP-exhibits_Synthèse prev 2006 - 2007 par entreprise_Formats RDG Dec 2007 vMAG Energy Services" xfId="6522"/>
    <cellStyle name="_Multiple_Book11_Jazztel model 18DP-exhibits_Synthèse prev 2006 - 2007 par entreprise_Formats RDG Dec 2007 vMAG Energy Services 2" xfId="6523"/>
    <cellStyle name="_Multiple_Book11_Jazztel model 18DP-exhibits_Synthèse prev 2006 - 2007 par entreprise_Formats RDG Dec 2007 vMAG Energy Services 2 2" xfId="6524"/>
    <cellStyle name="_Multiple_Book11_Jazztel model 18DP-exhibits_Synthèse prev 2006 - 2007 par entreprise_P&amp;L Spring 200806" xfId="6525"/>
    <cellStyle name="_Multiple_Book11_Jazztel model 18DP-exhibits_Synthèse prev 2006 - 2007 par entreprise_P&amp;L Spring 200806 2" xfId="6526"/>
    <cellStyle name="_Multiple_Book11_Jazztel model 18DP-exhibits_Synthèse prev 2006 - 2007 par entreprise_P&amp;L Spring 200806 2 2" xfId="6527"/>
    <cellStyle name="_Multiple_Book11_Jazztel model 18DP-exhibits_Synthèse prev 2006 - 2007 par entreprise_Présentation au Board" xfId="6528"/>
    <cellStyle name="_Multiple_Book11_Jazztel model 18DP-exhibits_Synthèse prev 2006 - 2007 par entreprise_Présentation au Board 2" xfId="6529"/>
    <cellStyle name="_Multiple_Book11_Jazztel model 18DP-exhibits_Synthèse prev 2006 - 2007 par entreprise_Présentation au Board 2 2" xfId="6530"/>
    <cellStyle name="_Multiple_Book11_Jazztel model 18DP-exhibits_Synthèse prev 2006 - 2007 par entreprise_Présentation au Board July 29" xfId="6531"/>
    <cellStyle name="_Multiple_Book11_Jazztel model 18DP-exhibits_Synthèse prev 2006 - 2007 par entreprise_Présentation au Board July 29 2" xfId="6532"/>
    <cellStyle name="_Multiple_Book11_Jazztel model 18DP-exhibits_Synthèse prev 2006 - 2007 par entreprise_Présentation au Board July 29 2 2" xfId="6533"/>
    <cellStyle name="_Multiple_Book11_Jazztel model 18DP-exhibits_Synthèse prev 2006 - 2007 par entreprise_Présentation au CDG July 21 v080708" xfId="6534"/>
    <cellStyle name="_Multiple_Book11_Jazztel model 18DP-exhibits_Synthèse prev 2006 - 2007 par entreprise_Présentation au CDG July 21 v080708 2" xfId="6535"/>
    <cellStyle name="_Multiple_Book11_Jazztel model 18DP-exhibits_Synthèse prev 2006 - 2007 par entreprise_Présentation au CDG July 21 v080708 2 2" xfId="6536"/>
    <cellStyle name="_Multiple_Book11_Jazztel model 18DP-exhibits_Synthèse prev 2006 - 2007 par entreprise_SPRING 2010" xfId="6537"/>
    <cellStyle name="_Multiple_Book11_Jazztel model 18DP-exhibits_Synthèse prev 2006 - 2007 par entreprise_SPRING 2010 2" xfId="6538"/>
    <cellStyle name="_Multiple_Book11_Jazztel model 18DP-exhibits_Synthèse prev 2006 - 2007 par entreprise_SPRING 2010 2 2" xfId="6539"/>
    <cellStyle name="_Multiple_Book11_Jazztel model 18DP-exhibits_Synthèse prev 2006 - 2007 par entreprise_Synthèse Rhodia Spring Dec 2007 P&amp;L" xfId="6540"/>
    <cellStyle name="_Multiple_Book11_Jazztel model 18DP-exhibits_Synthèse prev 2006 - 2007 par entreprise_Synthèse Rhodia Spring Dec 2007 P&amp;L 2" xfId="6541"/>
    <cellStyle name="_Multiple_Book11_Jazztel model 18DP-exhibits_Synthèse prev 2006 - 2007 par entreprise_Synthèse Rhodia Spring Dec 2007 P&amp;L 2 2" xfId="6542"/>
    <cellStyle name="_Multiple_Book11_Jazztel model 18DP-exhibits_Synthèse prev 2006 - 2007 par entreprise_WC &amp; Free Cash Flow 2011-10" xfId="6543"/>
    <cellStyle name="_Multiple_Book11_Jazztel model 18DP-exhibits_Synthèse prev 2006 - 2007 par entreprise_WC &amp; Free Cash Flow 2011-10 2" xfId="6544"/>
    <cellStyle name="_Multiple_Book11_Jazztel model 18DP-exhibits_Synthèse prev 2006 - 2007 par entreprise_WC &amp; Free Cash Flow 2011-10 2 2" xfId="6545"/>
    <cellStyle name="_Multiple_Book11_Jazztel model 18DP-exhibits_Synthèse prev 2006 - 2007 par entreprise_WC &amp; Free Cash Flow Spring 200806" xfId="6546"/>
    <cellStyle name="_Multiple_Book11_Jazztel model 18DP-exhibits_Synthèse prev 2006 - 2007 par entreprise_WC &amp; Free Cash Flow Spring 200806 2" xfId="6547"/>
    <cellStyle name="_Multiple_Book11_Jazztel model 18DP-exhibits_Synthèse prev 2006 - 2007 par entreprise_WC &amp; Free Cash Flow Spring 200806 2 2" xfId="6548"/>
    <cellStyle name="_Multiple_Book11_Jazztel model 18DP-exhibits_T_MOBIL2" xfId="6549"/>
    <cellStyle name="_Multiple_Book11_Jazztel model 18DP-exhibits_T_MOBIL2 2" xfId="6550"/>
    <cellStyle name="_Multiple_Book11_Jazztel1" xfId="6551"/>
    <cellStyle name="_Multiple_Book11_Jazztel1 2" xfId="6552"/>
    <cellStyle name="_Multiple_Book11_T_MOBIL2" xfId="6553"/>
    <cellStyle name="_Multiple_Book11_T_MOBIL2 2" xfId="6554"/>
    <cellStyle name="_Multiple_Book11_T_MOBIL2 2_FCF" xfId="6555"/>
    <cellStyle name="_Multiple_Book11_T_MOBIL2 3" xfId="6556"/>
    <cellStyle name="_Multiple_Book11_T_MOBIL2 4" xfId="6557"/>
    <cellStyle name="_Multiple_Book11_T_MOBIL2_FCF" xfId="6558"/>
    <cellStyle name="_Multiple_Book11_Versatel1" xfId="6559"/>
    <cellStyle name="_Multiple_Book11_Versatel1 2" xfId="6560"/>
    <cellStyle name="_Multiple_Book12" xfId="6561"/>
    <cellStyle name="_Multiple_Book12 2" xfId="6562"/>
    <cellStyle name="_Multiple_Book12 2 2" xfId="6563"/>
    <cellStyle name="_Multiple_Book12 3" xfId="6564"/>
    <cellStyle name="_Multiple_Book12 4" xfId="6565"/>
    <cellStyle name="_Multiple_Book12_2009-07-22_PEC-CAPEX 2009-2010_V7" xfId="6566"/>
    <cellStyle name="_Multiple_Book12_2009-08_PEC-CAPEX 2009-2010_V8" xfId="6567"/>
    <cellStyle name="_Multiple_Book12_Jazztel model 16DP3-Exhibits" xfId="6568"/>
    <cellStyle name="_Multiple_Book12_Jazztel model 16DP3-Exhibits 2" xfId="6569"/>
    <cellStyle name="_Multiple_Book12_Jazztel model 16DP3-Exhibits 2 2" xfId="6570"/>
    <cellStyle name="_Multiple_Book12_Jazztel model 16DP3-Exhibits_Mobile CSC - CMT" xfId="6571"/>
    <cellStyle name="_Multiple_Book12_Jazztel model 16DP3-Exhibits_Mobile CSC - CMT 2" xfId="6572"/>
    <cellStyle name="_Multiple_Book12_Jazztel model 16DP3-Exhibits_Mobile CSC - CMT 2 2" xfId="6573"/>
    <cellStyle name="_Multiple_Book12_Jazztel model 18DP-exhibits" xfId="6574"/>
    <cellStyle name="_Multiple_Book12_Jazztel model 18DP-exhibits 2" xfId="6575"/>
    <cellStyle name="_Multiple_Book12_Jazztel model 18DP-exhibits 2 2" xfId="6576"/>
    <cellStyle name="_Multiple_Book12_Jazztel model 18DP-exhibits_Chiffres Pres board 2007" xfId="6577"/>
    <cellStyle name="_Multiple_Book12_Jazztel model 18DP-exhibits_Chiffres Pres board 2007 2" xfId="6578"/>
    <cellStyle name="_Multiple_Book12_Jazztel model 18DP-exhibits_Chiffres Pres board 2007 2 2" xfId="6579"/>
    <cellStyle name="_Multiple_Book12_Jazztel model 18DP-exhibits_Chiffres Pres Juillet 2007" xfId="6580"/>
    <cellStyle name="_Multiple_Book12_Jazztel model 18DP-exhibits_Chiffres Pres Juillet 2007 2" xfId="6581"/>
    <cellStyle name="_Multiple_Book12_Jazztel model 18DP-exhibits_Chiffres Pres Juillet 2007 2 2" xfId="6582"/>
    <cellStyle name="_Multiple_Book12_Jazztel model 18DP-exhibits_Net result" xfId="6583"/>
    <cellStyle name="_Multiple_Book12_Jazztel model 18DP-exhibits_Net result 2" xfId="6584"/>
    <cellStyle name="_Multiple_Book12_Jazztel model 18DP-exhibits_Net result 2 2" xfId="6585"/>
    <cellStyle name="_Multiple_Book12_Jazztel model 18DP-exhibits_Net result_Bridge FC Act 2007 vs 2008 (Fct June) par entreprise" xfId="6586"/>
    <cellStyle name="_Multiple_Book12_Jazztel model 18DP-exhibits_Net result_Bridge FC Act 2007 vs 2008 (Fct June) par entreprise 2" xfId="6587"/>
    <cellStyle name="_Multiple_Book12_Jazztel model 18DP-exhibits_Net result_Bridge FC Act 2007 vs 2008 (Fct June) par entreprise 2 2" xfId="6588"/>
    <cellStyle name="_Multiple_Book12_Jazztel model 18DP-exhibits_Net result_Cash Unit Review 2012 03 Acetow" xfId="6589"/>
    <cellStyle name="_Multiple_Book12_Jazztel model 18DP-exhibits_Net result_Conso Bridge EBITDA 2008x2007" xfId="6590"/>
    <cellStyle name="_Multiple_Book12_Jazztel model 18DP-exhibits_Net result_Conso Bridge EBITDA 2008x2007 2" xfId="6591"/>
    <cellStyle name="_Multiple_Book12_Jazztel model 18DP-exhibits_Net result_Conso Bridge EBITDA 2008x2007 2 2" xfId="6592"/>
    <cellStyle name="_Multiple_Book12_Jazztel model 18DP-exhibits_Net result_Conso Bridge EBITDA 2008x2007 SPRING06" xfId="6593"/>
    <cellStyle name="_Multiple_Book12_Jazztel model 18DP-exhibits_Net result_Conso Bridge EBITDA 2008x2007 SPRING06 2" xfId="6594"/>
    <cellStyle name="_Multiple_Book12_Jazztel model 18DP-exhibits_Net result_Conso Bridge EBITDA 2008x2007 SPRING06 2 2" xfId="6595"/>
    <cellStyle name="_Multiple_Book12_Jazztel model 18DP-exhibits_Net result_P&amp;L Spring 200806" xfId="6596"/>
    <cellStyle name="_Multiple_Book12_Jazztel model 18DP-exhibits_Net result_P&amp;L Spring 200806 2" xfId="6597"/>
    <cellStyle name="_Multiple_Book12_Jazztel model 18DP-exhibits_Net result_P&amp;L Spring 200806 2 2" xfId="6598"/>
    <cellStyle name="_Multiple_Book12_Jazztel model 18DP-exhibits_Net result_Présentation au Board" xfId="6599"/>
    <cellStyle name="_Multiple_Book12_Jazztel model 18DP-exhibits_Net result_Présentation au Board 2" xfId="6600"/>
    <cellStyle name="_Multiple_Book12_Jazztel model 18DP-exhibits_Net result_Présentation au Board 2 2" xfId="6601"/>
    <cellStyle name="_Multiple_Book12_Jazztel model 18DP-exhibits_Net result_Présentation au Board July 29" xfId="6602"/>
    <cellStyle name="_Multiple_Book12_Jazztel model 18DP-exhibits_Net result_Présentation au Board July 29 2" xfId="6603"/>
    <cellStyle name="_Multiple_Book12_Jazztel model 18DP-exhibits_Net result_Présentation au Board July 29 2 2" xfId="6604"/>
    <cellStyle name="_Multiple_Book12_Jazztel model 18DP-exhibits_Net result_Présentation au CDG July 21 v080708" xfId="6605"/>
    <cellStyle name="_Multiple_Book12_Jazztel model 18DP-exhibits_Net result_Présentation au CDG July 21 v080708 2" xfId="6606"/>
    <cellStyle name="_Multiple_Book12_Jazztel model 18DP-exhibits_Net result_Présentation au CDG July 21 v080708 2 2" xfId="6607"/>
    <cellStyle name="_Multiple_Book12_Jazztel model 18DP-exhibits_Net result_SPRING 2010" xfId="6608"/>
    <cellStyle name="_Multiple_Book12_Jazztel model 18DP-exhibits_Net result_SPRING 2010 2" xfId="6609"/>
    <cellStyle name="_Multiple_Book12_Jazztel model 18DP-exhibits_Net result_SPRING 2010 2 2" xfId="6610"/>
    <cellStyle name="_Multiple_Book12_Jazztel model 18DP-exhibits_Net result_WC &amp; Free Cash Flow 2011-10" xfId="6611"/>
    <cellStyle name="_Multiple_Book12_Jazztel model 18DP-exhibits_Net result_WC &amp; Free Cash Flow 2011-10 2" xfId="6612"/>
    <cellStyle name="_Multiple_Book12_Jazztel model 18DP-exhibits_Net result_WC &amp; Free Cash Flow 2011-10 2 2" xfId="6613"/>
    <cellStyle name="_Multiple_Book12_Jazztel model 18DP-exhibits_Net result_WC &amp; Free Cash Flow Spring 200806" xfId="6614"/>
    <cellStyle name="_Multiple_Book12_Jazztel model 18DP-exhibits_Net result_WC &amp; Free Cash Flow Spring 200806 2" xfId="6615"/>
    <cellStyle name="_Multiple_Book12_Jazztel model 18DP-exhibits_Net result_WC &amp; Free Cash Flow Spring 200806 2 2" xfId="6616"/>
    <cellStyle name="_Multiple_Book12_Jazztel model 18DP-exhibits_Présention au Board July 29" xfId="6617"/>
    <cellStyle name="_Multiple_Book12_Jazztel model 18DP-exhibits_Présention au Board July 29 2" xfId="6618"/>
    <cellStyle name="_Multiple_Book12_Jazztel model 18DP-exhibits_Présention au Board July 29 2 2" xfId="6619"/>
    <cellStyle name="_Multiple_Book12_Jazztel model 18DP-exhibits_suivi dette et FCF" xfId="6620"/>
    <cellStyle name="_Multiple_Book12_Jazztel model 18DP-exhibits_suivi dette et FCF 2" xfId="6621"/>
    <cellStyle name="_Multiple_Book12_Jazztel model 18DP-exhibits_suivi dette et FCF 2 2" xfId="6622"/>
    <cellStyle name="_Multiple_Book12_Jazztel model 18DP-exhibits_Synthèse prev 2006 - 2007 par entreprise" xfId="6623"/>
    <cellStyle name="_Multiple_Book12_Jazztel model 18DP-exhibits_Synthèse prev 2006 - 2007 par entreprise 2" xfId="6624"/>
    <cellStyle name="_Multiple_Book12_Jazztel model 18DP-exhibits_Synthèse prev 2006 - 2007 par entreprise 2 2" xfId="6625"/>
    <cellStyle name="_Multiple_Book12_Jazztel model 18DP-exhibits_Synthèse prev 2006 - 2007 par entreprise_Bridge FC Act 2007 vs 2008 (Fct June) par entreprise" xfId="6626"/>
    <cellStyle name="_Multiple_Book12_Jazztel model 18DP-exhibits_Synthèse prev 2006 - 2007 par entreprise_Bridge FC Act 2007 vs 2008 (Fct June) par entreprise 2" xfId="6627"/>
    <cellStyle name="_Multiple_Book12_Jazztel model 18DP-exhibits_Synthèse prev 2006 - 2007 par entreprise_Bridge FC Act 2007 vs 2008 (Fct June) par entreprise 2 2" xfId="6628"/>
    <cellStyle name="_Multiple_Book12_Jazztel model 18DP-exhibits_Synthèse prev 2006 - 2007 par entreprise_Cash Unit Review 2012 03 Acetow" xfId="6629"/>
    <cellStyle name="_Multiple_Book12_Jazztel model 18DP-exhibits_Synthèse prev 2006 - 2007 par entreprise_Conso Bridge EBITDA 2008x2007" xfId="6630"/>
    <cellStyle name="_Multiple_Book12_Jazztel model 18DP-exhibits_Synthèse prev 2006 - 2007 par entreprise_Conso Bridge EBITDA 2008x2007 2" xfId="6631"/>
    <cellStyle name="_Multiple_Book12_Jazztel model 18DP-exhibits_Synthèse prev 2006 - 2007 par entreprise_Conso Bridge EBITDA 2008x2007 2 2" xfId="6632"/>
    <cellStyle name="_Multiple_Book12_Jazztel model 18DP-exhibits_Synthèse prev 2006 - 2007 par entreprise_Conso Bridge EBITDA 2008x2007 SPRING06" xfId="6633"/>
    <cellStyle name="_Multiple_Book12_Jazztel model 18DP-exhibits_Synthèse prev 2006 - 2007 par entreprise_Conso Bridge EBITDA 2008x2007 SPRING06 2" xfId="6634"/>
    <cellStyle name="_Multiple_Book12_Jazztel model 18DP-exhibits_Synthèse prev 2006 - 2007 par entreprise_Conso Bridge EBITDA 2008x2007 SPRING06 2 2" xfId="6635"/>
    <cellStyle name="_Multiple_Book12_Jazztel model 18DP-exhibits_Synthèse prev 2006 - 2007 par entreprise_Formats RDG Dec 2007 vMAG Energy Services" xfId="6636"/>
    <cellStyle name="_Multiple_Book12_Jazztel model 18DP-exhibits_Synthèse prev 2006 - 2007 par entreprise_Formats RDG Dec 2007 vMAG Energy Services 2" xfId="6637"/>
    <cellStyle name="_Multiple_Book12_Jazztel model 18DP-exhibits_Synthèse prev 2006 - 2007 par entreprise_Formats RDG Dec 2007 vMAG Energy Services 2 2" xfId="6638"/>
    <cellStyle name="_Multiple_Book12_Jazztel model 18DP-exhibits_Synthèse prev 2006 - 2007 par entreprise_P&amp;L Spring 200806" xfId="6639"/>
    <cellStyle name="_Multiple_Book12_Jazztel model 18DP-exhibits_Synthèse prev 2006 - 2007 par entreprise_P&amp;L Spring 200806 2" xfId="6640"/>
    <cellStyle name="_Multiple_Book12_Jazztel model 18DP-exhibits_Synthèse prev 2006 - 2007 par entreprise_P&amp;L Spring 200806 2 2" xfId="6641"/>
    <cellStyle name="_Multiple_Book12_Jazztel model 18DP-exhibits_Synthèse prev 2006 - 2007 par entreprise_Présentation au Board" xfId="6642"/>
    <cellStyle name="_Multiple_Book12_Jazztel model 18DP-exhibits_Synthèse prev 2006 - 2007 par entreprise_Présentation au Board 2" xfId="6643"/>
    <cellStyle name="_Multiple_Book12_Jazztel model 18DP-exhibits_Synthèse prev 2006 - 2007 par entreprise_Présentation au Board 2 2" xfId="6644"/>
    <cellStyle name="_Multiple_Book12_Jazztel model 18DP-exhibits_Synthèse prev 2006 - 2007 par entreprise_Présentation au Board July 29" xfId="6645"/>
    <cellStyle name="_Multiple_Book12_Jazztel model 18DP-exhibits_Synthèse prev 2006 - 2007 par entreprise_Présentation au Board July 29 2" xfId="6646"/>
    <cellStyle name="_Multiple_Book12_Jazztel model 18DP-exhibits_Synthèse prev 2006 - 2007 par entreprise_Présentation au Board July 29 2 2" xfId="6647"/>
    <cellStyle name="_Multiple_Book12_Jazztel model 18DP-exhibits_Synthèse prev 2006 - 2007 par entreprise_Présentation au CDG July 21 v080708" xfId="6648"/>
    <cellStyle name="_Multiple_Book12_Jazztel model 18DP-exhibits_Synthèse prev 2006 - 2007 par entreprise_Présentation au CDG July 21 v080708 2" xfId="6649"/>
    <cellStyle name="_Multiple_Book12_Jazztel model 18DP-exhibits_Synthèse prev 2006 - 2007 par entreprise_Présentation au CDG July 21 v080708 2 2" xfId="6650"/>
    <cellStyle name="_Multiple_Book12_Jazztel model 18DP-exhibits_Synthèse prev 2006 - 2007 par entreprise_SPRING 2010" xfId="6651"/>
    <cellStyle name="_Multiple_Book12_Jazztel model 18DP-exhibits_Synthèse prev 2006 - 2007 par entreprise_SPRING 2010 2" xfId="6652"/>
    <cellStyle name="_Multiple_Book12_Jazztel model 18DP-exhibits_Synthèse prev 2006 - 2007 par entreprise_SPRING 2010 2 2" xfId="6653"/>
    <cellStyle name="_Multiple_Book12_Jazztel model 18DP-exhibits_Synthèse prev 2006 - 2007 par entreprise_Synthèse Rhodia Spring Dec 2007 P&amp;L" xfId="6654"/>
    <cellStyle name="_Multiple_Book12_Jazztel model 18DP-exhibits_Synthèse prev 2006 - 2007 par entreprise_Synthèse Rhodia Spring Dec 2007 P&amp;L 2" xfId="6655"/>
    <cellStyle name="_Multiple_Book12_Jazztel model 18DP-exhibits_Synthèse prev 2006 - 2007 par entreprise_Synthèse Rhodia Spring Dec 2007 P&amp;L 2 2" xfId="6656"/>
    <cellStyle name="_Multiple_Book12_Jazztel model 18DP-exhibits_Synthèse prev 2006 - 2007 par entreprise_WC &amp; Free Cash Flow 2011-10" xfId="6657"/>
    <cellStyle name="_Multiple_Book12_Jazztel model 18DP-exhibits_Synthèse prev 2006 - 2007 par entreprise_WC &amp; Free Cash Flow 2011-10 2" xfId="6658"/>
    <cellStyle name="_Multiple_Book12_Jazztel model 18DP-exhibits_Synthèse prev 2006 - 2007 par entreprise_WC &amp; Free Cash Flow 2011-10 2 2" xfId="6659"/>
    <cellStyle name="_Multiple_Book12_Jazztel model 18DP-exhibits_Synthèse prev 2006 - 2007 par entreprise_WC &amp; Free Cash Flow Spring 200806" xfId="6660"/>
    <cellStyle name="_Multiple_Book12_Jazztel model 18DP-exhibits_Synthèse prev 2006 - 2007 par entreprise_WC &amp; Free Cash Flow Spring 200806 2" xfId="6661"/>
    <cellStyle name="_Multiple_Book12_Jazztel model 18DP-exhibits_Synthèse prev 2006 - 2007 par entreprise_WC &amp; Free Cash Flow Spring 200806 2 2" xfId="6662"/>
    <cellStyle name="_Multiple_Book12_Jazztel model 18DP-exhibits_T_MOBIL2" xfId="6663"/>
    <cellStyle name="_Multiple_Book12_Jazztel model 18DP-exhibits_T_MOBIL2 2" xfId="6664"/>
    <cellStyle name="_Multiple_Book12_Jazztel1" xfId="6665"/>
    <cellStyle name="_Multiple_Book12_Jazztel1 2" xfId="6666"/>
    <cellStyle name="_Multiple_Book12_T_MOBIL2" xfId="6667"/>
    <cellStyle name="_Multiple_Book12_T_MOBIL2 2" xfId="6668"/>
    <cellStyle name="_Multiple_Book12_T_MOBIL2 2_FCF" xfId="6669"/>
    <cellStyle name="_Multiple_Book12_T_MOBIL2 3" xfId="6670"/>
    <cellStyle name="_Multiple_Book12_T_MOBIL2 4" xfId="6671"/>
    <cellStyle name="_Multiple_Book12_T_MOBIL2_FCF" xfId="6672"/>
    <cellStyle name="_Multiple_Book12_Versatel1" xfId="6673"/>
    <cellStyle name="_Multiple_Book12_Versatel1 2" xfId="6674"/>
    <cellStyle name="_Multiple_Book2" xfId="6675"/>
    <cellStyle name="_Multiple_BOTE model 05062002-23PM" xfId="6676"/>
    <cellStyle name="_Multiple_BOTE model 05062002-23PM 2" xfId="6677"/>
    <cellStyle name="_Multiple_BOTE model 05062002-23PM 2 2" xfId="6678"/>
    <cellStyle name="_Multiple_Cleopatra Preliminary Valuation Summary" xfId="6679"/>
    <cellStyle name="_Multiple_Cleopatra Preliminary Valuation Summary 2" xfId="6680"/>
    <cellStyle name="_Multiple_Cleopatra Preliminary Valuation Summary 2 2" xfId="6681"/>
    <cellStyle name="_Multiple_Comdot - gStyle Excel Slides" xfId="6682"/>
    <cellStyle name="_Multiple_Comdot - gStyle Excel Slides 2" xfId="6683"/>
    <cellStyle name="_Multiple_Comdot - gStyle Excel Slides 2 2" xfId="6684"/>
    <cellStyle name="_Multiple_Comdot LBO Short Form - v3" xfId="6685"/>
    <cellStyle name="_Multiple_Comdot LBO Short Form - v3 2" xfId="6686"/>
    <cellStyle name="_Multiple_Comdot LBO Short Form - v3 2 2" xfId="6687"/>
    <cellStyle name="_Multiple_Comps" xfId="6688"/>
    <cellStyle name="_Multiple_Comps 2" xfId="6689"/>
    <cellStyle name="_Multiple_Comps 2 2" xfId="6690"/>
    <cellStyle name="_Multiple_Contribution of assets into USAi_02" xfId="6691"/>
    <cellStyle name="_Multiple_Contribution of assets into USAi_02 2" xfId="6692"/>
    <cellStyle name="_Multiple_Contribution of assets into USAi_02 2 2" xfId="6693"/>
    <cellStyle name="_Multiple_contribution_analysis" xfId="6694"/>
    <cellStyle name="_Multiple_contribution_analysis 2" xfId="6695"/>
    <cellStyle name="_Multiple_contribution_analysis 3" xfId="6696"/>
    <cellStyle name="_Multiple_contribution_analysis_FCF" xfId="6697"/>
    <cellStyle name="_Multiple_contribution_analysis_JazzClear" xfId="6698"/>
    <cellStyle name="_Multiple_contribution_analysis_JazzClear 2" xfId="6699"/>
    <cellStyle name="_Multiple_contribution_analysis_JazzClear 3" xfId="6700"/>
    <cellStyle name="_Multiple_contribution_analysis_JazzClear_FCF" xfId="6701"/>
    <cellStyle name="_Multiple_credit - newco_6_18" xfId="6702"/>
    <cellStyle name="_Multiple_credit - newco_6_18 2" xfId="6703"/>
    <cellStyle name="_Multiple_credit - newco_6_18 2 2" xfId="6704"/>
    <cellStyle name="_Multiple_credit - newco_6_18_BLS2q_salesforce" xfId="6705"/>
    <cellStyle name="_Multiple_credit - newco_6_18_BLS2q_salesforce_07 Rhodia Liquidity Model Standstill 03Nov03" xfId="6706"/>
    <cellStyle name="_Multiple_credit - newco_6_18_BLS2q_salesforce_07 Rhodia Liquidity Model Standstill 03Nov03 2" xfId="6707"/>
    <cellStyle name="_Multiple_credit - newco_6_18_BLS2q_salesforce_07 Rhodia Liquidity Model Standstill 03Nov03 2 2" xfId="6708"/>
    <cellStyle name="_Multiple_credit - newco_6_18_BLS2q_salesforce_07 Rhodia Liquidity Model Standstill 03Nov03 3" xfId="6709"/>
    <cellStyle name="_Multiple_credit - newco_6_18_BLS2q_salesforce_Panorama banques2410" xfId="6710"/>
    <cellStyle name="_Multiple_credit - newco_6_18_BLS2q_salesforce_Panorama banques2410 2" xfId="6711"/>
    <cellStyle name="_Multiple_credit - newco_6_18_BLS2q_salesforce_Panorama banques2410 2 2" xfId="6712"/>
    <cellStyle name="_Multiple_CSC Blank" xfId="6713"/>
    <cellStyle name="_Multiple_CSC Blank 2" xfId="6714"/>
    <cellStyle name="_Multiple_CSC Blank 3" xfId="6715"/>
    <cellStyle name="_Multiple_CSC Blank_FCF" xfId="6716"/>
    <cellStyle name="_Multiple_CSC Cable makers 060502" xfId="6717"/>
    <cellStyle name="_Multiple_CSC Cable makers 060502 2" xfId="6718"/>
    <cellStyle name="_Multiple_CSC Cable makers 060502 2 2" xfId="6719"/>
    <cellStyle name="_Multiple_CSC_Picabia_29062001" xfId="6720"/>
    <cellStyle name="_Multiple_CSC_Picabia_29062001 2" xfId="6721"/>
    <cellStyle name="_Multiple_CSC_Picabia_29062001 2 2" xfId="6722"/>
    <cellStyle name="_Multiple_dcf" xfId="6723"/>
    <cellStyle name="_Multiple_DCF - July 2, 2001" xfId="6724"/>
    <cellStyle name="_Multiple_DCF - July 2, 2001 2" xfId="6725"/>
    <cellStyle name="_Multiple_DCF - July 2, 2001 2 2" xfId="6726"/>
    <cellStyle name="_Multiple_dcf 2" xfId="6727"/>
    <cellStyle name="_Multiple_dcf 2 2" xfId="6728"/>
    <cellStyle name="_Multiple_dcf 3" xfId="6729"/>
    <cellStyle name="_Multiple_dcf 3 2" xfId="6730"/>
    <cellStyle name="_Multiple_DCF divisions latest version 03 Oct" xfId="6731"/>
    <cellStyle name="_Multiple_DCF divisions latest version 03 Oct 2" xfId="6732"/>
    <cellStyle name="_Multiple_DCF divisions latest version 03 Oct 2 2" xfId="6733"/>
    <cellStyle name="_Multiple_DCF Model + WACC" xfId="6734"/>
    <cellStyle name="_Multiple_DCF Model + WACC 2" xfId="6735"/>
    <cellStyle name="_Multiple_DCF Model + WACC 2 2" xfId="6736"/>
    <cellStyle name="_Multiple_DCF Summary pages" xfId="6737"/>
    <cellStyle name="_Multiple_DCF Summary pages 2" xfId="6738"/>
    <cellStyle name="_Multiple_DCF Summary pages 2 2" xfId="6739"/>
    <cellStyle name="_Multiple_DCF Summary pages 3" xfId="6740"/>
    <cellStyle name="_Multiple_DCF Summary pages 4" xfId="6741"/>
    <cellStyle name="_Multiple_DCF Summary pages_2009-07-22_PEC-CAPEX 2009-2010_V7" xfId="6742"/>
    <cellStyle name="_Multiple_DCF Summary pages_2009-08_PEC-CAPEX 2009-2010_V8" xfId="6743"/>
    <cellStyle name="_Multiple_DCF Summary pages_Jazztel model 16DP3-Exhibits" xfId="6744"/>
    <cellStyle name="_Multiple_DCF Summary pages_Jazztel model 16DP3-Exhibits 2" xfId="6745"/>
    <cellStyle name="_Multiple_DCF Summary pages_Jazztel model 16DP3-Exhibits 2 2" xfId="6746"/>
    <cellStyle name="_Multiple_DCF Summary pages_Jazztel model 16DP3-Exhibits_Mobile CSC - CMT" xfId="6747"/>
    <cellStyle name="_Multiple_DCF Summary pages_Jazztel model 16DP3-Exhibits_Mobile CSC - CMT 2" xfId="6748"/>
    <cellStyle name="_Multiple_DCF Summary pages_Jazztel model 16DP3-Exhibits_Mobile CSC - CMT 2 2" xfId="6749"/>
    <cellStyle name="_Multiple_DCF Summary pages_Jazztel model 18DP-exhibits" xfId="6750"/>
    <cellStyle name="_Multiple_DCF Summary pages_Jazztel model 18DP-exhibits 2" xfId="6751"/>
    <cellStyle name="_Multiple_DCF Summary pages_Jazztel model 18DP-exhibits 2 2" xfId="6752"/>
    <cellStyle name="_Multiple_DCF Summary pages_Jazztel model 18DP-exhibits_Chiffres Pres board 2007" xfId="6753"/>
    <cellStyle name="_Multiple_DCF Summary pages_Jazztel model 18DP-exhibits_Chiffres Pres board 2007 2" xfId="6754"/>
    <cellStyle name="_Multiple_DCF Summary pages_Jazztel model 18DP-exhibits_Chiffres Pres board 2007 2 2" xfId="6755"/>
    <cellStyle name="_Multiple_DCF Summary pages_Jazztel model 18DP-exhibits_Chiffres Pres Juillet 2007" xfId="6756"/>
    <cellStyle name="_Multiple_DCF Summary pages_Jazztel model 18DP-exhibits_Chiffres Pres Juillet 2007 2" xfId="6757"/>
    <cellStyle name="_Multiple_DCF Summary pages_Jazztel model 18DP-exhibits_Chiffres Pres Juillet 2007 2 2" xfId="6758"/>
    <cellStyle name="_Multiple_DCF Summary pages_Jazztel model 18DP-exhibits_Net result" xfId="6759"/>
    <cellStyle name="_Multiple_DCF Summary pages_Jazztel model 18DP-exhibits_Net result 2" xfId="6760"/>
    <cellStyle name="_Multiple_DCF Summary pages_Jazztel model 18DP-exhibits_Net result 2 2" xfId="6761"/>
    <cellStyle name="_Multiple_DCF Summary pages_Jazztel model 18DP-exhibits_Net result_Bridge FC Act 2007 vs 2008 (Fct June) par entreprise" xfId="6762"/>
    <cellStyle name="_Multiple_DCF Summary pages_Jazztel model 18DP-exhibits_Net result_Bridge FC Act 2007 vs 2008 (Fct June) par entreprise 2" xfId="6763"/>
    <cellStyle name="_Multiple_DCF Summary pages_Jazztel model 18DP-exhibits_Net result_Bridge FC Act 2007 vs 2008 (Fct June) par entreprise 2 2" xfId="6764"/>
    <cellStyle name="_Multiple_DCF Summary pages_Jazztel model 18DP-exhibits_Net result_Cash Unit Review 2012 03 Acetow" xfId="6765"/>
    <cellStyle name="_Multiple_DCF Summary pages_Jazztel model 18DP-exhibits_Net result_Conso Bridge EBITDA 2008x2007" xfId="6766"/>
    <cellStyle name="_Multiple_DCF Summary pages_Jazztel model 18DP-exhibits_Net result_Conso Bridge EBITDA 2008x2007 2" xfId="6767"/>
    <cellStyle name="_Multiple_DCF Summary pages_Jazztel model 18DP-exhibits_Net result_Conso Bridge EBITDA 2008x2007 2 2" xfId="6768"/>
    <cellStyle name="_Multiple_DCF Summary pages_Jazztel model 18DP-exhibits_Net result_Conso Bridge EBITDA 2008x2007 SPRING06" xfId="6769"/>
    <cellStyle name="_Multiple_DCF Summary pages_Jazztel model 18DP-exhibits_Net result_Conso Bridge EBITDA 2008x2007 SPRING06 2" xfId="6770"/>
    <cellStyle name="_Multiple_DCF Summary pages_Jazztel model 18DP-exhibits_Net result_Conso Bridge EBITDA 2008x2007 SPRING06 2 2" xfId="6771"/>
    <cellStyle name="_Multiple_DCF Summary pages_Jazztel model 18DP-exhibits_Net result_P&amp;L Spring 200806" xfId="6772"/>
    <cellStyle name="_Multiple_DCF Summary pages_Jazztel model 18DP-exhibits_Net result_P&amp;L Spring 200806 2" xfId="6773"/>
    <cellStyle name="_Multiple_DCF Summary pages_Jazztel model 18DP-exhibits_Net result_P&amp;L Spring 200806 2 2" xfId="6774"/>
    <cellStyle name="_Multiple_DCF Summary pages_Jazztel model 18DP-exhibits_Net result_Présentation au Board" xfId="6775"/>
    <cellStyle name="_Multiple_DCF Summary pages_Jazztel model 18DP-exhibits_Net result_Présentation au Board 2" xfId="6776"/>
    <cellStyle name="_Multiple_DCF Summary pages_Jazztel model 18DP-exhibits_Net result_Présentation au Board 2 2" xfId="6777"/>
    <cellStyle name="_Multiple_DCF Summary pages_Jazztel model 18DP-exhibits_Net result_Présentation au Board July 29" xfId="6778"/>
    <cellStyle name="_Multiple_DCF Summary pages_Jazztel model 18DP-exhibits_Net result_Présentation au Board July 29 2" xfId="6779"/>
    <cellStyle name="_Multiple_DCF Summary pages_Jazztel model 18DP-exhibits_Net result_Présentation au Board July 29 2 2" xfId="6780"/>
    <cellStyle name="_Multiple_DCF Summary pages_Jazztel model 18DP-exhibits_Net result_Présentation au CDG July 21 v080708" xfId="6781"/>
    <cellStyle name="_Multiple_DCF Summary pages_Jazztel model 18DP-exhibits_Net result_Présentation au CDG July 21 v080708 2" xfId="6782"/>
    <cellStyle name="_Multiple_DCF Summary pages_Jazztel model 18DP-exhibits_Net result_Présentation au CDG July 21 v080708 2 2" xfId="6783"/>
    <cellStyle name="_Multiple_DCF Summary pages_Jazztel model 18DP-exhibits_Net result_SPRING 2010" xfId="6784"/>
    <cellStyle name="_Multiple_DCF Summary pages_Jazztel model 18DP-exhibits_Net result_SPRING 2010 2" xfId="6785"/>
    <cellStyle name="_Multiple_DCF Summary pages_Jazztel model 18DP-exhibits_Net result_SPRING 2010 2 2" xfId="6786"/>
    <cellStyle name="_Multiple_DCF Summary pages_Jazztel model 18DP-exhibits_Net result_WC &amp; Free Cash Flow 2011-10" xfId="6787"/>
    <cellStyle name="_Multiple_DCF Summary pages_Jazztel model 18DP-exhibits_Net result_WC &amp; Free Cash Flow 2011-10 2" xfId="6788"/>
    <cellStyle name="_Multiple_DCF Summary pages_Jazztel model 18DP-exhibits_Net result_WC &amp; Free Cash Flow 2011-10 2 2" xfId="6789"/>
    <cellStyle name="_Multiple_DCF Summary pages_Jazztel model 18DP-exhibits_Net result_WC &amp; Free Cash Flow Spring 200806" xfId="6790"/>
    <cellStyle name="_Multiple_DCF Summary pages_Jazztel model 18DP-exhibits_Net result_WC &amp; Free Cash Flow Spring 200806 2" xfId="6791"/>
    <cellStyle name="_Multiple_DCF Summary pages_Jazztel model 18DP-exhibits_Net result_WC &amp; Free Cash Flow Spring 200806 2 2" xfId="6792"/>
    <cellStyle name="_Multiple_DCF Summary pages_Jazztel model 18DP-exhibits_Présention au Board July 29" xfId="6793"/>
    <cellStyle name="_Multiple_DCF Summary pages_Jazztel model 18DP-exhibits_Présention au Board July 29 2" xfId="6794"/>
    <cellStyle name="_Multiple_DCF Summary pages_Jazztel model 18DP-exhibits_Présention au Board July 29 2 2" xfId="6795"/>
    <cellStyle name="_Multiple_DCF Summary pages_Jazztel model 18DP-exhibits_suivi dette et FCF" xfId="6796"/>
    <cellStyle name="_Multiple_DCF Summary pages_Jazztel model 18DP-exhibits_suivi dette et FCF 2" xfId="6797"/>
    <cellStyle name="_Multiple_DCF Summary pages_Jazztel model 18DP-exhibits_suivi dette et FCF 2 2" xfId="6798"/>
    <cellStyle name="_Multiple_DCF Summary pages_Jazztel model 18DP-exhibits_Synthèse prev 2006 - 2007 par entreprise" xfId="6799"/>
    <cellStyle name="_Multiple_DCF Summary pages_Jazztel model 18DP-exhibits_Synthèse prev 2006 - 2007 par entreprise 2" xfId="6800"/>
    <cellStyle name="_Multiple_DCF Summary pages_Jazztel model 18DP-exhibits_Synthèse prev 2006 - 2007 par entreprise 2 2" xfId="6801"/>
    <cellStyle name="_Multiple_DCF Summary pages_Jazztel model 18DP-exhibits_Synthèse prev 2006 - 2007 par entreprise_Bridge FC Act 2007 vs 2008 (Fct June) par entreprise" xfId="6802"/>
    <cellStyle name="_Multiple_DCF Summary pages_Jazztel model 18DP-exhibits_Synthèse prev 2006 - 2007 par entreprise_Bridge FC Act 2007 vs 2008 (Fct June) par entreprise 2" xfId="6803"/>
    <cellStyle name="_Multiple_DCF Summary pages_Jazztel model 18DP-exhibits_Synthèse prev 2006 - 2007 par entreprise_Bridge FC Act 2007 vs 2008 (Fct June) par entreprise 2 2" xfId="6804"/>
    <cellStyle name="_Multiple_DCF Summary pages_Jazztel model 18DP-exhibits_Synthèse prev 2006 - 2007 par entreprise_Cash Unit Review 2012 03 Acetow" xfId="6805"/>
    <cellStyle name="_Multiple_DCF Summary pages_Jazztel model 18DP-exhibits_Synthèse prev 2006 - 2007 par entreprise_Conso Bridge EBITDA 2008x2007" xfId="6806"/>
    <cellStyle name="_Multiple_DCF Summary pages_Jazztel model 18DP-exhibits_Synthèse prev 2006 - 2007 par entreprise_Conso Bridge EBITDA 2008x2007 2" xfId="6807"/>
    <cellStyle name="_Multiple_DCF Summary pages_Jazztel model 18DP-exhibits_Synthèse prev 2006 - 2007 par entreprise_Conso Bridge EBITDA 2008x2007 2 2" xfId="6808"/>
    <cellStyle name="_Multiple_DCF Summary pages_Jazztel model 18DP-exhibits_Synthèse prev 2006 - 2007 par entreprise_Conso Bridge EBITDA 2008x2007 SPRING06" xfId="6809"/>
    <cellStyle name="_Multiple_DCF Summary pages_Jazztel model 18DP-exhibits_Synthèse prev 2006 - 2007 par entreprise_Conso Bridge EBITDA 2008x2007 SPRING06 2" xfId="6810"/>
    <cellStyle name="_Multiple_DCF Summary pages_Jazztel model 18DP-exhibits_Synthèse prev 2006 - 2007 par entreprise_Conso Bridge EBITDA 2008x2007 SPRING06 2 2" xfId="6811"/>
    <cellStyle name="_Multiple_DCF Summary pages_Jazztel model 18DP-exhibits_Synthèse prev 2006 - 2007 par entreprise_Formats RDG Dec 2007 vMAG Energy Services" xfId="6812"/>
    <cellStyle name="_Multiple_DCF Summary pages_Jazztel model 18DP-exhibits_Synthèse prev 2006 - 2007 par entreprise_Formats RDG Dec 2007 vMAG Energy Services 2" xfId="6813"/>
    <cellStyle name="_Multiple_DCF Summary pages_Jazztel model 18DP-exhibits_Synthèse prev 2006 - 2007 par entreprise_Formats RDG Dec 2007 vMAG Energy Services 2 2" xfId="6814"/>
    <cellStyle name="_Multiple_DCF Summary pages_Jazztel model 18DP-exhibits_Synthèse prev 2006 - 2007 par entreprise_P&amp;L Spring 200806" xfId="6815"/>
    <cellStyle name="_Multiple_DCF Summary pages_Jazztel model 18DP-exhibits_Synthèse prev 2006 - 2007 par entreprise_P&amp;L Spring 200806 2" xfId="6816"/>
    <cellStyle name="_Multiple_DCF Summary pages_Jazztel model 18DP-exhibits_Synthèse prev 2006 - 2007 par entreprise_P&amp;L Spring 200806 2 2" xfId="6817"/>
    <cellStyle name="_Multiple_DCF Summary pages_Jazztel model 18DP-exhibits_Synthèse prev 2006 - 2007 par entreprise_Présentation au Board" xfId="6818"/>
    <cellStyle name="_Multiple_DCF Summary pages_Jazztel model 18DP-exhibits_Synthèse prev 2006 - 2007 par entreprise_Présentation au Board 2" xfId="6819"/>
    <cellStyle name="_Multiple_DCF Summary pages_Jazztel model 18DP-exhibits_Synthèse prev 2006 - 2007 par entreprise_Présentation au Board 2 2" xfId="6820"/>
    <cellStyle name="_Multiple_DCF Summary pages_Jazztel model 18DP-exhibits_Synthèse prev 2006 - 2007 par entreprise_Présentation au Board July 29" xfId="6821"/>
    <cellStyle name="_Multiple_DCF Summary pages_Jazztel model 18DP-exhibits_Synthèse prev 2006 - 2007 par entreprise_Présentation au Board July 29 2" xfId="6822"/>
    <cellStyle name="_Multiple_DCF Summary pages_Jazztel model 18DP-exhibits_Synthèse prev 2006 - 2007 par entreprise_Présentation au Board July 29 2 2" xfId="6823"/>
    <cellStyle name="_Multiple_DCF Summary pages_Jazztel model 18DP-exhibits_Synthèse prev 2006 - 2007 par entreprise_Présentation au CDG July 21 v080708" xfId="6824"/>
    <cellStyle name="_Multiple_DCF Summary pages_Jazztel model 18DP-exhibits_Synthèse prev 2006 - 2007 par entreprise_Présentation au CDG July 21 v080708 2" xfId="6825"/>
    <cellStyle name="_Multiple_DCF Summary pages_Jazztel model 18DP-exhibits_Synthèse prev 2006 - 2007 par entreprise_Présentation au CDG July 21 v080708 2 2" xfId="6826"/>
    <cellStyle name="_Multiple_DCF Summary pages_Jazztel model 18DP-exhibits_Synthèse prev 2006 - 2007 par entreprise_SPRING 2010" xfId="6827"/>
    <cellStyle name="_Multiple_DCF Summary pages_Jazztel model 18DP-exhibits_Synthèse prev 2006 - 2007 par entreprise_SPRING 2010 2" xfId="6828"/>
    <cellStyle name="_Multiple_DCF Summary pages_Jazztel model 18DP-exhibits_Synthèse prev 2006 - 2007 par entreprise_SPRING 2010 2 2" xfId="6829"/>
    <cellStyle name="_Multiple_DCF Summary pages_Jazztel model 18DP-exhibits_Synthèse prev 2006 - 2007 par entreprise_Synthèse Rhodia Spring Dec 2007 P&amp;L" xfId="6830"/>
    <cellStyle name="_Multiple_DCF Summary pages_Jazztel model 18DP-exhibits_Synthèse prev 2006 - 2007 par entreprise_Synthèse Rhodia Spring Dec 2007 P&amp;L 2" xfId="6831"/>
    <cellStyle name="_Multiple_DCF Summary pages_Jazztel model 18DP-exhibits_Synthèse prev 2006 - 2007 par entreprise_Synthèse Rhodia Spring Dec 2007 P&amp;L 2 2" xfId="6832"/>
    <cellStyle name="_Multiple_DCF Summary pages_Jazztel model 18DP-exhibits_Synthèse prev 2006 - 2007 par entreprise_WC &amp; Free Cash Flow 2011-10" xfId="6833"/>
    <cellStyle name="_Multiple_DCF Summary pages_Jazztel model 18DP-exhibits_Synthèse prev 2006 - 2007 par entreprise_WC &amp; Free Cash Flow 2011-10 2" xfId="6834"/>
    <cellStyle name="_Multiple_DCF Summary pages_Jazztel model 18DP-exhibits_Synthèse prev 2006 - 2007 par entreprise_WC &amp; Free Cash Flow 2011-10 2 2" xfId="6835"/>
    <cellStyle name="_Multiple_DCF Summary pages_Jazztel model 18DP-exhibits_Synthèse prev 2006 - 2007 par entreprise_WC &amp; Free Cash Flow Spring 200806" xfId="6836"/>
    <cellStyle name="_Multiple_DCF Summary pages_Jazztel model 18DP-exhibits_Synthèse prev 2006 - 2007 par entreprise_WC &amp; Free Cash Flow Spring 200806 2" xfId="6837"/>
    <cellStyle name="_Multiple_DCF Summary pages_Jazztel model 18DP-exhibits_Synthèse prev 2006 - 2007 par entreprise_WC &amp; Free Cash Flow Spring 200806 2 2" xfId="6838"/>
    <cellStyle name="_Multiple_DCF Summary pages_Jazztel model 18DP-exhibits_T_MOBIL2" xfId="6839"/>
    <cellStyle name="_Multiple_DCF Summary pages_Jazztel model 18DP-exhibits_T_MOBIL2 2" xfId="6840"/>
    <cellStyle name="_Multiple_DCF Summary pages_Jazztel1" xfId="6841"/>
    <cellStyle name="_Multiple_DCF Summary pages_Jazztel1 2" xfId="6842"/>
    <cellStyle name="_Multiple_DCF Summary pages_T_MOBIL2" xfId="6843"/>
    <cellStyle name="_Multiple_DCF Summary pages_T_MOBIL2 2" xfId="6844"/>
    <cellStyle name="_Multiple_DCF Summary pages_T_MOBIL2 2_FCF" xfId="6845"/>
    <cellStyle name="_Multiple_DCF Summary pages_T_MOBIL2 3" xfId="6846"/>
    <cellStyle name="_Multiple_DCF Summary pages_T_MOBIL2 4" xfId="6847"/>
    <cellStyle name="_Multiple_DCF Summary pages_T_MOBIL2_FCF" xfId="6848"/>
    <cellStyle name="_Multiple_DCF Summary pages_Versatel1" xfId="6849"/>
    <cellStyle name="_Multiple_DCF Summary pages_Versatel1 2" xfId="6850"/>
    <cellStyle name="_Multiple_Deal Comp Luxury_May30" xfId="6851"/>
    <cellStyle name="_Multiple_Deal Comp Luxury_May30 2" xfId="6852"/>
    <cellStyle name="_Multiple_Deal Comp Luxury_May30 2 2" xfId="6853"/>
    <cellStyle name="_Multiple_Debt_Bloomberg" xfId="6854"/>
    <cellStyle name="_Multiple_Debt_Bloomberg 2" xfId="6855"/>
    <cellStyle name="_Multiple_Debt_Bloomberg 2 2" xfId="6856"/>
    <cellStyle name="_Multiple_Divisional Statistics" xfId="6857"/>
    <cellStyle name="_Multiple_Divisional Statistics 2" xfId="6858"/>
    <cellStyle name="_Multiple_Divisional Statistics 2 2" xfId="6859"/>
    <cellStyle name="_Multiple_equity stakes" xfId="6860"/>
    <cellStyle name="_Multiple_equity stakes 2" xfId="6861"/>
    <cellStyle name="_Multiple_equity stakes 2 2" xfId="6862"/>
    <cellStyle name="_Multiple_Final Pages 8-20" xfId="6863"/>
    <cellStyle name="_Multiple_Final Pages 8-20 2" xfId="6864"/>
    <cellStyle name="_Multiple_Final Pages 8-20 2 2" xfId="6865"/>
    <cellStyle name="_Multiple_Financials" xfId="6866"/>
    <cellStyle name="_Multiple_Financials 2" xfId="6867"/>
    <cellStyle name="_Multiple_Financials 2 2" xfId="6868"/>
    <cellStyle name="_Multiple_flo_merger_plans01_06_06" xfId="6869"/>
    <cellStyle name="_Multiple_flo_merger_plans01_06_06 2" xfId="6870"/>
    <cellStyle name="_Multiple_flo_merger_plans01_06_06 2 2" xfId="6871"/>
    <cellStyle name="_Multiple_further analysis on comparables" xfId="6872"/>
    <cellStyle name="_Multiple_further analysis on comparables 2" xfId="6873"/>
    <cellStyle name="_Multiple_further analysis on comparables 2 2" xfId="6874"/>
    <cellStyle name="_Multiple_Gucci_model_13062001_v2" xfId="6875"/>
    <cellStyle name="_Multiple_Gucci_model_13062001_v2 2" xfId="6876"/>
    <cellStyle name="_Multiple_Gucci_model_13062001_v2 2 2" xfId="6877"/>
    <cellStyle name="_Multiple_Jazztel - Benchmark" xfId="6878"/>
    <cellStyle name="_Multiple_Jazztel - Benchmark 2" xfId="6879"/>
    <cellStyle name="_Multiple_Jazztel - Benchmark 2 2" xfId="6880"/>
    <cellStyle name="_Multiple_Jazztel model 15-exhibits" xfId="6881"/>
    <cellStyle name="_Multiple_Jazztel model 15-exhibits 2" xfId="6882"/>
    <cellStyle name="_Multiple_Jazztel model 15-exhibits 2 2" xfId="6883"/>
    <cellStyle name="_Multiple_Jazztel model 15-exhibits 3" xfId="6884"/>
    <cellStyle name="_Multiple_Jazztel model 15-exhibits 4" xfId="6885"/>
    <cellStyle name="_Multiple_Jazztel model 15-exhibits bis" xfId="6886"/>
    <cellStyle name="_Multiple_Jazztel model 15-exhibits bis 2" xfId="6887"/>
    <cellStyle name="_Multiple_Jazztel model 15-exhibits bis 2 2" xfId="6888"/>
    <cellStyle name="_Multiple_Jazztel model 15-exhibits bis_Mobile CSC - CMT" xfId="6889"/>
    <cellStyle name="_Multiple_Jazztel model 15-exhibits bis_Mobile CSC - CMT 2" xfId="6890"/>
    <cellStyle name="_Multiple_Jazztel model 15-exhibits bis_Mobile CSC - CMT 2 2" xfId="6891"/>
    <cellStyle name="_Multiple_Jazztel model 15-exhibits_2009-07-22_PEC-CAPEX 2009-2010_V7" xfId="6892"/>
    <cellStyle name="_Multiple_Jazztel model 15-exhibits_2009-08_PEC-CAPEX 2009-2010_V8" xfId="6893"/>
    <cellStyle name="_Multiple_Jazztel model 15-exhibits_Jazztel model 16DP3-Exhibits" xfId="6894"/>
    <cellStyle name="_Multiple_Jazztel model 15-exhibits_Jazztel model 16DP3-Exhibits 2" xfId="6895"/>
    <cellStyle name="_Multiple_Jazztel model 15-exhibits_Jazztel model 16DP3-Exhibits 2 2" xfId="6896"/>
    <cellStyle name="_Multiple_Jazztel model 15-exhibits_Jazztel model 16DP3-Exhibits_Mobile CSC - CMT" xfId="6897"/>
    <cellStyle name="_Multiple_Jazztel model 15-exhibits_Jazztel model 16DP3-Exhibits_Mobile CSC - CMT 2" xfId="6898"/>
    <cellStyle name="_Multiple_Jazztel model 15-exhibits_Jazztel model 16DP3-Exhibits_Mobile CSC - CMT 2 2" xfId="6899"/>
    <cellStyle name="_Multiple_Jazztel model 15-exhibits_Jazztel model 18DP-exhibits" xfId="6900"/>
    <cellStyle name="_Multiple_Jazztel model 15-exhibits_Jazztel model 18DP-exhibits 2" xfId="6901"/>
    <cellStyle name="_Multiple_Jazztel model 15-exhibits_Jazztel model 18DP-exhibits 2 2" xfId="6902"/>
    <cellStyle name="_Multiple_Jazztel model 15-exhibits_Jazztel model 18DP-exhibits_Chiffres Pres board 2007" xfId="6903"/>
    <cellStyle name="_Multiple_Jazztel model 15-exhibits_Jazztel model 18DP-exhibits_Chiffres Pres board 2007 2" xfId="6904"/>
    <cellStyle name="_Multiple_Jazztel model 15-exhibits_Jazztel model 18DP-exhibits_Chiffres Pres board 2007 2 2" xfId="6905"/>
    <cellStyle name="_Multiple_Jazztel model 15-exhibits_Jazztel model 18DP-exhibits_Chiffres Pres Juillet 2007" xfId="6906"/>
    <cellStyle name="_Multiple_Jazztel model 15-exhibits_Jazztel model 18DP-exhibits_Chiffres Pres Juillet 2007 2" xfId="6907"/>
    <cellStyle name="_Multiple_Jazztel model 15-exhibits_Jazztel model 18DP-exhibits_Chiffres Pres Juillet 2007 2 2" xfId="6908"/>
    <cellStyle name="_Multiple_Jazztel model 15-exhibits_Jazztel model 18DP-exhibits_Net result" xfId="6909"/>
    <cellStyle name="_Multiple_Jazztel model 15-exhibits_Jazztel model 18DP-exhibits_Net result 2" xfId="6910"/>
    <cellStyle name="_Multiple_Jazztel model 15-exhibits_Jazztel model 18DP-exhibits_Net result 2 2" xfId="6911"/>
    <cellStyle name="_Multiple_Jazztel model 15-exhibits_Jazztel model 18DP-exhibits_Net result_Bridge FC Act 2007 vs 2008 (Fct June) par entreprise" xfId="6912"/>
    <cellStyle name="_Multiple_Jazztel model 15-exhibits_Jazztel model 18DP-exhibits_Net result_Bridge FC Act 2007 vs 2008 (Fct June) par entreprise 2" xfId="6913"/>
    <cellStyle name="_Multiple_Jazztel model 15-exhibits_Jazztel model 18DP-exhibits_Net result_Bridge FC Act 2007 vs 2008 (Fct June) par entreprise 2 2" xfId="6914"/>
    <cellStyle name="_Multiple_Jazztel model 15-exhibits_Jazztel model 18DP-exhibits_Net result_Cash Unit Review 2012 03 Acetow" xfId="6915"/>
    <cellStyle name="_Multiple_Jazztel model 15-exhibits_Jazztel model 18DP-exhibits_Net result_Conso Bridge EBITDA 2008x2007" xfId="6916"/>
    <cellStyle name="_Multiple_Jazztel model 15-exhibits_Jazztel model 18DP-exhibits_Net result_Conso Bridge EBITDA 2008x2007 2" xfId="6917"/>
    <cellStyle name="_Multiple_Jazztel model 15-exhibits_Jazztel model 18DP-exhibits_Net result_Conso Bridge EBITDA 2008x2007 2 2" xfId="6918"/>
    <cellStyle name="_Multiple_Jazztel model 15-exhibits_Jazztel model 18DP-exhibits_Net result_Conso Bridge EBITDA 2008x2007 SPRING06" xfId="6919"/>
    <cellStyle name="_Multiple_Jazztel model 15-exhibits_Jazztel model 18DP-exhibits_Net result_Conso Bridge EBITDA 2008x2007 SPRING06 2" xfId="6920"/>
    <cellStyle name="_Multiple_Jazztel model 15-exhibits_Jazztel model 18DP-exhibits_Net result_Conso Bridge EBITDA 2008x2007 SPRING06 2 2" xfId="6921"/>
    <cellStyle name="_Multiple_Jazztel model 15-exhibits_Jazztel model 18DP-exhibits_Net result_P&amp;L Spring 200806" xfId="6922"/>
    <cellStyle name="_Multiple_Jazztel model 15-exhibits_Jazztel model 18DP-exhibits_Net result_P&amp;L Spring 200806 2" xfId="6923"/>
    <cellStyle name="_Multiple_Jazztel model 15-exhibits_Jazztel model 18DP-exhibits_Net result_P&amp;L Spring 200806 2 2" xfId="6924"/>
    <cellStyle name="_Multiple_Jazztel model 15-exhibits_Jazztel model 18DP-exhibits_Net result_Présentation au Board" xfId="6925"/>
    <cellStyle name="_Multiple_Jazztel model 15-exhibits_Jazztel model 18DP-exhibits_Net result_Présentation au Board 2" xfId="6926"/>
    <cellStyle name="_Multiple_Jazztel model 15-exhibits_Jazztel model 18DP-exhibits_Net result_Présentation au Board 2 2" xfId="6927"/>
    <cellStyle name="_Multiple_Jazztel model 15-exhibits_Jazztel model 18DP-exhibits_Net result_Présentation au Board July 29" xfId="6928"/>
    <cellStyle name="_Multiple_Jazztel model 15-exhibits_Jazztel model 18DP-exhibits_Net result_Présentation au Board July 29 2" xfId="6929"/>
    <cellStyle name="_Multiple_Jazztel model 15-exhibits_Jazztel model 18DP-exhibits_Net result_Présentation au Board July 29 2 2" xfId="6930"/>
    <cellStyle name="_Multiple_Jazztel model 15-exhibits_Jazztel model 18DP-exhibits_Net result_Présentation au CDG July 21 v080708" xfId="6931"/>
    <cellStyle name="_Multiple_Jazztel model 15-exhibits_Jazztel model 18DP-exhibits_Net result_Présentation au CDG July 21 v080708 2" xfId="6932"/>
    <cellStyle name="_Multiple_Jazztel model 15-exhibits_Jazztel model 18DP-exhibits_Net result_Présentation au CDG July 21 v080708 2 2" xfId="6933"/>
    <cellStyle name="_Multiple_Jazztel model 15-exhibits_Jazztel model 18DP-exhibits_Net result_SPRING 2010" xfId="6934"/>
    <cellStyle name="_Multiple_Jazztel model 15-exhibits_Jazztel model 18DP-exhibits_Net result_SPRING 2010 2" xfId="6935"/>
    <cellStyle name="_Multiple_Jazztel model 15-exhibits_Jazztel model 18DP-exhibits_Net result_SPRING 2010 2 2" xfId="6936"/>
    <cellStyle name="_Multiple_Jazztel model 15-exhibits_Jazztel model 18DP-exhibits_Net result_WC &amp; Free Cash Flow 2011-10" xfId="6937"/>
    <cellStyle name="_Multiple_Jazztel model 15-exhibits_Jazztel model 18DP-exhibits_Net result_WC &amp; Free Cash Flow 2011-10 2" xfId="6938"/>
    <cellStyle name="_Multiple_Jazztel model 15-exhibits_Jazztel model 18DP-exhibits_Net result_WC &amp; Free Cash Flow 2011-10 2 2" xfId="6939"/>
    <cellStyle name="_Multiple_Jazztel model 15-exhibits_Jazztel model 18DP-exhibits_Net result_WC &amp; Free Cash Flow Spring 200806" xfId="6940"/>
    <cellStyle name="_Multiple_Jazztel model 15-exhibits_Jazztel model 18DP-exhibits_Net result_WC &amp; Free Cash Flow Spring 200806 2" xfId="6941"/>
    <cellStyle name="_Multiple_Jazztel model 15-exhibits_Jazztel model 18DP-exhibits_Net result_WC &amp; Free Cash Flow Spring 200806 2 2" xfId="6942"/>
    <cellStyle name="_Multiple_Jazztel model 15-exhibits_Jazztel model 18DP-exhibits_Présention au Board July 29" xfId="6943"/>
    <cellStyle name="_Multiple_Jazztel model 15-exhibits_Jazztel model 18DP-exhibits_Présention au Board July 29 2" xfId="6944"/>
    <cellStyle name="_Multiple_Jazztel model 15-exhibits_Jazztel model 18DP-exhibits_Présention au Board July 29 2 2" xfId="6945"/>
    <cellStyle name="_Multiple_Jazztel model 15-exhibits_Jazztel model 18DP-exhibits_suivi dette et FCF" xfId="6946"/>
    <cellStyle name="_Multiple_Jazztel model 15-exhibits_Jazztel model 18DP-exhibits_suivi dette et FCF 2" xfId="6947"/>
    <cellStyle name="_Multiple_Jazztel model 15-exhibits_Jazztel model 18DP-exhibits_suivi dette et FCF 2 2" xfId="6948"/>
    <cellStyle name="_Multiple_Jazztel model 15-exhibits_Jazztel model 18DP-exhibits_Synthèse prev 2006 - 2007 par entreprise" xfId="6949"/>
    <cellStyle name="_Multiple_Jazztel model 15-exhibits_Jazztel model 18DP-exhibits_Synthèse prev 2006 - 2007 par entreprise 2" xfId="6950"/>
    <cellStyle name="_Multiple_Jazztel model 15-exhibits_Jazztel model 18DP-exhibits_Synthèse prev 2006 - 2007 par entreprise 2 2" xfId="6951"/>
    <cellStyle name="_Multiple_Jazztel model 15-exhibits_Jazztel model 18DP-exhibits_Synthèse prev 2006 - 2007 par entreprise_Bridge FC Act 2007 vs 2008 (Fct June) par entreprise" xfId="6952"/>
    <cellStyle name="_Multiple_Jazztel model 15-exhibits_Jazztel model 18DP-exhibits_Synthèse prev 2006 - 2007 par entreprise_Bridge FC Act 2007 vs 2008 (Fct June) par entreprise 2" xfId="6953"/>
    <cellStyle name="_Multiple_Jazztel model 15-exhibits_Jazztel model 18DP-exhibits_Synthèse prev 2006 - 2007 par entreprise_Bridge FC Act 2007 vs 2008 (Fct June) par entreprise 2 2" xfId="6954"/>
    <cellStyle name="_Multiple_Jazztel model 15-exhibits_Jazztel model 18DP-exhibits_Synthèse prev 2006 - 2007 par entreprise_Cash Unit Review 2012 03 Acetow" xfId="6955"/>
    <cellStyle name="_Multiple_Jazztel model 15-exhibits_Jazztel model 18DP-exhibits_Synthèse prev 2006 - 2007 par entreprise_Conso Bridge EBITDA 2008x2007" xfId="6956"/>
    <cellStyle name="_Multiple_Jazztel model 15-exhibits_Jazztel model 18DP-exhibits_Synthèse prev 2006 - 2007 par entreprise_Conso Bridge EBITDA 2008x2007 2" xfId="6957"/>
    <cellStyle name="_Multiple_Jazztel model 15-exhibits_Jazztel model 18DP-exhibits_Synthèse prev 2006 - 2007 par entreprise_Conso Bridge EBITDA 2008x2007 2 2" xfId="6958"/>
    <cellStyle name="_Multiple_Jazztel model 15-exhibits_Jazztel model 18DP-exhibits_Synthèse prev 2006 - 2007 par entreprise_Conso Bridge EBITDA 2008x2007 SPRING06" xfId="6959"/>
    <cellStyle name="_Multiple_Jazztel model 15-exhibits_Jazztel model 18DP-exhibits_Synthèse prev 2006 - 2007 par entreprise_Conso Bridge EBITDA 2008x2007 SPRING06 2" xfId="6960"/>
    <cellStyle name="_Multiple_Jazztel model 15-exhibits_Jazztel model 18DP-exhibits_Synthèse prev 2006 - 2007 par entreprise_Conso Bridge EBITDA 2008x2007 SPRING06 2 2" xfId="6961"/>
    <cellStyle name="_Multiple_Jazztel model 15-exhibits_Jazztel model 18DP-exhibits_Synthèse prev 2006 - 2007 par entreprise_Formats RDG Dec 2007 vMAG Energy Services" xfId="6962"/>
    <cellStyle name="_Multiple_Jazztel model 15-exhibits_Jazztel model 18DP-exhibits_Synthèse prev 2006 - 2007 par entreprise_Formats RDG Dec 2007 vMAG Energy Services 2" xfId="6963"/>
    <cellStyle name="_Multiple_Jazztel model 15-exhibits_Jazztel model 18DP-exhibits_Synthèse prev 2006 - 2007 par entreprise_Formats RDG Dec 2007 vMAG Energy Services 2 2" xfId="6964"/>
    <cellStyle name="_Multiple_Jazztel model 15-exhibits_Jazztel model 18DP-exhibits_Synthèse prev 2006 - 2007 par entreprise_P&amp;L Spring 200806" xfId="6965"/>
    <cellStyle name="_Multiple_Jazztel model 15-exhibits_Jazztel model 18DP-exhibits_Synthèse prev 2006 - 2007 par entreprise_P&amp;L Spring 200806 2" xfId="6966"/>
    <cellStyle name="_Multiple_Jazztel model 15-exhibits_Jazztel model 18DP-exhibits_Synthèse prev 2006 - 2007 par entreprise_P&amp;L Spring 200806 2 2" xfId="6967"/>
    <cellStyle name="_Multiple_Jazztel model 15-exhibits_Jazztel model 18DP-exhibits_Synthèse prev 2006 - 2007 par entreprise_Présentation au Board" xfId="6968"/>
    <cellStyle name="_Multiple_Jazztel model 15-exhibits_Jazztel model 18DP-exhibits_Synthèse prev 2006 - 2007 par entreprise_Présentation au Board 2" xfId="6969"/>
    <cellStyle name="_Multiple_Jazztel model 15-exhibits_Jazztel model 18DP-exhibits_Synthèse prev 2006 - 2007 par entreprise_Présentation au Board 2 2" xfId="6970"/>
    <cellStyle name="_Multiple_Jazztel model 15-exhibits_Jazztel model 18DP-exhibits_Synthèse prev 2006 - 2007 par entreprise_Présentation au Board July 29" xfId="6971"/>
    <cellStyle name="_Multiple_Jazztel model 15-exhibits_Jazztel model 18DP-exhibits_Synthèse prev 2006 - 2007 par entreprise_Présentation au Board July 29 2" xfId="6972"/>
    <cellStyle name="_Multiple_Jazztel model 15-exhibits_Jazztel model 18DP-exhibits_Synthèse prev 2006 - 2007 par entreprise_Présentation au Board July 29 2 2" xfId="6973"/>
    <cellStyle name="_Multiple_Jazztel model 15-exhibits_Jazztel model 18DP-exhibits_Synthèse prev 2006 - 2007 par entreprise_Présentation au CDG July 21 v080708" xfId="6974"/>
    <cellStyle name="_Multiple_Jazztel model 15-exhibits_Jazztel model 18DP-exhibits_Synthèse prev 2006 - 2007 par entreprise_Présentation au CDG July 21 v080708 2" xfId="6975"/>
    <cellStyle name="_Multiple_Jazztel model 15-exhibits_Jazztel model 18DP-exhibits_Synthèse prev 2006 - 2007 par entreprise_Présentation au CDG July 21 v080708 2 2" xfId="6976"/>
    <cellStyle name="_Multiple_Jazztel model 15-exhibits_Jazztel model 18DP-exhibits_Synthèse prev 2006 - 2007 par entreprise_SPRING 2010" xfId="6977"/>
    <cellStyle name="_Multiple_Jazztel model 15-exhibits_Jazztel model 18DP-exhibits_Synthèse prev 2006 - 2007 par entreprise_SPRING 2010 2" xfId="6978"/>
    <cellStyle name="_Multiple_Jazztel model 15-exhibits_Jazztel model 18DP-exhibits_Synthèse prev 2006 - 2007 par entreprise_SPRING 2010 2 2" xfId="6979"/>
    <cellStyle name="_Multiple_Jazztel model 15-exhibits_Jazztel model 18DP-exhibits_Synthèse prev 2006 - 2007 par entreprise_Synthèse Rhodia Spring Dec 2007 P&amp;L" xfId="6980"/>
    <cellStyle name="_Multiple_Jazztel model 15-exhibits_Jazztel model 18DP-exhibits_Synthèse prev 2006 - 2007 par entreprise_Synthèse Rhodia Spring Dec 2007 P&amp;L 2" xfId="6981"/>
    <cellStyle name="_Multiple_Jazztel model 15-exhibits_Jazztel model 18DP-exhibits_Synthèse prev 2006 - 2007 par entreprise_Synthèse Rhodia Spring Dec 2007 P&amp;L 2 2" xfId="6982"/>
    <cellStyle name="_Multiple_Jazztel model 15-exhibits_Jazztel model 18DP-exhibits_Synthèse prev 2006 - 2007 par entreprise_WC &amp; Free Cash Flow 2011-10" xfId="6983"/>
    <cellStyle name="_Multiple_Jazztel model 15-exhibits_Jazztel model 18DP-exhibits_Synthèse prev 2006 - 2007 par entreprise_WC &amp; Free Cash Flow 2011-10 2" xfId="6984"/>
    <cellStyle name="_Multiple_Jazztel model 15-exhibits_Jazztel model 18DP-exhibits_Synthèse prev 2006 - 2007 par entreprise_WC &amp; Free Cash Flow 2011-10 2 2" xfId="6985"/>
    <cellStyle name="_Multiple_Jazztel model 15-exhibits_Jazztel model 18DP-exhibits_Synthèse prev 2006 - 2007 par entreprise_WC &amp; Free Cash Flow Spring 200806" xfId="6986"/>
    <cellStyle name="_Multiple_Jazztel model 15-exhibits_Jazztel model 18DP-exhibits_Synthèse prev 2006 - 2007 par entreprise_WC &amp; Free Cash Flow Spring 200806 2" xfId="6987"/>
    <cellStyle name="_Multiple_Jazztel model 15-exhibits_Jazztel model 18DP-exhibits_Synthèse prev 2006 - 2007 par entreprise_WC &amp; Free Cash Flow Spring 200806 2 2" xfId="6988"/>
    <cellStyle name="_Multiple_Jazztel model 15-exhibits_Jazztel model 18DP-exhibits_T_MOBIL2" xfId="6989"/>
    <cellStyle name="_Multiple_Jazztel model 15-exhibits_Jazztel model 18DP-exhibits_T_MOBIL2 2" xfId="6990"/>
    <cellStyle name="_Multiple_Jazztel model 15-exhibits_Jazztel1" xfId="6991"/>
    <cellStyle name="_Multiple_Jazztel model 15-exhibits_Jazztel1 2" xfId="6992"/>
    <cellStyle name="_Multiple_Jazztel model 15-exhibits_T_MOBIL2" xfId="6993"/>
    <cellStyle name="_Multiple_Jazztel model 15-exhibits_T_MOBIL2 2" xfId="6994"/>
    <cellStyle name="_Multiple_Jazztel model 15-exhibits_T_MOBIL2 2_FCF" xfId="6995"/>
    <cellStyle name="_Multiple_Jazztel model 15-exhibits_T_MOBIL2 3" xfId="6996"/>
    <cellStyle name="_Multiple_Jazztel model 15-exhibits_T_MOBIL2 4" xfId="6997"/>
    <cellStyle name="_Multiple_Jazztel model 15-exhibits_T_MOBIL2_FCF" xfId="6998"/>
    <cellStyle name="_Multiple_Jazztel model 15-exhibits_Versatel1" xfId="6999"/>
    <cellStyle name="_Multiple_Jazztel model 15-exhibits_Versatel1 2" xfId="7000"/>
    <cellStyle name="_Multiple_Jazztel model 15-exhibits-Friso2" xfId="7001"/>
    <cellStyle name="_Multiple_Jazztel model 15-exhibits-Friso2 2" xfId="7002"/>
    <cellStyle name="_Multiple_Jazztel model 15-exhibits-Friso2 2 2" xfId="7003"/>
    <cellStyle name="_Multiple_Jazztel model 15-exhibits-Friso2 3" xfId="7004"/>
    <cellStyle name="_Multiple_Jazztel model 15-exhibits-Friso2 4" xfId="7005"/>
    <cellStyle name="_Multiple_Jazztel model 15-exhibits-Friso2_2009-07-22_PEC-CAPEX 2009-2010_V7" xfId="7006"/>
    <cellStyle name="_Multiple_Jazztel model 15-exhibits-Friso2_2009-08_PEC-CAPEX 2009-2010_V8" xfId="7007"/>
    <cellStyle name="_Multiple_Jazztel model 15-exhibits-Friso2_Jazztel model 16DP3-Exhibits" xfId="7008"/>
    <cellStyle name="_Multiple_Jazztel model 15-exhibits-Friso2_Jazztel model 16DP3-Exhibits 2" xfId="7009"/>
    <cellStyle name="_Multiple_Jazztel model 15-exhibits-Friso2_Jazztel model 16DP3-Exhibits 2 2" xfId="7010"/>
    <cellStyle name="_Multiple_Jazztel model 15-exhibits-Friso2_Jazztel model 16DP3-Exhibits_Mobile CSC - CMT" xfId="7011"/>
    <cellStyle name="_Multiple_Jazztel model 15-exhibits-Friso2_Jazztel model 16DP3-Exhibits_Mobile CSC - CMT 2" xfId="7012"/>
    <cellStyle name="_Multiple_Jazztel model 15-exhibits-Friso2_Jazztel model 16DP3-Exhibits_Mobile CSC - CMT 2 2" xfId="7013"/>
    <cellStyle name="_Multiple_Jazztel model 15-exhibits-Friso2_Jazztel model 18DP-exhibits" xfId="7014"/>
    <cellStyle name="_Multiple_Jazztel model 15-exhibits-Friso2_Jazztel model 18DP-exhibits 2" xfId="7015"/>
    <cellStyle name="_Multiple_Jazztel model 15-exhibits-Friso2_Jazztel model 18DP-exhibits 2 2" xfId="7016"/>
    <cellStyle name="_Multiple_Jazztel model 15-exhibits-Friso2_Jazztel model 18DP-exhibits_Chiffres Pres board 2007" xfId="7017"/>
    <cellStyle name="_Multiple_Jazztel model 15-exhibits-Friso2_Jazztel model 18DP-exhibits_Chiffres Pres board 2007 2" xfId="7018"/>
    <cellStyle name="_Multiple_Jazztel model 15-exhibits-Friso2_Jazztel model 18DP-exhibits_Chiffres Pres board 2007 2 2" xfId="7019"/>
    <cellStyle name="_Multiple_Jazztel model 15-exhibits-Friso2_Jazztel model 18DP-exhibits_Chiffres Pres Juillet 2007" xfId="7020"/>
    <cellStyle name="_Multiple_Jazztel model 15-exhibits-Friso2_Jazztel model 18DP-exhibits_Chiffres Pres Juillet 2007 2" xfId="7021"/>
    <cellStyle name="_Multiple_Jazztel model 15-exhibits-Friso2_Jazztel model 18DP-exhibits_Chiffres Pres Juillet 2007 2 2" xfId="7022"/>
    <cellStyle name="_Multiple_Jazztel model 15-exhibits-Friso2_Jazztel model 18DP-exhibits_Net result" xfId="7023"/>
    <cellStyle name="_Multiple_Jazztel model 15-exhibits-Friso2_Jazztel model 18DP-exhibits_Net result 2" xfId="7024"/>
    <cellStyle name="_Multiple_Jazztel model 15-exhibits-Friso2_Jazztel model 18DP-exhibits_Net result 2 2" xfId="7025"/>
    <cellStyle name="_Multiple_Jazztel model 15-exhibits-Friso2_Jazztel model 18DP-exhibits_Net result_Bridge FC Act 2007 vs 2008 (Fct June) par entreprise" xfId="7026"/>
    <cellStyle name="_Multiple_Jazztel model 15-exhibits-Friso2_Jazztel model 18DP-exhibits_Net result_Bridge FC Act 2007 vs 2008 (Fct June) par entreprise 2" xfId="7027"/>
    <cellStyle name="_Multiple_Jazztel model 15-exhibits-Friso2_Jazztel model 18DP-exhibits_Net result_Bridge FC Act 2007 vs 2008 (Fct June) par entreprise 2 2" xfId="7028"/>
    <cellStyle name="_Multiple_Jazztel model 15-exhibits-Friso2_Jazztel model 18DP-exhibits_Net result_Cash Unit Review 2012 03 Acetow" xfId="7029"/>
    <cellStyle name="_Multiple_Jazztel model 15-exhibits-Friso2_Jazztel model 18DP-exhibits_Net result_Conso Bridge EBITDA 2008x2007" xfId="7030"/>
    <cellStyle name="_Multiple_Jazztel model 15-exhibits-Friso2_Jazztel model 18DP-exhibits_Net result_Conso Bridge EBITDA 2008x2007 2" xfId="7031"/>
    <cellStyle name="_Multiple_Jazztel model 15-exhibits-Friso2_Jazztel model 18DP-exhibits_Net result_Conso Bridge EBITDA 2008x2007 2 2" xfId="7032"/>
    <cellStyle name="_Multiple_Jazztel model 15-exhibits-Friso2_Jazztel model 18DP-exhibits_Net result_Conso Bridge EBITDA 2008x2007 SPRING06" xfId="7033"/>
    <cellStyle name="_Multiple_Jazztel model 15-exhibits-Friso2_Jazztel model 18DP-exhibits_Net result_Conso Bridge EBITDA 2008x2007 SPRING06 2" xfId="7034"/>
    <cellStyle name="_Multiple_Jazztel model 15-exhibits-Friso2_Jazztel model 18DP-exhibits_Net result_Conso Bridge EBITDA 2008x2007 SPRING06 2 2" xfId="7035"/>
    <cellStyle name="_Multiple_Jazztel model 15-exhibits-Friso2_Jazztel model 18DP-exhibits_Net result_P&amp;L Spring 200806" xfId="7036"/>
    <cellStyle name="_Multiple_Jazztel model 15-exhibits-Friso2_Jazztel model 18DP-exhibits_Net result_P&amp;L Spring 200806 2" xfId="7037"/>
    <cellStyle name="_Multiple_Jazztel model 15-exhibits-Friso2_Jazztel model 18DP-exhibits_Net result_P&amp;L Spring 200806 2 2" xfId="7038"/>
    <cellStyle name="_Multiple_Jazztel model 15-exhibits-Friso2_Jazztel model 18DP-exhibits_Net result_Présentation au Board" xfId="7039"/>
    <cellStyle name="_Multiple_Jazztel model 15-exhibits-Friso2_Jazztel model 18DP-exhibits_Net result_Présentation au Board 2" xfId="7040"/>
    <cellStyle name="_Multiple_Jazztel model 15-exhibits-Friso2_Jazztel model 18DP-exhibits_Net result_Présentation au Board 2 2" xfId="7041"/>
    <cellStyle name="_Multiple_Jazztel model 15-exhibits-Friso2_Jazztel model 18DP-exhibits_Net result_Présentation au Board July 29" xfId="7042"/>
    <cellStyle name="_Multiple_Jazztel model 15-exhibits-Friso2_Jazztel model 18DP-exhibits_Net result_Présentation au Board July 29 2" xfId="7043"/>
    <cellStyle name="_Multiple_Jazztel model 15-exhibits-Friso2_Jazztel model 18DP-exhibits_Net result_Présentation au Board July 29 2 2" xfId="7044"/>
    <cellStyle name="_Multiple_Jazztel model 15-exhibits-Friso2_Jazztel model 18DP-exhibits_Net result_Présentation au CDG July 21 v080708" xfId="7045"/>
    <cellStyle name="_Multiple_Jazztel model 15-exhibits-Friso2_Jazztel model 18DP-exhibits_Net result_Présentation au CDG July 21 v080708 2" xfId="7046"/>
    <cellStyle name="_Multiple_Jazztel model 15-exhibits-Friso2_Jazztel model 18DP-exhibits_Net result_Présentation au CDG July 21 v080708 2 2" xfId="7047"/>
    <cellStyle name="_Multiple_Jazztel model 15-exhibits-Friso2_Jazztel model 18DP-exhibits_Net result_SPRING 2010" xfId="7048"/>
    <cellStyle name="_Multiple_Jazztel model 15-exhibits-Friso2_Jazztel model 18DP-exhibits_Net result_SPRING 2010 2" xfId="7049"/>
    <cellStyle name="_Multiple_Jazztel model 15-exhibits-Friso2_Jazztel model 18DP-exhibits_Net result_SPRING 2010 2 2" xfId="7050"/>
    <cellStyle name="_Multiple_Jazztel model 15-exhibits-Friso2_Jazztel model 18DP-exhibits_Net result_WC &amp; Free Cash Flow 2011-10" xfId="7051"/>
    <cellStyle name="_Multiple_Jazztel model 15-exhibits-Friso2_Jazztel model 18DP-exhibits_Net result_WC &amp; Free Cash Flow 2011-10 2" xfId="7052"/>
    <cellStyle name="_Multiple_Jazztel model 15-exhibits-Friso2_Jazztel model 18DP-exhibits_Net result_WC &amp; Free Cash Flow 2011-10 2 2" xfId="7053"/>
    <cellStyle name="_Multiple_Jazztel model 15-exhibits-Friso2_Jazztel model 18DP-exhibits_Net result_WC &amp; Free Cash Flow Spring 200806" xfId="7054"/>
    <cellStyle name="_Multiple_Jazztel model 15-exhibits-Friso2_Jazztel model 18DP-exhibits_Net result_WC &amp; Free Cash Flow Spring 200806 2" xfId="7055"/>
    <cellStyle name="_Multiple_Jazztel model 15-exhibits-Friso2_Jazztel model 18DP-exhibits_Net result_WC &amp; Free Cash Flow Spring 200806 2 2" xfId="7056"/>
    <cellStyle name="_Multiple_Jazztel model 15-exhibits-Friso2_Jazztel model 18DP-exhibits_Présention au Board July 29" xfId="7057"/>
    <cellStyle name="_Multiple_Jazztel model 15-exhibits-Friso2_Jazztel model 18DP-exhibits_Présention au Board July 29 2" xfId="7058"/>
    <cellStyle name="_Multiple_Jazztel model 15-exhibits-Friso2_Jazztel model 18DP-exhibits_Présention au Board July 29 2 2" xfId="7059"/>
    <cellStyle name="_Multiple_Jazztel model 15-exhibits-Friso2_Jazztel model 18DP-exhibits_suivi dette et FCF" xfId="7060"/>
    <cellStyle name="_Multiple_Jazztel model 15-exhibits-Friso2_Jazztel model 18DP-exhibits_suivi dette et FCF 2" xfId="7061"/>
    <cellStyle name="_Multiple_Jazztel model 15-exhibits-Friso2_Jazztel model 18DP-exhibits_suivi dette et FCF 2 2" xfId="7062"/>
    <cellStyle name="_Multiple_Jazztel model 15-exhibits-Friso2_Jazztel model 18DP-exhibits_Synthèse prev 2006 - 2007 par entreprise" xfId="7063"/>
    <cellStyle name="_Multiple_Jazztel model 15-exhibits-Friso2_Jazztel model 18DP-exhibits_Synthèse prev 2006 - 2007 par entreprise 2" xfId="7064"/>
    <cellStyle name="_Multiple_Jazztel model 15-exhibits-Friso2_Jazztel model 18DP-exhibits_Synthèse prev 2006 - 2007 par entreprise 2 2" xfId="7065"/>
    <cellStyle name="_Multiple_Jazztel model 15-exhibits-Friso2_Jazztel model 18DP-exhibits_Synthèse prev 2006 - 2007 par entreprise_Bridge FC Act 2007 vs 2008 (Fct June) par entreprise" xfId="7066"/>
    <cellStyle name="_Multiple_Jazztel model 15-exhibits-Friso2_Jazztel model 18DP-exhibits_Synthèse prev 2006 - 2007 par entreprise_Bridge FC Act 2007 vs 2008 (Fct June) par entreprise 2" xfId="7067"/>
    <cellStyle name="_Multiple_Jazztel model 15-exhibits-Friso2_Jazztel model 18DP-exhibits_Synthèse prev 2006 - 2007 par entreprise_Bridge FC Act 2007 vs 2008 (Fct June) par entreprise 2 2" xfId="7068"/>
    <cellStyle name="_Multiple_Jazztel model 15-exhibits-Friso2_Jazztel model 18DP-exhibits_Synthèse prev 2006 - 2007 par entreprise_Cash Unit Review 2012 03 Acetow" xfId="7069"/>
    <cellStyle name="_Multiple_Jazztel model 15-exhibits-Friso2_Jazztel model 18DP-exhibits_Synthèse prev 2006 - 2007 par entreprise_Conso Bridge EBITDA 2008x2007" xfId="7070"/>
    <cellStyle name="_Multiple_Jazztel model 15-exhibits-Friso2_Jazztel model 18DP-exhibits_Synthèse prev 2006 - 2007 par entreprise_Conso Bridge EBITDA 2008x2007 2" xfId="7071"/>
    <cellStyle name="_Multiple_Jazztel model 15-exhibits-Friso2_Jazztel model 18DP-exhibits_Synthèse prev 2006 - 2007 par entreprise_Conso Bridge EBITDA 2008x2007 2 2" xfId="7072"/>
    <cellStyle name="_Multiple_Jazztel model 15-exhibits-Friso2_Jazztel model 18DP-exhibits_Synthèse prev 2006 - 2007 par entreprise_Conso Bridge EBITDA 2008x2007 SPRING06" xfId="7073"/>
    <cellStyle name="_Multiple_Jazztel model 15-exhibits-Friso2_Jazztel model 18DP-exhibits_Synthèse prev 2006 - 2007 par entreprise_Conso Bridge EBITDA 2008x2007 SPRING06 2" xfId="7074"/>
    <cellStyle name="_Multiple_Jazztel model 15-exhibits-Friso2_Jazztel model 18DP-exhibits_Synthèse prev 2006 - 2007 par entreprise_Conso Bridge EBITDA 2008x2007 SPRING06 2 2" xfId="7075"/>
    <cellStyle name="_Multiple_Jazztel model 15-exhibits-Friso2_Jazztel model 18DP-exhibits_Synthèse prev 2006 - 2007 par entreprise_Formats RDG Dec 2007 vMAG Energy Services" xfId="7076"/>
    <cellStyle name="_Multiple_Jazztel model 15-exhibits-Friso2_Jazztel model 18DP-exhibits_Synthèse prev 2006 - 2007 par entreprise_Formats RDG Dec 2007 vMAG Energy Services 2" xfId="7077"/>
    <cellStyle name="_Multiple_Jazztel model 15-exhibits-Friso2_Jazztel model 18DP-exhibits_Synthèse prev 2006 - 2007 par entreprise_Formats RDG Dec 2007 vMAG Energy Services 2 2" xfId="7078"/>
    <cellStyle name="_Multiple_Jazztel model 15-exhibits-Friso2_Jazztel model 18DP-exhibits_Synthèse prev 2006 - 2007 par entreprise_P&amp;L Spring 200806" xfId="7079"/>
    <cellStyle name="_Multiple_Jazztel model 15-exhibits-Friso2_Jazztel model 18DP-exhibits_Synthèse prev 2006 - 2007 par entreprise_P&amp;L Spring 200806 2" xfId="7080"/>
    <cellStyle name="_Multiple_Jazztel model 15-exhibits-Friso2_Jazztel model 18DP-exhibits_Synthèse prev 2006 - 2007 par entreprise_P&amp;L Spring 200806 2 2" xfId="7081"/>
    <cellStyle name="_Multiple_Jazztel model 15-exhibits-Friso2_Jazztel model 18DP-exhibits_Synthèse prev 2006 - 2007 par entreprise_Présentation au Board" xfId="7082"/>
    <cellStyle name="_Multiple_Jazztel model 15-exhibits-Friso2_Jazztel model 18DP-exhibits_Synthèse prev 2006 - 2007 par entreprise_Présentation au Board 2" xfId="7083"/>
    <cellStyle name="_Multiple_Jazztel model 15-exhibits-Friso2_Jazztel model 18DP-exhibits_Synthèse prev 2006 - 2007 par entreprise_Présentation au Board 2 2" xfId="7084"/>
    <cellStyle name="_Multiple_Jazztel model 15-exhibits-Friso2_Jazztel model 18DP-exhibits_Synthèse prev 2006 - 2007 par entreprise_Présentation au Board July 29" xfId="7085"/>
    <cellStyle name="_Multiple_Jazztel model 15-exhibits-Friso2_Jazztel model 18DP-exhibits_Synthèse prev 2006 - 2007 par entreprise_Présentation au Board July 29 2" xfId="7086"/>
    <cellStyle name="_Multiple_Jazztel model 15-exhibits-Friso2_Jazztel model 18DP-exhibits_Synthèse prev 2006 - 2007 par entreprise_Présentation au Board July 29 2 2" xfId="7087"/>
    <cellStyle name="_Multiple_Jazztel model 15-exhibits-Friso2_Jazztel model 18DP-exhibits_Synthèse prev 2006 - 2007 par entreprise_Présentation au CDG July 21 v080708" xfId="7088"/>
    <cellStyle name="_Multiple_Jazztel model 15-exhibits-Friso2_Jazztel model 18DP-exhibits_Synthèse prev 2006 - 2007 par entreprise_Présentation au CDG July 21 v080708 2" xfId="7089"/>
    <cellStyle name="_Multiple_Jazztel model 15-exhibits-Friso2_Jazztel model 18DP-exhibits_Synthèse prev 2006 - 2007 par entreprise_Présentation au CDG July 21 v080708 2 2" xfId="7090"/>
    <cellStyle name="_Multiple_Jazztel model 15-exhibits-Friso2_Jazztel model 18DP-exhibits_Synthèse prev 2006 - 2007 par entreprise_SPRING 2010" xfId="7091"/>
    <cellStyle name="_Multiple_Jazztel model 15-exhibits-Friso2_Jazztel model 18DP-exhibits_Synthèse prev 2006 - 2007 par entreprise_SPRING 2010 2" xfId="7092"/>
    <cellStyle name="_Multiple_Jazztel model 15-exhibits-Friso2_Jazztel model 18DP-exhibits_Synthèse prev 2006 - 2007 par entreprise_SPRING 2010 2 2" xfId="7093"/>
    <cellStyle name="_Multiple_Jazztel model 15-exhibits-Friso2_Jazztel model 18DP-exhibits_Synthèse prev 2006 - 2007 par entreprise_Synthèse Rhodia Spring Dec 2007 P&amp;L" xfId="7094"/>
    <cellStyle name="_Multiple_Jazztel model 15-exhibits-Friso2_Jazztel model 18DP-exhibits_Synthèse prev 2006 - 2007 par entreprise_Synthèse Rhodia Spring Dec 2007 P&amp;L 2" xfId="7095"/>
    <cellStyle name="_Multiple_Jazztel model 15-exhibits-Friso2_Jazztel model 18DP-exhibits_Synthèse prev 2006 - 2007 par entreprise_Synthèse Rhodia Spring Dec 2007 P&amp;L 2 2" xfId="7096"/>
    <cellStyle name="_Multiple_Jazztel model 15-exhibits-Friso2_Jazztel model 18DP-exhibits_Synthèse prev 2006 - 2007 par entreprise_WC &amp; Free Cash Flow 2011-10" xfId="7097"/>
    <cellStyle name="_Multiple_Jazztel model 15-exhibits-Friso2_Jazztel model 18DP-exhibits_Synthèse prev 2006 - 2007 par entreprise_WC &amp; Free Cash Flow 2011-10 2" xfId="7098"/>
    <cellStyle name="_Multiple_Jazztel model 15-exhibits-Friso2_Jazztel model 18DP-exhibits_Synthèse prev 2006 - 2007 par entreprise_WC &amp; Free Cash Flow 2011-10 2 2" xfId="7099"/>
    <cellStyle name="_Multiple_Jazztel model 15-exhibits-Friso2_Jazztel model 18DP-exhibits_Synthèse prev 2006 - 2007 par entreprise_WC &amp; Free Cash Flow Spring 200806" xfId="7100"/>
    <cellStyle name="_Multiple_Jazztel model 15-exhibits-Friso2_Jazztel model 18DP-exhibits_Synthèse prev 2006 - 2007 par entreprise_WC &amp; Free Cash Flow Spring 200806 2" xfId="7101"/>
    <cellStyle name="_Multiple_Jazztel model 15-exhibits-Friso2_Jazztel model 18DP-exhibits_Synthèse prev 2006 - 2007 par entreprise_WC &amp; Free Cash Flow Spring 200806 2 2" xfId="7102"/>
    <cellStyle name="_Multiple_Jazztel model 15-exhibits-Friso2_Jazztel model 18DP-exhibits_T_MOBIL2" xfId="7103"/>
    <cellStyle name="_Multiple_Jazztel model 15-exhibits-Friso2_Jazztel model 18DP-exhibits_T_MOBIL2 2" xfId="7104"/>
    <cellStyle name="_Multiple_Jazztel model 15-exhibits-Friso2_Jazztel1" xfId="7105"/>
    <cellStyle name="_Multiple_Jazztel model 15-exhibits-Friso2_Jazztel1 2" xfId="7106"/>
    <cellStyle name="_Multiple_Jazztel model 15-exhibits-Friso2_T_MOBIL2" xfId="7107"/>
    <cellStyle name="_Multiple_Jazztel model 15-exhibits-Friso2_T_MOBIL2 2" xfId="7108"/>
    <cellStyle name="_Multiple_Jazztel model 15-exhibits-Friso2_T_MOBIL2 2_FCF" xfId="7109"/>
    <cellStyle name="_Multiple_Jazztel model 15-exhibits-Friso2_T_MOBIL2 3" xfId="7110"/>
    <cellStyle name="_Multiple_Jazztel model 15-exhibits-Friso2_T_MOBIL2 4" xfId="7111"/>
    <cellStyle name="_Multiple_Jazztel model 15-exhibits-Friso2_T_MOBIL2_FCF" xfId="7112"/>
    <cellStyle name="_Multiple_Jazztel model 15-exhibits-Friso2_Versatel1" xfId="7113"/>
    <cellStyle name="_Multiple_Jazztel model 15-exhibits-Friso2_Versatel1 2" xfId="7114"/>
    <cellStyle name="_Multiple_Jazztel model 16DP2-Exhibits" xfId="7115"/>
    <cellStyle name="_Multiple_Jazztel model 16DP2-Exhibits 2" xfId="7116"/>
    <cellStyle name="_Multiple_Jazztel model 16DP2-Exhibits 2 2" xfId="7117"/>
    <cellStyle name="_Multiple_Jazztel model 16DP3-Exhibits" xfId="7118"/>
    <cellStyle name="_Multiple_Jazztel model 16DP3-Exhibits 2" xfId="7119"/>
    <cellStyle name="_Multiple_Jazztel model 16DP3-Exhibits 2 2" xfId="7120"/>
    <cellStyle name="_Multiple_Jazztel model 21DPVAT-ExhibitsFunding portugal seperate" xfId="7121"/>
    <cellStyle name="_Multiple_Jazztel model 21DPVAT-ExhibitsFunding portugal seperate 2" xfId="7122"/>
    <cellStyle name="_Multiple_Jazztel model 21DPVAT-ExhibitsFunding portugal seperate 2 2" xfId="7123"/>
    <cellStyle name="_Multiple_JC Decaux Model 9 Oct 01" xfId="7124"/>
    <cellStyle name="_Multiple_JC Decaux Model 9 Oct 01 2" xfId="7125"/>
    <cellStyle name="_Multiple_JC Decaux Model 9 Oct 01 2 2" xfId="7126"/>
    <cellStyle name="_Multiple_LBO DAP 6 Dec 2001 PIA - 3" xfId="7127"/>
    <cellStyle name="_Multiple_LBO Model v16" xfId="7128"/>
    <cellStyle name="_Multiple_LBO Model v16 2" xfId="7129"/>
    <cellStyle name="_Multiple_LBO Model v16 2 2" xfId="7130"/>
    <cellStyle name="_Multiple_LBO Model Zannier - 04-09-01" xfId="7131"/>
    <cellStyle name="_Multiple_LBO Model Zannier - 04-09-01 2" xfId="7132"/>
    <cellStyle name="_Multiple_LBO Model Zannier - 04-09-01 2 2" xfId="7133"/>
    <cellStyle name="_Multiple_Lonza_Clariant_gstyle v2.1" xfId="7134"/>
    <cellStyle name="_Multiple_Lonza_Clariant_gstyle v2.1 2" xfId="7135"/>
    <cellStyle name="_Multiple_Lonza_Clariant_gstyle v2.1 2 2" xfId="7136"/>
    <cellStyle name="_Multiple_March 24- BIG .." xfId="7137"/>
    <cellStyle name="_Multiple_March 24- BIG .. 2" xfId="7138"/>
    <cellStyle name="_Multiple_March 24- BIG .. 2 2" xfId="7139"/>
    <cellStyle name="_Multiple_Merger model_19 Oct incl. LBO" xfId="7140"/>
    <cellStyle name="_Multiple_Merger model_19 Oct incl. LBO 2" xfId="7141"/>
    <cellStyle name="_Multiple_Merger model_19 Oct incl. LBO 2 2" xfId="7142"/>
    <cellStyle name="_Multiple_merger_plans_modified_9_3_1999" xfId="7143"/>
    <cellStyle name="_Multiple_merger_plans_modified_9_3_1999 2" xfId="7144"/>
    <cellStyle name="_Multiple_merger_plans_modified_9_3_1999 2 2" xfId="7145"/>
    <cellStyle name="_Multiple_Model Vague 07 conso - Dannaud" xfId="7146"/>
    <cellStyle name="_Multiple_Model Vague 07 conso - Dannaud 2" xfId="7147"/>
    <cellStyle name="_Multiple_Model Vague 07 conso - Dannaud 2 2" xfId="7148"/>
    <cellStyle name="_Multiple_Model_Phosphor10+recap" xfId="7149"/>
    <cellStyle name="_Multiple_NBC-5 yearDCF-Final from Vivendi modified" xfId="7150"/>
    <cellStyle name="_Multiple_NBC-5 yearDCF-Final from Vivendi modified 2" xfId="7151"/>
    <cellStyle name="_Multiple_NBC-5 yearDCF-Final from Vivendi modified 2 2" xfId="7152"/>
    <cellStyle name="_Multiple_NEW Clariant SoP, AVP" xfId="7153"/>
    <cellStyle name="_Multiple_NEW Clariant SoP, AVP 2" xfId="7154"/>
    <cellStyle name="_Multiple_NEW Clariant SoP, AVP 2 2" xfId="7155"/>
    <cellStyle name="_Multiple_New Preliminary Clearstream Model" xfId="7156"/>
    <cellStyle name="_Multiple_New Preliminary Clearstream Model 2" xfId="7157"/>
    <cellStyle name="_Multiple_New Preliminary Clearstream Model 2 2" xfId="7158"/>
    <cellStyle name="_Multiple_outputs" xfId="7159"/>
    <cellStyle name="_Multiple_outputs 2" xfId="7160"/>
    <cellStyle name="_Multiple_outputs 2 2" xfId="7161"/>
    <cellStyle name="_Multiple_Portfolio " xfId="7162"/>
    <cellStyle name="_Multiple_Portfolio  2" xfId="7163"/>
    <cellStyle name="_Multiple_Portfolio  2 2" xfId="7164"/>
    <cellStyle name="_Multiple_Rhodia SoP AVP 19 Mar 2002" xfId="7165"/>
    <cellStyle name="_Multiple_Rhodia SoP AVP 19 Mar 2002 2" xfId="7166"/>
    <cellStyle name="_Multiple_Rhodia SoP AVP 19 Mar 2002 2 2" xfId="7167"/>
    <cellStyle name="_Multiple_Samsara Model_250501_v2" xfId="7168"/>
    <cellStyle name="_Multiple_Samsara Model_250501_v2 2" xfId="7169"/>
    <cellStyle name="_Multiple_Samsara Model_250501_v2 2 2" xfId="7170"/>
    <cellStyle name="_Multiple_Seminis - Analysis at Various Prices" xfId="7171"/>
    <cellStyle name="_Multiple_Seminis - Analysis at Various Prices 2" xfId="7172"/>
    <cellStyle name="_Multiple_Seminis - Analysis at Various Prices 2 2" xfId="7173"/>
    <cellStyle name="_Multiple_Standard Financial Summary" xfId="7174"/>
    <cellStyle name="_Multiple_Standard Financial Summary 2" xfId="7175"/>
    <cellStyle name="_Multiple_Standard Financial Summary 2 2" xfId="7176"/>
    <cellStyle name="_Multiple_Summary of Financial Effects" xfId="7177"/>
    <cellStyle name="_Multiple_Summary of Financial Effects 2" xfId="7178"/>
    <cellStyle name="_Multiple_Summary of Financial Effects 2 2" xfId="7179"/>
    <cellStyle name="_Multiple_temp" xfId="7180"/>
    <cellStyle name="_Multiple_temp 2" xfId="7181"/>
    <cellStyle name="_Multiple_temp 2 2" xfId="7182"/>
    <cellStyle name="_Multiple_Training Model Shell" xfId="7183"/>
    <cellStyle name="_Multiple_Training Model Shell 2" xfId="7184"/>
    <cellStyle name="_Multiple_Training Model Shell 2 2" xfId="7185"/>
    <cellStyle name="_Multiple_Training Model Shell_BLS2q_salesforce" xfId="7186"/>
    <cellStyle name="_Multiple_Training Model Shell_BLS2q_salesforce_07 Rhodia Liquidity Model Standstill 03Nov03" xfId="7187"/>
    <cellStyle name="_Multiple_Training Model Shell_BLS2q_salesforce_07 Rhodia Liquidity Model Standstill 03Nov03 2" xfId="7188"/>
    <cellStyle name="_Multiple_Training Model Shell_BLS2q_salesforce_07 Rhodia Liquidity Model Standstill 03Nov03 2 2" xfId="7189"/>
    <cellStyle name="_Multiple_Training Model Shell_BLS2q_salesforce_07 Rhodia Liquidity Model Standstill 03Nov03 3" xfId="7190"/>
    <cellStyle name="_Multiple_Training Model Shell_BLS2q_salesforce_Panorama banques2410" xfId="7191"/>
    <cellStyle name="_Multiple_Training Model Shell_BLS2q_salesforce_Panorama banques2410 2" xfId="7192"/>
    <cellStyle name="_Multiple_Training Model Shell_BLS2q_salesforce_Panorama banques2410 2 2" xfId="7193"/>
    <cellStyle name="_Multiple_unbundling" xfId="7194"/>
    <cellStyle name="_Multiple_unbundling 2" xfId="7195"/>
    <cellStyle name="_Multiple_unbundling 2 2" xfId="7196"/>
    <cellStyle name="_Multiple_unbundling_lighting_2" xfId="7197"/>
    <cellStyle name="_Multiple_unbundling_lighting_2 2" xfId="7198"/>
    <cellStyle name="_Multiple_unbundling_lighting_2 2 2" xfId="7199"/>
    <cellStyle name="_Multiple_Update 08-27-01-3" xfId="7200"/>
    <cellStyle name="_Multiple_Update 08-27-01-3 2" xfId="7201"/>
    <cellStyle name="_Multiple_Update 08-27-01-3 2 2" xfId="7202"/>
    <cellStyle name="_Multiple_Update 08-27-01-3_BLS2q_salesforce" xfId="7203"/>
    <cellStyle name="_Multiple_Update 08-27-01-3_BLS2q_salesforce_07 Rhodia Liquidity Model Standstill 03Nov03" xfId="7204"/>
    <cellStyle name="_Multiple_Update 08-27-01-3_BLS2q_salesforce_07 Rhodia Liquidity Model Standstill 03Nov03 2" xfId="7205"/>
    <cellStyle name="_Multiple_Update 08-27-01-3_BLS2q_salesforce_07 Rhodia Liquidity Model Standstill 03Nov03 2 2" xfId="7206"/>
    <cellStyle name="_Multiple_Update 08-27-01-3_BLS2q_salesforce_07 Rhodia Liquidity Model Standstill 03Nov03 3" xfId="7207"/>
    <cellStyle name="_Multiple_Update 08-27-01-3_BLS2q_salesforce_Panorama banques2410" xfId="7208"/>
    <cellStyle name="_Multiple_Update 08-27-01-3_BLS2q_salesforce_Panorama banques2410 2" xfId="7209"/>
    <cellStyle name="_Multiple_Update 08-27-01-3_BLS2q_salesforce_Panorama banques2410 2 2" xfId="7210"/>
    <cellStyle name="_Multiple_USA Ownership" xfId="7211"/>
    <cellStyle name="_Multiple_USA Ownership 2" xfId="7212"/>
    <cellStyle name="_Multiple_USA Ownership 2 2" xfId="7213"/>
    <cellStyle name="_Multiple_Vague LBO Model - 19 July 2001" xfId="7214"/>
    <cellStyle name="_Multiple_Vague LBO Model - 19 July 2001 2" xfId="7215"/>
    <cellStyle name="_Multiple_Vague LBO Model - 19 July 2001 2 2" xfId="7216"/>
    <cellStyle name="_Multiple_Versatel1" xfId="7217"/>
    <cellStyle name="_Multiple_Versatel1 2" xfId="7218"/>
    <cellStyle name="_Multiple_Versatel1 2 2" xfId="7219"/>
    <cellStyle name="_Multiple_WPP_YNR_merger_plans" xfId="7220"/>
    <cellStyle name="_Multiple_WPP_YNR_merger_plans 2" xfId="7221"/>
    <cellStyle name="_Multiple_WPP_YNR_merger_plans 2 2" xfId="7222"/>
    <cellStyle name="_MultipleSpace" xfId="7223"/>
    <cellStyle name="_MultipleSpace 2" xfId="7224"/>
    <cellStyle name="_MultipleSpace 2 2" xfId="7225"/>
    <cellStyle name="_MultipleSpace_02 Pfd Valuation" xfId="7226"/>
    <cellStyle name="_MultipleSpace_02 Pfd Valuation 2" xfId="7227"/>
    <cellStyle name="_MultipleSpace_02 Pfd Valuation 2 2" xfId="7228"/>
    <cellStyle name="_MultipleSpace_02 PICARD_BUSINESS PLAN 05042002" xfId="7229"/>
    <cellStyle name="_MultipleSpace_02 PICARD_BUSINESS PLAN 05042002 2" xfId="7230"/>
    <cellStyle name="_MultipleSpace_05 CSC_Picabia_02042002" xfId="7231"/>
    <cellStyle name="_MultipleSpace_05 CSC_Picabia_02042002 2" xfId="7232"/>
    <cellStyle name="_MultipleSpace_05 CSC_Picabia_02042002 2 2" xfId="7233"/>
    <cellStyle name="_MultipleSpace_2001 YTD Performance" xfId="7234"/>
    <cellStyle name="_MultipleSpace_2001 YTD Performance 2" xfId="7235"/>
    <cellStyle name="_MultipleSpace_2001 YTD Performance 2 2" xfId="7236"/>
    <cellStyle name="_MultipleSpace_AD-Modèle GSI-14.03.00.final" xfId="7237"/>
    <cellStyle name="_MultipleSpace_Analysis" xfId="7238"/>
    <cellStyle name="_MultipleSpace_Analysis 2" xfId="7239"/>
    <cellStyle name="_MultipleSpace_Analysis 2 2" xfId="7240"/>
    <cellStyle name="_MultipleSpace_Analysis at Various Prices, Clariant" xfId="7241"/>
    <cellStyle name="_MultipleSpace_Analysis at Various Prices, Clariant 2" xfId="7242"/>
    <cellStyle name="_MultipleSpace_Analysis at Various Prices, Clariant 2 2" xfId="7243"/>
    <cellStyle name="_MultipleSpace_Analysise" xfId="7244"/>
    <cellStyle name="_MultipleSpace_Analysise 2" xfId="7245"/>
    <cellStyle name="_MultipleSpace_Analysise 2 2" xfId="7246"/>
    <cellStyle name="_MultipleSpace_AVP" xfId="7247"/>
    <cellStyle name="_MultipleSpace_AVP 2" xfId="7248"/>
    <cellStyle name="_MultipleSpace_AVP 2 2" xfId="7249"/>
    <cellStyle name="_MultipleSpace_BLS2q_salesforce" xfId="7250"/>
    <cellStyle name="_MultipleSpace_Book1" xfId="7251"/>
    <cellStyle name="_MultipleSpace_Book1 2" xfId="7252"/>
    <cellStyle name="_MultipleSpace_Book1 2 2" xfId="7253"/>
    <cellStyle name="_MultipleSpace_Book1_02 AAA NEW Rhodia EBITDA development" xfId="7254"/>
    <cellStyle name="_MultipleSpace_Book1_02 AAA NEW Rhodia EBITDA development 2" xfId="7255"/>
    <cellStyle name="_MultipleSpace_Book1_02 AAA NEW Rhodia EBITDA development 2 2" xfId="7256"/>
    <cellStyle name="_MultipleSpace_Book1_02 PICARD_BUSINESS PLAN 05042002" xfId="7257"/>
    <cellStyle name="_MultipleSpace_Book1_02 PICARD_BUSINESS PLAN 05042002 2" xfId="7258"/>
    <cellStyle name="_MultipleSpace_Book1_02 PICARD_BUSINESS PLAN 05042002 2 2" xfId="7259"/>
    <cellStyle name="_MultipleSpace_Book1_05 CSC_Picabia_02042002" xfId="7260"/>
    <cellStyle name="_MultipleSpace_Book1_05 CSC_Picabia_02042002 2" xfId="7261"/>
    <cellStyle name="_MultipleSpace_Book1_05 CSC_Picabia_02042002 2 2" xfId="7262"/>
    <cellStyle name="_MultipleSpace_Book1_1" xfId="7263"/>
    <cellStyle name="_MultipleSpace_Book1_1 2" xfId="7264"/>
    <cellStyle name="_MultipleSpace_Book1_1 2 2" xfId="7265"/>
    <cellStyle name="_MultipleSpace_Book1_1_02 AAA NEW Rhodia EBITDA development" xfId="7266"/>
    <cellStyle name="_MultipleSpace_Book1_1_02 AAA NEW Rhodia EBITDA development 2" xfId="7267"/>
    <cellStyle name="_MultipleSpace_Book1_1_02 AAA NEW Rhodia EBITDA development 2 2" xfId="7268"/>
    <cellStyle name="_MultipleSpace_Book1_1_22 Rhodia Valuation Master 10-Jan-2003" xfId="7269"/>
    <cellStyle name="_MultipleSpace_Book1_1_22 Rhodia Valuation Master 10-Jan-2003 2" xfId="7270"/>
    <cellStyle name="_MultipleSpace_Book1_1_22 Rhodia Valuation Master 10-Jan-2003 2 2" xfId="7271"/>
    <cellStyle name="_MultipleSpace_Book1_2" xfId="7272"/>
    <cellStyle name="_MultipleSpace_Book1_2 2" xfId="7273"/>
    <cellStyle name="_MultipleSpace_Book1_2 2 2" xfId="7274"/>
    <cellStyle name="_MultipleSpace_Book1_22 Rhodia Valuation Master 10-Jan-2003" xfId="7275"/>
    <cellStyle name="_MultipleSpace_Book1_22 Rhodia Valuation Master 10-Jan-2003 2" xfId="7276"/>
    <cellStyle name="_MultipleSpace_Book1_22 Rhodia Valuation Master 10-Jan-2003 2 2" xfId="7277"/>
    <cellStyle name="_MultipleSpace_Book1_Jazztel model 16DP3-Exhibits" xfId="7278"/>
    <cellStyle name="_MultipleSpace_Book1_Jazztel model 16DP3-Exhibits 2" xfId="7279"/>
    <cellStyle name="_MultipleSpace_Book1_Jazztel model 16DP3-Exhibits 2 2" xfId="7280"/>
    <cellStyle name="_MultipleSpace_Book1_Jazztel model 16DP3-Exhibits_Mobile CSC - CMT" xfId="7281"/>
    <cellStyle name="_MultipleSpace_Book1_Jazztel model 16DP3-Exhibits_Mobile CSC - CMT 2" xfId="7282"/>
    <cellStyle name="_MultipleSpace_Book1_Jazztel model 16DP3-Exhibits_Mobile CSC - CMT 2 2" xfId="7283"/>
    <cellStyle name="_MultipleSpace_Book1_Jazztel model 16DP3-Exhibits_Mobile CSC - CMT_Chiffres Pres board 2007" xfId="7284"/>
    <cellStyle name="_MultipleSpace_Book1_Jazztel model 16DP3-Exhibits_Mobile CSC - CMT_Chiffres Pres board 2007 2" xfId="7285"/>
    <cellStyle name="_MultipleSpace_Book1_Jazztel model 16DP3-Exhibits_Mobile CSC - CMT_Chiffres Pres board 2007 2 2" xfId="7286"/>
    <cellStyle name="_MultipleSpace_Book1_Jazztel model 16DP3-Exhibits_Mobile CSC - CMT_Chiffres Pres Juillet 2007" xfId="7287"/>
    <cellStyle name="_MultipleSpace_Book1_Jazztel model 16DP3-Exhibits_Mobile CSC - CMT_Chiffres Pres Juillet 2007 2" xfId="7288"/>
    <cellStyle name="_MultipleSpace_Book1_Jazztel model 16DP3-Exhibits_Mobile CSC - CMT_Chiffres Pres Juillet 2007 2 2" xfId="7289"/>
    <cellStyle name="_MultipleSpace_Book1_Jazztel model 16DP3-Exhibits_Mobile CSC - CMT_Free Cash Flow" xfId="7290"/>
    <cellStyle name="_MultipleSpace_Book1_Jazztel model 16DP3-Exhibits_Mobile CSC - CMT_Free Cash Flow 2" xfId="7291"/>
    <cellStyle name="_MultipleSpace_Book1_Jazztel model 16DP3-Exhibits_Mobile CSC - CMT_Free Cash Flow 2 2" xfId="7292"/>
    <cellStyle name="_MultipleSpace_Book1_Jazztel model 16DP3-Exhibits_Mobile CSC - CMT_Free Cash Flow_Bridge FC Act 2007 vs 2008 (Fct June) par entreprise" xfId="7293"/>
    <cellStyle name="_MultipleSpace_Book1_Jazztel model 16DP3-Exhibits_Mobile CSC - CMT_Free Cash Flow_Bridge FC Act 2007 vs 2008 (Fct June) par entreprise 2" xfId="7294"/>
    <cellStyle name="_MultipleSpace_Book1_Jazztel model 16DP3-Exhibits_Mobile CSC - CMT_Free Cash Flow_Bridge FC Act 2007 vs 2008 (Fct June) par entreprise 2 2" xfId="7295"/>
    <cellStyle name="_MultipleSpace_Book1_Jazztel model 16DP3-Exhibits_Mobile CSC - CMT_Free Cash Flow_Cash Unit Review 2012 03 Acetow" xfId="7296"/>
    <cellStyle name="_MultipleSpace_Book1_Jazztel model 16DP3-Exhibits_Mobile CSC - CMT_Free Cash Flow_Chiffres Pres board 2007" xfId="7297"/>
    <cellStyle name="_MultipleSpace_Book1_Jazztel model 16DP3-Exhibits_Mobile CSC - CMT_Free Cash Flow_Chiffres Pres board 2007 2" xfId="7298"/>
    <cellStyle name="_MultipleSpace_Book1_Jazztel model 16DP3-Exhibits_Mobile CSC - CMT_Free Cash Flow_Chiffres Pres board 2007 2 2" xfId="7299"/>
    <cellStyle name="_MultipleSpace_Book1_Jazztel model 16DP3-Exhibits_Mobile CSC - CMT_Free Cash Flow_Conso Bridge EBITDA 2008x2007" xfId="7300"/>
    <cellStyle name="_MultipleSpace_Book1_Jazztel model 16DP3-Exhibits_Mobile CSC - CMT_Free Cash Flow_Conso Bridge EBITDA 2008x2007 2" xfId="7301"/>
    <cellStyle name="_MultipleSpace_Book1_Jazztel model 16DP3-Exhibits_Mobile CSC - CMT_Free Cash Flow_Conso Bridge EBITDA 2008x2007 2 2" xfId="7302"/>
    <cellStyle name="_MultipleSpace_Book1_Jazztel model 16DP3-Exhibits_Mobile CSC - CMT_Free Cash Flow_Conso Bridge EBITDA 2008x2007 SPRING06" xfId="7303"/>
    <cellStyle name="_MultipleSpace_Book1_Jazztel model 16DP3-Exhibits_Mobile CSC - CMT_Free Cash Flow_Conso Bridge EBITDA 2008x2007 SPRING06 2" xfId="7304"/>
    <cellStyle name="_MultipleSpace_Book1_Jazztel model 16DP3-Exhibits_Mobile CSC - CMT_Free Cash Flow_Conso Bridge EBITDA 2008x2007 SPRING06 2 2" xfId="7305"/>
    <cellStyle name="_MultipleSpace_Book1_Jazztel model 16DP3-Exhibits_Mobile CSC - CMT_Free Cash Flow_P&amp;L Spring 200806" xfId="7306"/>
    <cellStyle name="_MultipleSpace_Book1_Jazztel model 16DP3-Exhibits_Mobile CSC - CMT_Free Cash Flow_P&amp;L Spring 200806 2" xfId="7307"/>
    <cellStyle name="_MultipleSpace_Book1_Jazztel model 16DP3-Exhibits_Mobile CSC - CMT_Free Cash Flow_P&amp;L Spring 200806 2 2" xfId="7308"/>
    <cellStyle name="_MultipleSpace_Book1_Jazztel model 16DP3-Exhibits_Mobile CSC - CMT_Free Cash Flow_Présentation au Board" xfId="7309"/>
    <cellStyle name="_MultipleSpace_Book1_Jazztel model 16DP3-Exhibits_Mobile CSC - CMT_Free Cash Flow_Présentation au Board 2" xfId="7310"/>
    <cellStyle name="_MultipleSpace_Book1_Jazztel model 16DP3-Exhibits_Mobile CSC - CMT_Free Cash Flow_Présentation au Board 2 2" xfId="7311"/>
    <cellStyle name="_MultipleSpace_Book1_Jazztel model 16DP3-Exhibits_Mobile CSC - CMT_Free Cash Flow_Présentation au Board July 29" xfId="7312"/>
    <cellStyle name="_MultipleSpace_Book1_Jazztel model 16DP3-Exhibits_Mobile CSC - CMT_Free Cash Flow_Présentation au Board July 29 2" xfId="7313"/>
    <cellStyle name="_MultipleSpace_Book1_Jazztel model 16DP3-Exhibits_Mobile CSC - CMT_Free Cash Flow_Présentation au Board July 29 2 2" xfId="7314"/>
    <cellStyle name="_MultipleSpace_Book1_Jazztel model 16DP3-Exhibits_Mobile CSC - CMT_Free Cash Flow_Présentation au CDG July 21 v080708" xfId="7315"/>
    <cellStyle name="_MultipleSpace_Book1_Jazztel model 16DP3-Exhibits_Mobile CSC - CMT_Free Cash Flow_Présentation au CDG July 21 v080708 2" xfId="7316"/>
    <cellStyle name="_MultipleSpace_Book1_Jazztel model 16DP3-Exhibits_Mobile CSC - CMT_Free Cash Flow_Présentation au CDG July 21 v080708 2 2" xfId="7317"/>
    <cellStyle name="_MultipleSpace_Book1_Jazztel model 16DP3-Exhibits_Mobile CSC - CMT_Free Cash Flow_Présention au Board July 29" xfId="7318"/>
    <cellStyle name="_MultipleSpace_Book1_Jazztel model 16DP3-Exhibits_Mobile CSC - CMT_Free Cash Flow_Présention au Board July 29 2" xfId="7319"/>
    <cellStyle name="_MultipleSpace_Book1_Jazztel model 16DP3-Exhibits_Mobile CSC - CMT_Free Cash Flow_Présention au Board July 29 2 2" xfId="7320"/>
    <cellStyle name="_MultipleSpace_Book1_Jazztel model 16DP3-Exhibits_Mobile CSC - CMT_Free Cash Flow_RM 2008 01 comments ILM" xfId="7321"/>
    <cellStyle name="_MultipleSpace_Book1_Jazztel model 16DP3-Exhibits_Mobile CSC - CMT_Free Cash Flow_RM 2008 01 comments ILM 2" xfId="7322"/>
    <cellStyle name="_MultipleSpace_Book1_Jazztel model 16DP3-Exhibits_Mobile CSC - CMT_Free Cash Flow_RM 2008 01 comments ILM 2 2" xfId="7323"/>
    <cellStyle name="_MultipleSpace_Book1_Jazztel model 16DP3-Exhibits_Mobile CSC - CMT_Free Cash Flow_RM 2008 04 comments ILM" xfId="7324"/>
    <cellStyle name="_MultipleSpace_Book1_Jazztel model 16DP3-Exhibits_Mobile CSC - CMT_Free Cash Flow_RM 2008 04 comments ILM 2" xfId="7325"/>
    <cellStyle name="_MultipleSpace_Book1_Jazztel model 16DP3-Exhibits_Mobile CSC - CMT_Free Cash Flow_RM 2008 04 comments ILM 2 2" xfId="7326"/>
    <cellStyle name="_MultipleSpace_Book1_Jazztel model 16DP3-Exhibits_Mobile CSC - CMT_Free Cash Flow_SPRING 2010" xfId="7327"/>
    <cellStyle name="_MultipleSpace_Book1_Jazztel model 16DP3-Exhibits_Mobile CSC - CMT_Free Cash Flow_SPRING 2010 2" xfId="7328"/>
    <cellStyle name="_MultipleSpace_Book1_Jazztel model 16DP3-Exhibits_Mobile CSC - CMT_Free Cash Flow_SPRING 2010 2 2" xfId="7329"/>
    <cellStyle name="_MultipleSpace_Book1_Jazztel model 16DP3-Exhibits_Mobile CSC - CMT_Free Cash Flow_WC &amp; Free Cash Flow 200801" xfId="7330"/>
    <cellStyle name="_MultipleSpace_Book1_Jazztel model 16DP3-Exhibits_Mobile CSC - CMT_Free Cash Flow_WC &amp; Free Cash Flow 200801 2" xfId="7331"/>
    <cellStyle name="_MultipleSpace_Book1_Jazztel model 16DP3-Exhibits_Mobile CSC - CMT_Free Cash Flow_WC &amp; Free Cash Flow 200801 2 2" xfId="7332"/>
    <cellStyle name="_MultipleSpace_Book1_Jazztel model 16DP3-Exhibits_Mobile CSC - CMT_Free Cash Flow_WC &amp; Free Cash Flow 2011-10" xfId="7333"/>
    <cellStyle name="_MultipleSpace_Book1_Jazztel model 16DP3-Exhibits_Mobile CSC - CMT_Free Cash Flow_WC &amp; Free Cash Flow 2011-10 2" xfId="7334"/>
    <cellStyle name="_MultipleSpace_Book1_Jazztel model 16DP3-Exhibits_Mobile CSC - CMT_Free Cash Flow_WC &amp; Free Cash Flow 2011-10 2 2" xfId="7335"/>
    <cellStyle name="_MultipleSpace_Book1_Jazztel model 16DP3-Exhibits_Mobile CSC - CMT_Free Cash Flow_WC &amp; Free Cash Flow Spring 200806" xfId="7336"/>
    <cellStyle name="_MultipleSpace_Book1_Jazztel model 16DP3-Exhibits_Mobile CSC - CMT_Free Cash Flow_WC &amp; Free Cash Flow Spring 200806 2" xfId="7337"/>
    <cellStyle name="_MultipleSpace_Book1_Jazztel model 16DP3-Exhibits_Mobile CSC - CMT_Free Cash Flow_WC &amp; Free Cash Flow Spring 200806 2 2" xfId="7338"/>
    <cellStyle name="_MultipleSpace_Book1_Jazztel model 16DP3-Exhibits_Mobile CSC - CMT_Net result" xfId="7339"/>
    <cellStyle name="_MultipleSpace_Book1_Jazztel model 16DP3-Exhibits_Mobile CSC - CMT_Net result 2" xfId="7340"/>
    <cellStyle name="_MultipleSpace_Book1_Jazztel model 16DP3-Exhibits_Mobile CSC - CMT_Net result 2 2" xfId="7341"/>
    <cellStyle name="_MultipleSpace_Book1_Jazztel model 16DP3-Exhibits_Mobile CSC - CMT_Présention au Board July 29" xfId="7342"/>
    <cellStyle name="_MultipleSpace_Book1_Jazztel model 16DP3-Exhibits_Mobile CSC - CMT_Présention au Board July 29 2" xfId="7343"/>
    <cellStyle name="_MultipleSpace_Book1_Jazztel model 16DP3-Exhibits_Mobile CSC - CMT_Présention au Board July 29 2 2" xfId="7344"/>
    <cellStyle name="_MultipleSpace_Book1_Jazztel model 16DP3-Exhibits_Mobile CSC - CMT_suivi dette et FCF" xfId="7345"/>
    <cellStyle name="_MultipleSpace_Book1_Jazztel model 16DP3-Exhibits_Mobile CSC - CMT_suivi dette et FCF 2" xfId="7346"/>
    <cellStyle name="_MultipleSpace_Book1_Jazztel model 16DP3-Exhibits_Mobile CSC - CMT_suivi dette et FCF 2 2" xfId="7347"/>
    <cellStyle name="_MultipleSpace_Book1_Jazztel model 16DP3-Exhibits_Mobile CSC - CMT_Synthèse prev 2006 - 2007 par entreprise" xfId="7348"/>
    <cellStyle name="_MultipleSpace_Book1_Jazztel model 16DP3-Exhibits_Mobile CSC - CMT_Synthèse prev 2006 - 2007 par entreprise 2" xfId="7349"/>
    <cellStyle name="_MultipleSpace_Book1_Jazztel model 16DP3-Exhibits_Mobile CSC - CMT_Synthèse prev 2006 - 2007 par entreprise 2 2" xfId="7350"/>
    <cellStyle name="_MultipleSpace_Book1_Jazztel model 16DP3-Exhibits_Mobile CSC - CMT_Synthèse prev 2006 - 2007 par entreprise v2" xfId="7351"/>
    <cellStyle name="_MultipleSpace_Book1_Jazztel model 16DP3-Exhibits_Mobile CSC - CMT_Synthèse prev 2006 - 2007 par entreprise v2 2" xfId="7352"/>
    <cellStyle name="_MultipleSpace_Book1_Jazztel model 16DP3-Exhibits_Mobile CSC - CMT_Synthèse prev 2006 - 2007 par entreprise v2 2 2" xfId="7353"/>
    <cellStyle name="_MultipleSpace_Book1_Jazztel model 16DP3-Exhibits_Mobile CSC - CMT_Synthèse prev 2006 - 2007 par entreprise v2_Bridge FC Act 2007 vs 2008 (Fct June) par entreprise" xfId="7354"/>
    <cellStyle name="_MultipleSpace_Book1_Jazztel model 16DP3-Exhibits_Mobile CSC - CMT_Synthèse prev 2006 - 2007 par entreprise v2_Bridge FC Act 2007 vs 2008 (Fct June) par entreprise 2" xfId="7355"/>
    <cellStyle name="_MultipleSpace_Book1_Jazztel model 16DP3-Exhibits_Mobile CSC - CMT_Synthèse prev 2006 - 2007 par entreprise v2_Bridge FC Act 2007 vs 2008 (Fct June) par entreprise 2 2" xfId="7356"/>
    <cellStyle name="_MultipleSpace_Book1_Jazztel model 16DP3-Exhibits_Mobile CSC - CMT_Synthèse prev 2006 - 2007 par entreprise v2_Cash Unit Review 2012 03 Acetow" xfId="7357"/>
    <cellStyle name="_MultipleSpace_Book1_Jazztel model 16DP3-Exhibits_Mobile CSC - CMT_Synthèse prev 2006 - 2007 par entreprise v2_Chiffres Pres board 2007" xfId="7358"/>
    <cellStyle name="_MultipleSpace_Book1_Jazztel model 16DP3-Exhibits_Mobile CSC - CMT_Synthèse prev 2006 - 2007 par entreprise v2_Chiffres Pres board 2007 2" xfId="7359"/>
    <cellStyle name="_MultipleSpace_Book1_Jazztel model 16DP3-Exhibits_Mobile CSC - CMT_Synthèse prev 2006 - 2007 par entreprise v2_Chiffres Pres board 2007 2 2" xfId="7360"/>
    <cellStyle name="_MultipleSpace_Book1_Jazztel model 16DP3-Exhibits_Mobile CSC - CMT_Synthèse prev 2006 - 2007 par entreprise v2_Conso Bridge EBITDA 2008x2007" xfId="7361"/>
    <cellStyle name="_MultipleSpace_Book1_Jazztel model 16DP3-Exhibits_Mobile CSC - CMT_Synthèse prev 2006 - 2007 par entreprise v2_Conso Bridge EBITDA 2008x2007 2" xfId="7362"/>
    <cellStyle name="_MultipleSpace_Book1_Jazztel model 16DP3-Exhibits_Mobile CSC - CMT_Synthèse prev 2006 - 2007 par entreprise v2_Conso Bridge EBITDA 2008x2007 2 2" xfId="7363"/>
    <cellStyle name="_MultipleSpace_Book1_Jazztel model 16DP3-Exhibits_Mobile CSC - CMT_Synthèse prev 2006 - 2007 par entreprise v2_Conso Bridge EBITDA 2008x2007 SPRING06" xfId="7364"/>
    <cellStyle name="_MultipleSpace_Book1_Jazztel model 16DP3-Exhibits_Mobile CSC - CMT_Synthèse prev 2006 - 2007 par entreprise v2_Conso Bridge EBITDA 2008x2007 SPRING06 2" xfId="7365"/>
    <cellStyle name="_MultipleSpace_Book1_Jazztel model 16DP3-Exhibits_Mobile CSC - CMT_Synthèse prev 2006 - 2007 par entreprise v2_Conso Bridge EBITDA 2008x2007 SPRING06 2 2" xfId="7366"/>
    <cellStyle name="_MultipleSpace_Book1_Jazztel model 16DP3-Exhibits_Mobile CSC - CMT_Synthèse prev 2006 - 2007 par entreprise v2_P&amp;L Spring 200806" xfId="7367"/>
    <cellStyle name="_MultipleSpace_Book1_Jazztel model 16DP3-Exhibits_Mobile CSC - CMT_Synthèse prev 2006 - 2007 par entreprise v2_P&amp;L Spring 200806 2" xfId="7368"/>
    <cellStyle name="_MultipleSpace_Book1_Jazztel model 16DP3-Exhibits_Mobile CSC - CMT_Synthèse prev 2006 - 2007 par entreprise v2_P&amp;L Spring 200806 2 2" xfId="7369"/>
    <cellStyle name="_MultipleSpace_Book1_Jazztel model 16DP3-Exhibits_Mobile CSC - CMT_Synthèse prev 2006 - 2007 par entreprise v2_Présentation au Board" xfId="7370"/>
    <cellStyle name="_MultipleSpace_Book1_Jazztel model 16DP3-Exhibits_Mobile CSC - CMT_Synthèse prev 2006 - 2007 par entreprise v2_Présentation au Board 2" xfId="7371"/>
    <cellStyle name="_MultipleSpace_Book1_Jazztel model 16DP3-Exhibits_Mobile CSC - CMT_Synthèse prev 2006 - 2007 par entreprise v2_Présentation au Board 2 2" xfId="7372"/>
    <cellStyle name="_MultipleSpace_Book1_Jazztel model 16DP3-Exhibits_Mobile CSC - CMT_Synthèse prev 2006 - 2007 par entreprise v2_Présentation au Board July 29" xfId="7373"/>
    <cellStyle name="_MultipleSpace_Book1_Jazztel model 16DP3-Exhibits_Mobile CSC - CMT_Synthèse prev 2006 - 2007 par entreprise v2_Présentation au Board July 29 2" xfId="7374"/>
    <cellStyle name="_MultipleSpace_Book1_Jazztel model 16DP3-Exhibits_Mobile CSC - CMT_Synthèse prev 2006 - 2007 par entreprise v2_Présentation au Board July 29 2 2" xfId="7375"/>
    <cellStyle name="_MultipleSpace_Book1_Jazztel model 16DP3-Exhibits_Mobile CSC - CMT_Synthèse prev 2006 - 2007 par entreprise v2_Présentation au CDG July 21 v080708" xfId="7376"/>
    <cellStyle name="_MultipleSpace_Book1_Jazztel model 16DP3-Exhibits_Mobile CSC - CMT_Synthèse prev 2006 - 2007 par entreprise v2_Présentation au CDG July 21 v080708 2" xfId="7377"/>
    <cellStyle name="_MultipleSpace_Book1_Jazztel model 16DP3-Exhibits_Mobile CSC - CMT_Synthèse prev 2006 - 2007 par entreprise v2_Présentation au CDG July 21 v080708 2 2" xfId="7378"/>
    <cellStyle name="_MultipleSpace_Book1_Jazztel model 16DP3-Exhibits_Mobile CSC - CMT_Synthèse prev 2006 - 2007 par entreprise v2_Présention au Board July 29" xfId="7379"/>
    <cellStyle name="_MultipleSpace_Book1_Jazztel model 16DP3-Exhibits_Mobile CSC - CMT_Synthèse prev 2006 - 2007 par entreprise v2_Présention au Board July 29 2" xfId="7380"/>
    <cellStyle name="_MultipleSpace_Book1_Jazztel model 16DP3-Exhibits_Mobile CSC - CMT_Synthèse prev 2006 - 2007 par entreprise v2_Présention au Board July 29 2 2" xfId="7381"/>
    <cellStyle name="_MultipleSpace_Book1_Jazztel model 16DP3-Exhibits_Mobile CSC - CMT_Synthèse prev 2006 - 2007 par entreprise v2_RM 2008 01 comments ILM" xfId="7382"/>
    <cellStyle name="_MultipleSpace_Book1_Jazztel model 16DP3-Exhibits_Mobile CSC - CMT_Synthèse prev 2006 - 2007 par entreprise v2_RM 2008 01 comments ILM 2" xfId="7383"/>
    <cellStyle name="_MultipleSpace_Book1_Jazztel model 16DP3-Exhibits_Mobile CSC - CMT_Synthèse prev 2006 - 2007 par entreprise v2_RM 2008 01 comments ILM 2 2" xfId="7384"/>
    <cellStyle name="_MultipleSpace_Book1_Jazztel model 16DP3-Exhibits_Mobile CSC - CMT_Synthèse prev 2006 - 2007 par entreprise v2_RM 2008 04 comments ILM" xfId="7385"/>
    <cellStyle name="_MultipleSpace_Book1_Jazztel model 16DP3-Exhibits_Mobile CSC - CMT_Synthèse prev 2006 - 2007 par entreprise v2_RM 2008 04 comments ILM 2" xfId="7386"/>
    <cellStyle name="_MultipleSpace_Book1_Jazztel model 16DP3-Exhibits_Mobile CSC - CMT_Synthèse prev 2006 - 2007 par entreprise v2_RM 2008 04 comments ILM 2 2" xfId="7387"/>
    <cellStyle name="_MultipleSpace_Book1_Jazztel model 16DP3-Exhibits_Mobile CSC - CMT_Synthèse prev 2006 - 2007 par entreprise v2_SPRING 2010" xfId="7388"/>
    <cellStyle name="_MultipleSpace_Book1_Jazztel model 16DP3-Exhibits_Mobile CSC - CMT_Synthèse prev 2006 - 2007 par entreprise v2_SPRING 2010 2" xfId="7389"/>
    <cellStyle name="_MultipleSpace_Book1_Jazztel model 16DP3-Exhibits_Mobile CSC - CMT_Synthèse prev 2006 - 2007 par entreprise v2_SPRING 2010 2 2" xfId="7390"/>
    <cellStyle name="_MultipleSpace_Book1_Jazztel model 16DP3-Exhibits_Mobile CSC - CMT_Synthèse prev 2006 - 2007 par entreprise v2_WC &amp; Free Cash Flow 200801" xfId="7391"/>
    <cellStyle name="_MultipleSpace_Book1_Jazztel model 16DP3-Exhibits_Mobile CSC - CMT_Synthèse prev 2006 - 2007 par entreprise v2_WC &amp; Free Cash Flow 200801 2" xfId="7392"/>
    <cellStyle name="_MultipleSpace_Book1_Jazztel model 16DP3-Exhibits_Mobile CSC - CMT_Synthèse prev 2006 - 2007 par entreprise v2_WC &amp; Free Cash Flow 200801 2 2" xfId="7393"/>
    <cellStyle name="_MultipleSpace_Book1_Jazztel model 16DP3-Exhibits_Mobile CSC - CMT_Synthèse prev 2006 - 2007 par entreprise v2_WC &amp; Free Cash Flow 2011-10" xfId="7394"/>
    <cellStyle name="_MultipleSpace_Book1_Jazztel model 16DP3-Exhibits_Mobile CSC - CMT_Synthèse prev 2006 - 2007 par entreprise v2_WC &amp; Free Cash Flow 2011-10 2" xfId="7395"/>
    <cellStyle name="_MultipleSpace_Book1_Jazztel model 16DP3-Exhibits_Mobile CSC - CMT_Synthèse prev 2006 - 2007 par entreprise v2_WC &amp; Free Cash Flow 2011-10 2 2" xfId="7396"/>
    <cellStyle name="_MultipleSpace_Book1_Jazztel model 16DP3-Exhibits_Mobile CSC - CMT_Synthèse prev 2006 - 2007 par entreprise v2_WC &amp; Free Cash Flow Spring 200806" xfId="7397"/>
    <cellStyle name="_MultipleSpace_Book1_Jazztel model 16DP3-Exhibits_Mobile CSC - CMT_Synthèse prev 2006 - 2007 par entreprise v2_WC &amp; Free Cash Flow Spring 200806 2" xfId="7398"/>
    <cellStyle name="_MultipleSpace_Book1_Jazztel model 16DP3-Exhibits_Mobile CSC - CMT_Synthèse prev 2006 - 2007 par entreprise v2_WC &amp; Free Cash Flow Spring 200806 2 2" xfId="7399"/>
    <cellStyle name="_MultipleSpace_Book1_Jazztel model 16DP3-Exhibits_Mobile CSC - CMT_Synthèse prev 2006 - 2007 par entreprise_Bridge FC Act 2007 vs 2008 (Fct June) par entreprise" xfId="7400"/>
    <cellStyle name="_MultipleSpace_Book1_Jazztel model 16DP3-Exhibits_Mobile CSC - CMT_Synthèse prev 2006 - 2007 par entreprise_Bridge FC Act 2007 vs 2008 (Fct June) par entreprise 2" xfId="7401"/>
    <cellStyle name="_MultipleSpace_Book1_Jazztel model 16DP3-Exhibits_Mobile CSC - CMT_Synthèse prev 2006 - 2007 par entreprise_Bridge FC Act 2007 vs 2008 (Fct June) par entreprise 2 2" xfId="7402"/>
    <cellStyle name="_MultipleSpace_Book1_Jazztel model 16DP3-Exhibits_Mobile CSC - CMT_Synthèse prev 2006 - 2007 par entreprise_Cash Unit Review 2012 03 Acetow" xfId="7403"/>
    <cellStyle name="_MultipleSpace_Book1_Jazztel model 16DP3-Exhibits_Mobile CSC - CMT_Synthèse prev 2006 - 2007 par entreprise_Conso Bridge EBITDA 2008x2007" xfId="7404"/>
    <cellStyle name="_MultipleSpace_Book1_Jazztel model 16DP3-Exhibits_Mobile CSC - CMT_Synthèse prev 2006 - 2007 par entreprise_Conso Bridge EBITDA 2008x2007 2" xfId="7405"/>
    <cellStyle name="_MultipleSpace_Book1_Jazztel model 16DP3-Exhibits_Mobile CSC - CMT_Synthèse prev 2006 - 2007 par entreprise_Conso Bridge EBITDA 2008x2007 2 2" xfId="7406"/>
    <cellStyle name="_MultipleSpace_Book1_Jazztel model 16DP3-Exhibits_Mobile CSC - CMT_Synthèse prev 2006 - 2007 par entreprise_Conso Bridge EBITDA 2008x2007 SPRING06" xfId="7407"/>
    <cellStyle name="_MultipleSpace_Book1_Jazztel model 16DP3-Exhibits_Mobile CSC - CMT_Synthèse prev 2006 - 2007 par entreprise_Conso Bridge EBITDA 2008x2007 SPRING06 2" xfId="7408"/>
    <cellStyle name="_MultipleSpace_Book1_Jazztel model 16DP3-Exhibits_Mobile CSC - CMT_Synthèse prev 2006 - 2007 par entreprise_Conso Bridge EBITDA 2008x2007 SPRING06 2 2" xfId="7409"/>
    <cellStyle name="_MultipleSpace_Book1_Jazztel model 16DP3-Exhibits_Mobile CSC - CMT_Synthèse prev 2006 - 2007 par entreprise_Formats RDG Dec 2007 vMAG Energy Services" xfId="7410"/>
    <cellStyle name="_MultipleSpace_Book1_Jazztel model 16DP3-Exhibits_Mobile CSC - CMT_Synthèse prev 2006 - 2007 par entreprise_Formats RDG Dec 2007 vMAG Energy Services 2" xfId="7411"/>
    <cellStyle name="_MultipleSpace_Book1_Jazztel model 16DP3-Exhibits_Mobile CSC - CMT_Synthèse prev 2006 - 2007 par entreprise_Formats RDG Dec 2007 vMAG Energy Services 2 2" xfId="7412"/>
    <cellStyle name="_MultipleSpace_Book1_Jazztel model 16DP3-Exhibits_Mobile CSC - CMT_Synthèse prev 2006 - 2007 par entreprise_P&amp;L Spring 200806" xfId="7413"/>
    <cellStyle name="_MultipleSpace_Book1_Jazztel model 16DP3-Exhibits_Mobile CSC - CMT_Synthèse prev 2006 - 2007 par entreprise_P&amp;L Spring 200806 2" xfId="7414"/>
    <cellStyle name="_MultipleSpace_Book1_Jazztel model 16DP3-Exhibits_Mobile CSC - CMT_Synthèse prev 2006 - 2007 par entreprise_P&amp;L Spring 200806 2 2" xfId="7415"/>
    <cellStyle name="_MultipleSpace_Book1_Jazztel model 16DP3-Exhibits_Mobile CSC - CMT_Synthèse prev 2006 - 2007 par entreprise_Présentation au Board" xfId="7416"/>
    <cellStyle name="_MultipleSpace_Book1_Jazztel model 16DP3-Exhibits_Mobile CSC - CMT_Synthèse prev 2006 - 2007 par entreprise_Présentation au Board 2" xfId="7417"/>
    <cellStyle name="_MultipleSpace_Book1_Jazztel model 16DP3-Exhibits_Mobile CSC - CMT_Synthèse prev 2006 - 2007 par entreprise_Présentation au Board 2 2" xfId="7418"/>
    <cellStyle name="_MultipleSpace_Book1_Jazztel model 16DP3-Exhibits_Mobile CSC - CMT_Synthèse prev 2006 - 2007 par entreprise_Présentation au Board July 29" xfId="7419"/>
    <cellStyle name="_MultipleSpace_Book1_Jazztel model 16DP3-Exhibits_Mobile CSC - CMT_Synthèse prev 2006 - 2007 par entreprise_Présentation au Board July 29 2" xfId="7420"/>
    <cellStyle name="_MultipleSpace_Book1_Jazztel model 16DP3-Exhibits_Mobile CSC - CMT_Synthèse prev 2006 - 2007 par entreprise_Présentation au Board July 29 2 2" xfId="7421"/>
    <cellStyle name="_MultipleSpace_Book1_Jazztel model 16DP3-Exhibits_Mobile CSC - CMT_Synthèse prev 2006 - 2007 par entreprise_Présentation au CDG July 21 v080708" xfId="7422"/>
    <cellStyle name="_MultipleSpace_Book1_Jazztel model 16DP3-Exhibits_Mobile CSC - CMT_Synthèse prev 2006 - 2007 par entreprise_Présentation au CDG July 21 v080708 2" xfId="7423"/>
    <cellStyle name="_MultipleSpace_Book1_Jazztel model 16DP3-Exhibits_Mobile CSC - CMT_Synthèse prev 2006 - 2007 par entreprise_Présentation au CDG July 21 v080708 2 2" xfId="7424"/>
    <cellStyle name="_MultipleSpace_Book1_Jazztel model 16DP3-Exhibits_Mobile CSC - CMT_Synthèse prev 2006 - 2007 par entreprise_RM 2008 01 comments ILM" xfId="7425"/>
    <cellStyle name="_MultipleSpace_Book1_Jazztel model 16DP3-Exhibits_Mobile CSC - CMT_Synthèse prev 2006 - 2007 par entreprise_RM 2008 01 comments ILM 2" xfId="7426"/>
    <cellStyle name="_MultipleSpace_Book1_Jazztel model 16DP3-Exhibits_Mobile CSC - CMT_Synthèse prev 2006 - 2007 par entreprise_RM 2008 01 comments ILM 2 2" xfId="7427"/>
    <cellStyle name="_MultipleSpace_Book1_Jazztel model 16DP3-Exhibits_Mobile CSC - CMT_Synthèse prev 2006 - 2007 par entreprise_RM 2008 04 comments ILM" xfId="7428"/>
    <cellStyle name="_MultipleSpace_Book1_Jazztel model 16DP3-Exhibits_Mobile CSC - CMT_Synthèse prev 2006 - 2007 par entreprise_RM 2008 04 comments ILM 2" xfId="7429"/>
    <cellStyle name="_MultipleSpace_Book1_Jazztel model 16DP3-Exhibits_Mobile CSC - CMT_Synthèse prev 2006 - 2007 par entreprise_RM 2008 04 comments ILM 2 2" xfId="7430"/>
    <cellStyle name="_MultipleSpace_Book1_Jazztel model 16DP3-Exhibits_Mobile CSC - CMT_Synthèse prev 2006 - 2007 par entreprise_SPRING 2010" xfId="7431"/>
    <cellStyle name="_MultipleSpace_Book1_Jazztel model 16DP3-Exhibits_Mobile CSC - CMT_Synthèse prev 2006 - 2007 par entreprise_SPRING 2010 2" xfId="7432"/>
    <cellStyle name="_MultipleSpace_Book1_Jazztel model 16DP3-Exhibits_Mobile CSC - CMT_Synthèse prev 2006 - 2007 par entreprise_SPRING 2010 2 2" xfId="7433"/>
    <cellStyle name="_MultipleSpace_Book1_Jazztel model 16DP3-Exhibits_Mobile CSC - CMT_Synthèse prev 2006 - 2007 par entreprise_Synthèse Rhodia Spring Dec 2007 P&amp;L" xfId="7434"/>
    <cellStyle name="_MultipleSpace_Book1_Jazztel model 16DP3-Exhibits_Mobile CSC - CMT_Synthèse prev 2006 - 2007 par entreprise_Synthèse Rhodia Spring Dec 2007 P&amp;L 2" xfId="7435"/>
    <cellStyle name="_MultipleSpace_Book1_Jazztel model 16DP3-Exhibits_Mobile CSC - CMT_Synthèse prev 2006 - 2007 par entreprise_Synthèse Rhodia Spring Dec 2007 P&amp;L 2 2" xfId="7436"/>
    <cellStyle name="_MultipleSpace_Book1_Jazztel model 16DP3-Exhibits_Mobile CSC - CMT_Synthèse prev 2006 - 2007 par entreprise_WC &amp; Free Cash Flow 200801" xfId="7437"/>
    <cellStyle name="_MultipleSpace_Book1_Jazztel model 16DP3-Exhibits_Mobile CSC - CMT_Synthèse prev 2006 - 2007 par entreprise_WC &amp; Free Cash Flow 200801 2" xfId="7438"/>
    <cellStyle name="_MultipleSpace_Book1_Jazztel model 16DP3-Exhibits_Mobile CSC - CMT_Synthèse prev 2006 - 2007 par entreprise_WC &amp; Free Cash Flow 200801 2 2" xfId="7439"/>
    <cellStyle name="_MultipleSpace_Book1_Jazztel model 16DP3-Exhibits_Mobile CSC - CMT_Synthèse prev 2006 - 2007 par entreprise_WC &amp; Free Cash Flow 2011-10" xfId="7440"/>
    <cellStyle name="_MultipleSpace_Book1_Jazztel model 16DP3-Exhibits_Mobile CSC - CMT_Synthèse prev 2006 - 2007 par entreprise_WC &amp; Free Cash Flow 2011-10 2" xfId="7441"/>
    <cellStyle name="_MultipleSpace_Book1_Jazztel model 16DP3-Exhibits_Mobile CSC - CMT_Synthèse prev 2006 - 2007 par entreprise_WC &amp; Free Cash Flow 2011-10 2 2" xfId="7442"/>
    <cellStyle name="_MultipleSpace_Book1_Jazztel model 16DP3-Exhibits_Mobile CSC - CMT_Synthèse prev 2006 - 2007 par entreprise_WC &amp; Free Cash Flow Spring 200806" xfId="7443"/>
    <cellStyle name="_MultipleSpace_Book1_Jazztel model 16DP3-Exhibits_Mobile CSC - CMT_Synthèse prev 2006 - 2007 par entreprise_WC &amp; Free Cash Flow Spring 200806 2" xfId="7444"/>
    <cellStyle name="_MultipleSpace_Book1_Jazztel model 16DP3-Exhibits_Mobile CSC - CMT_Synthèse prev 2006 - 2007 par entreprise_WC &amp; Free Cash Flow Spring 200806 2 2" xfId="7445"/>
    <cellStyle name="_MultipleSpace_Book1_Jazztel model 18DP-exhibits" xfId="7446"/>
    <cellStyle name="_MultipleSpace_Book1_Jazztel model 18DP-exhibits 2" xfId="7447"/>
    <cellStyle name="_MultipleSpace_Book1_Jazztel model 18DP-exhibits 2 2" xfId="7448"/>
    <cellStyle name="_MultipleSpace_Book1_Jazztel model 18DP-exhibits_Chiffres Pres board 2007" xfId="7449"/>
    <cellStyle name="_MultipleSpace_Book1_Jazztel model 18DP-exhibits_Chiffres Pres board 2007 2" xfId="7450"/>
    <cellStyle name="_MultipleSpace_Book1_Jazztel model 18DP-exhibits_Chiffres Pres board 2007 2 2" xfId="7451"/>
    <cellStyle name="_MultipleSpace_Book1_Jazztel model 18DP-exhibits_Chiffres Pres Juillet 2007" xfId="7452"/>
    <cellStyle name="_MultipleSpace_Book1_Jazztel model 18DP-exhibits_Chiffres Pres Juillet 2007 2" xfId="7453"/>
    <cellStyle name="_MultipleSpace_Book1_Jazztel model 18DP-exhibits_Chiffres Pres Juillet 2007 2 2" xfId="7454"/>
    <cellStyle name="_MultipleSpace_Book1_Jazztel model 18DP-exhibits_Net result" xfId="7455"/>
    <cellStyle name="_MultipleSpace_Book1_Jazztel model 18DP-exhibits_Net result 2" xfId="7456"/>
    <cellStyle name="_MultipleSpace_Book1_Jazztel model 18DP-exhibits_Net result 2 2" xfId="7457"/>
    <cellStyle name="_MultipleSpace_Book1_Jazztel model 18DP-exhibits_Net result_Bridge FC Act 2007 vs 2008 (Fct June) par entreprise" xfId="7458"/>
    <cellStyle name="_MultipleSpace_Book1_Jazztel model 18DP-exhibits_Net result_Bridge FC Act 2007 vs 2008 (Fct June) par entreprise 2" xfId="7459"/>
    <cellStyle name="_MultipleSpace_Book1_Jazztel model 18DP-exhibits_Net result_Bridge FC Act 2007 vs 2008 (Fct June) par entreprise 2 2" xfId="7460"/>
    <cellStyle name="_MultipleSpace_Book1_Jazztel model 18DP-exhibits_Net result_Cash Unit Review 2012 03 Acetow" xfId="7461"/>
    <cellStyle name="_MultipleSpace_Book1_Jazztel model 18DP-exhibits_Net result_Conso Bridge EBITDA 2008x2007" xfId="7462"/>
    <cellStyle name="_MultipleSpace_Book1_Jazztel model 18DP-exhibits_Net result_Conso Bridge EBITDA 2008x2007 2" xfId="7463"/>
    <cellStyle name="_MultipleSpace_Book1_Jazztel model 18DP-exhibits_Net result_Conso Bridge EBITDA 2008x2007 2 2" xfId="7464"/>
    <cellStyle name="_MultipleSpace_Book1_Jazztel model 18DP-exhibits_Net result_Conso Bridge EBITDA 2008x2007 SPRING06" xfId="7465"/>
    <cellStyle name="_MultipleSpace_Book1_Jazztel model 18DP-exhibits_Net result_Conso Bridge EBITDA 2008x2007 SPRING06 2" xfId="7466"/>
    <cellStyle name="_MultipleSpace_Book1_Jazztel model 18DP-exhibits_Net result_Conso Bridge EBITDA 2008x2007 SPRING06 2 2" xfId="7467"/>
    <cellStyle name="_MultipleSpace_Book1_Jazztel model 18DP-exhibits_Net result_P&amp;L Spring 200806" xfId="7468"/>
    <cellStyle name="_MultipleSpace_Book1_Jazztel model 18DP-exhibits_Net result_P&amp;L Spring 200806 2" xfId="7469"/>
    <cellStyle name="_MultipleSpace_Book1_Jazztel model 18DP-exhibits_Net result_P&amp;L Spring 200806 2 2" xfId="7470"/>
    <cellStyle name="_MultipleSpace_Book1_Jazztel model 18DP-exhibits_Net result_Présentation au Board" xfId="7471"/>
    <cellStyle name="_MultipleSpace_Book1_Jazztel model 18DP-exhibits_Net result_Présentation au Board 2" xfId="7472"/>
    <cellStyle name="_MultipleSpace_Book1_Jazztel model 18DP-exhibits_Net result_Présentation au Board 2 2" xfId="7473"/>
    <cellStyle name="_MultipleSpace_Book1_Jazztel model 18DP-exhibits_Net result_Présentation au Board July 29" xfId="7474"/>
    <cellStyle name="_MultipleSpace_Book1_Jazztel model 18DP-exhibits_Net result_Présentation au Board July 29 2" xfId="7475"/>
    <cellStyle name="_MultipleSpace_Book1_Jazztel model 18DP-exhibits_Net result_Présentation au Board July 29 2 2" xfId="7476"/>
    <cellStyle name="_MultipleSpace_Book1_Jazztel model 18DP-exhibits_Net result_Présentation au CDG July 21 v080708" xfId="7477"/>
    <cellStyle name="_MultipleSpace_Book1_Jazztel model 18DP-exhibits_Net result_Présentation au CDG July 21 v080708 2" xfId="7478"/>
    <cellStyle name="_MultipleSpace_Book1_Jazztel model 18DP-exhibits_Net result_Présentation au CDG July 21 v080708 2 2" xfId="7479"/>
    <cellStyle name="_MultipleSpace_Book1_Jazztel model 18DP-exhibits_Net result_SPRING 2010" xfId="7480"/>
    <cellStyle name="_MultipleSpace_Book1_Jazztel model 18DP-exhibits_Net result_SPRING 2010 2" xfId="7481"/>
    <cellStyle name="_MultipleSpace_Book1_Jazztel model 18DP-exhibits_Net result_SPRING 2010 2 2" xfId="7482"/>
    <cellStyle name="_MultipleSpace_Book1_Jazztel model 18DP-exhibits_Net result_WC &amp; Free Cash Flow 2011-10" xfId="7483"/>
    <cellStyle name="_MultipleSpace_Book1_Jazztel model 18DP-exhibits_Net result_WC &amp; Free Cash Flow 2011-10 2" xfId="7484"/>
    <cellStyle name="_MultipleSpace_Book1_Jazztel model 18DP-exhibits_Net result_WC &amp; Free Cash Flow 2011-10 2 2" xfId="7485"/>
    <cellStyle name="_MultipleSpace_Book1_Jazztel model 18DP-exhibits_Net result_WC &amp; Free Cash Flow Spring 200806" xfId="7486"/>
    <cellStyle name="_MultipleSpace_Book1_Jazztel model 18DP-exhibits_Net result_WC &amp; Free Cash Flow Spring 200806 2" xfId="7487"/>
    <cellStyle name="_MultipleSpace_Book1_Jazztel model 18DP-exhibits_Net result_WC &amp; Free Cash Flow Spring 200806 2 2" xfId="7488"/>
    <cellStyle name="_MultipleSpace_Book1_Jazztel model 18DP-exhibits_Présention au Board July 29" xfId="7489"/>
    <cellStyle name="_MultipleSpace_Book1_Jazztel model 18DP-exhibits_Présention au Board July 29 2" xfId="7490"/>
    <cellStyle name="_MultipleSpace_Book1_Jazztel model 18DP-exhibits_Présention au Board July 29 2 2" xfId="7491"/>
    <cellStyle name="_MultipleSpace_Book1_Jazztel model 18DP-exhibits_suivi dette et FCF" xfId="7492"/>
    <cellStyle name="_MultipleSpace_Book1_Jazztel model 18DP-exhibits_suivi dette et FCF 2" xfId="7493"/>
    <cellStyle name="_MultipleSpace_Book1_Jazztel model 18DP-exhibits_suivi dette et FCF 2 2" xfId="7494"/>
    <cellStyle name="_MultipleSpace_Book1_Jazztel model 18DP-exhibits_Synthèse prev 2006 - 2007 par entreprise" xfId="7495"/>
    <cellStyle name="_MultipleSpace_Book1_Jazztel model 18DP-exhibits_Synthèse prev 2006 - 2007 par entreprise 2" xfId="7496"/>
    <cellStyle name="_MultipleSpace_Book1_Jazztel model 18DP-exhibits_Synthèse prev 2006 - 2007 par entreprise 2 2" xfId="7497"/>
    <cellStyle name="_MultipleSpace_Book1_Jazztel model 18DP-exhibits_Synthèse prev 2006 - 2007 par entreprise_Bridge FC Act 2007 vs 2008 (Fct June) par entreprise" xfId="7498"/>
    <cellStyle name="_MultipleSpace_Book1_Jazztel model 18DP-exhibits_Synthèse prev 2006 - 2007 par entreprise_Bridge FC Act 2007 vs 2008 (Fct June) par entreprise 2" xfId="7499"/>
    <cellStyle name="_MultipleSpace_Book1_Jazztel model 18DP-exhibits_Synthèse prev 2006 - 2007 par entreprise_Bridge FC Act 2007 vs 2008 (Fct June) par entreprise 2 2" xfId="7500"/>
    <cellStyle name="_MultipleSpace_Book1_Jazztel model 18DP-exhibits_Synthèse prev 2006 - 2007 par entreprise_Cash Unit Review 2012 03 Acetow" xfId="7501"/>
    <cellStyle name="_MultipleSpace_Book1_Jazztel model 18DP-exhibits_Synthèse prev 2006 - 2007 par entreprise_Conso Bridge EBITDA 2008x2007" xfId="7502"/>
    <cellStyle name="_MultipleSpace_Book1_Jazztel model 18DP-exhibits_Synthèse prev 2006 - 2007 par entreprise_Conso Bridge EBITDA 2008x2007 2" xfId="7503"/>
    <cellStyle name="_MultipleSpace_Book1_Jazztel model 18DP-exhibits_Synthèse prev 2006 - 2007 par entreprise_Conso Bridge EBITDA 2008x2007 2 2" xfId="7504"/>
    <cellStyle name="_MultipleSpace_Book1_Jazztel model 18DP-exhibits_Synthèse prev 2006 - 2007 par entreprise_Conso Bridge EBITDA 2008x2007 SPRING06" xfId="7505"/>
    <cellStyle name="_MultipleSpace_Book1_Jazztel model 18DP-exhibits_Synthèse prev 2006 - 2007 par entreprise_Conso Bridge EBITDA 2008x2007 SPRING06 2" xfId="7506"/>
    <cellStyle name="_MultipleSpace_Book1_Jazztel model 18DP-exhibits_Synthèse prev 2006 - 2007 par entreprise_Conso Bridge EBITDA 2008x2007 SPRING06 2 2" xfId="7507"/>
    <cellStyle name="_MultipleSpace_Book1_Jazztel model 18DP-exhibits_Synthèse prev 2006 - 2007 par entreprise_Formats RDG Dec 2007 vMAG Energy Services" xfId="7508"/>
    <cellStyle name="_MultipleSpace_Book1_Jazztel model 18DP-exhibits_Synthèse prev 2006 - 2007 par entreprise_Formats RDG Dec 2007 vMAG Energy Services 2" xfId="7509"/>
    <cellStyle name="_MultipleSpace_Book1_Jazztel model 18DP-exhibits_Synthèse prev 2006 - 2007 par entreprise_Formats RDG Dec 2007 vMAG Energy Services 2 2" xfId="7510"/>
    <cellStyle name="_MultipleSpace_Book1_Jazztel model 18DP-exhibits_Synthèse prev 2006 - 2007 par entreprise_P&amp;L Spring 200806" xfId="7511"/>
    <cellStyle name="_MultipleSpace_Book1_Jazztel model 18DP-exhibits_Synthèse prev 2006 - 2007 par entreprise_P&amp;L Spring 200806 2" xfId="7512"/>
    <cellStyle name="_MultipleSpace_Book1_Jazztel model 18DP-exhibits_Synthèse prev 2006 - 2007 par entreprise_P&amp;L Spring 200806 2 2" xfId="7513"/>
    <cellStyle name="_MultipleSpace_Book1_Jazztel model 18DP-exhibits_Synthèse prev 2006 - 2007 par entreprise_Présentation au Board" xfId="7514"/>
    <cellStyle name="_MultipleSpace_Book1_Jazztel model 18DP-exhibits_Synthèse prev 2006 - 2007 par entreprise_Présentation au Board 2" xfId="7515"/>
    <cellStyle name="_MultipleSpace_Book1_Jazztel model 18DP-exhibits_Synthèse prev 2006 - 2007 par entreprise_Présentation au Board 2 2" xfId="7516"/>
    <cellStyle name="_MultipleSpace_Book1_Jazztel model 18DP-exhibits_Synthèse prev 2006 - 2007 par entreprise_Présentation au Board July 29" xfId="7517"/>
    <cellStyle name="_MultipleSpace_Book1_Jazztel model 18DP-exhibits_Synthèse prev 2006 - 2007 par entreprise_Présentation au Board July 29 2" xfId="7518"/>
    <cellStyle name="_MultipleSpace_Book1_Jazztel model 18DP-exhibits_Synthèse prev 2006 - 2007 par entreprise_Présentation au Board July 29 2 2" xfId="7519"/>
    <cellStyle name="_MultipleSpace_Book1_Jazztel model 18DP-exhibits_Synthèse prev 2006 - 2007 par entreprise_Présentation au CDG July 21 v080708" xfId="7520"/>
    <cellStyle name="_MultipleSpace_Book1_Jazztel model 18DP-exhibits_Synthèse prev 2006 - 2007 par entreprise_Présentation au CDG July 21 v080708 2" xfId="7521"/>
    <cellStyle name="_MultipleSpace_Book1_Jazztel model 18DP-exhibits_Synthèse prev 2006 - 2007 par entreprise_Présentation au CDG July 21 v080708 2 2" xfId="7522"/>
    <cellStyle name="_MultipleSpace_Book1_Jazztel model 18DP-exhibits_Synthèse prev 2006 - 2007 par entreprise_SPRING 2010" xfId="7523"/>
    <cellStyle name="_MultipleSpace_Book1_Jazztel model 18DP-exhibits_Synthèse prev 2006 - 2007 par entreprise_SPRING 2010 2" xfId="7524"/>
    <cellStyle name="_MultipleSpace_Book1_Jazztel model 18DP-exhibits_Synthèse prev 2006 - 2007 par entreprise_SPRING 2010 2 2" xfId="7525"/>
    <cellStyle name="_MultipleSpace_Book1_Jazztel model 18DP-exhibits_Synthèse prev 2006 - 2007 par entreprise_Synthèse Rhodia Spring Dec 2007 P&amp;L" xfId="7526"/>
    <cellStyle name="_MultipleSpace_Book1_Jazztel model 18DP-exhibits_Synthèse prev 2006 - 2007 par entreprise_Synthèse Rhodia Spring Dec 2007 P&amp;L 2" xfId="7527"/>
    <cellStyle name="_MultipleSpace_Book1_Jazztel model 18DP-exhibits_Synthèse prev 2006 - 2007 par entreprise_Synthèse Rhodia Spring Dec 2007 P&amp;L 2 2" xfId="7528"/>
    <cellStyle name="_MultipleSpace_Book1_Jazztel model 18DP-exhibits_Synthèse prev 2006 - 2007 par entreprise_WC &amp; Free Cash Flow 2011-10" xfId="7529"/>
    <cellStyle name="_MultipleSpace_Book1_Jazztel model 18DP-exhibits_Synthèse prev 2006 - 2007 par entreprise_WC &amp; Free Cash Flow 2011-10 2" xfId="7530"/>
    <cellStyle name="_MultipleSpace_Book1_Jazztel model 18DP-exhibits_Synthèse prev 2006 - 2007 par entreprise_WC &amp; Free Cash Flow 2011-10 2 2" xfId="7531"/>
    <cellStyle name="_MultipleSpace_Book1_Jazztel model 18DP-exhibits_Synthèse prev 2006 - 2007 par entreprise_WC &amp; Free Cash Flow Spring 200806" xfId="7532"/>
    <cellStyle name="_MultipleSpace_Book1_Jazztel model 18DP-exhibits_Synthèse prev 2006 - 2007 par entreprise_WC &amp; Free Cash Flow Spring 200806 2" xfId="7533"/>
    <cellStyle name="_MultipleSpace_Book1_Jazztel model 18DP-exhibits_Synthèse prev 2006 - 2007 par entreprise_WC &amp; Free Cash Flow Spring 200806 2 2" xfId="7534"/>
    <cellStyle name="_MultipleSpace_Book1_Jazztel model 18DP-exhibits_T_MOBIL2" xfId="7535"/>
    <cellStyle name="_MultipleSpace_Book1_Jazztel model 18DP-exhibits_T_MOBIL2 2" xfId="7536"/>
    <cellStyle name="_MultipleSpace_Book1_Jazztel1" xfId="7537"/>
    <cellStyle name="_MultipleSpace_Book1_Jazztel1 2" xfId="7538"/>
    <cellStyle name="_MultipleSpace_Book1_Rhodia SoP AVP 19 Mar 2002" xfId="7539"/>
    <cellStyle name="_MultipleSpace_Book1_Rhodia SoP AVP 19 Mar 2002 2" xfId="7540"/>
    <cellStyle name="_MultipleSpace_Book1_Rhodia SoP AVP 19 Mar 2002 2 2" xfId="7541"/>
    <cellStyle name="_MultipleSpace_Book1_T_MOBIL2" xfId="7542"/>
    <cellStyle name="_MultipleSpace_Book1_T_MOBIL2 2" xfId="7543"/>
    <cellStyle name="_MultipleSpace_Book1_T_MOBIL2 2_FCF" xfId="7544"/>
    <cellStyle name="_MultipleSpace_Book1_T_MOBIL2 3" xfId="7545"/>
    <cellStyle name="_MultipleSpace_Book1_T_MOBIL2 4" xfId="7546"/>
    <cellStyle name="_MultipleSpace_Book1_T_MOBIL2_FCF" xfId="7547"/>
    <cellStyle name="_MultipleSpace_Book1_Versatel1" xfId="7548"/>
    <cellStyle name="_MultipleSpace_Book1_Versatel1 2" xfId="7549"/>
    <cellStyle name="_MultipleSpace_Book1_WACC" xfId="7550"/>
    <cellStyle name="_MultipleSpace_Book1_WACC 2" xfId="7551"/>
    <cellStyle name="_MultipleSpace_Book1_WACC 2 2" xfId="7552"/>
    <cellStyle name="_MultipleSpace_Book11" xfId="7553"/>
    <cellStyle name="_MultipleSpace_Book11 2" xfId="7554"/>
    <cellStyle name="_MultipleSpace_Book11 2 2" xfId="7555"/>
    <cellStyle name="_MultipleSpace_Book11_Jazztel model 16DP3-Exhibits" xfId="7556"/>
    <cellStyle name="_MultipleSpace_Book11_Jazztel model 16DP3-Exhibits 2" xfId="7557"/>
    <cellStyle name="_MultipleSpace_Book11_Jazztel model 16DP3-Exhibits 2 2" xfId="7558"/>
    <cellStyle name="_MultipleSpace_Book11_Jazztel model 16DP3-Exhibits_Mobile CSC - CMT" xfId="7559"/>
    <cellStyle name="_MultipleSpace_Book11_Jazztel model 16DP3-Exhibits_Mobile CSC - CMT 2" xfId="7560"/>
    <cellStyle name="_MultipleSpace_Book11_Jazztel model 16DP3-Exhibits_Mobile CSC - CMT 2 2" xfId="7561"/>
    <cellStyle name="_MultipleSpace_Book11_Jazztel model 16DP3-Exhibits_Mobile CSC - CMT_Chiffres Pres board 2007" xfId="7562"/>
    <cellStyle name="_MultipleSpace_Book11_Jazztel model 16DP3-Exhibits_Mobile CSC - CMT_Chiffres Pres board 2007 2" xfId="7563"/>
    <cellStyle name="_MultipleSpace_Book11_Jazztel model 16DP3-Exhibits_Mobile CSC - CMT_Chiffres Pres board 2007 2 2" xfId="7564"/>
    <cellStyle name="_MultipleSpace_Book11_Jazztel model 16DP3-Exhibits_Mobile CSC - CMT_Chiffres Pres Juillet 2007" xfId="7565"/>
    <cellStyle name="_MultipleSpace_Book11_Jazztel model 16DP3-Exhibits_Mobile CSC - CMT_Chiffres Pres Juillet 2007 2" xfId="7566"/>
    <cellStyle name="_MultipleSpace_Book11_Jazztel model 16DP3-Exhibits_Mobile CSC - CMT_Chiffres Pres Juillet 2007 2 2" xfId="7567"/>
    <cellStyle name="_MultipleSpace_Book11_Jazztel model 16DP3-Exhibits_Mobile CSC - CMT_Free Cash Flow" xfId="7568"/>
    <cellStyle name="_MultipleSpace_Book11_Jazztel model 16DP3-Exhibits_Mobile CSC - CMT_Free Cash Flow 2" xfId="7569"/>
    <cellStyle name="_MultipleSpace_Book11_Jazztel model 16DP3-Exhibits_Mobile CSC - CMT_Free Cash Flow 2 2" xfId="7570"/>
    <cellStyle name="_MultipleSpace_Book11_Jazztel model 16DP3-Exhibits_Mobile CSC - CMT_Free Cash Flow_Bridge FC Act 2007 vs 2008 (Fct June) par entreprise" xfId="7571"/>
    <cellStyle name="_MultipleSpace_Book11_Jazztel model 16DP3-Exhibits_Mobile CSC - CMT_Free Cash Flow_Bridge FC Act 2007 vs 2008 (Fct June) par entreprise 2" xfId="7572"/>
    <cellStyle name="_MultipleSpace_Book11_Jazztel model 16DP3-Exhibits_Mobile CSC - CMT_Free Cash Flow_Bridge FC Act 2007 vs 2008 (Fct June) par entreprise 2 2" xfId="7573"/>
    <cellStyle name="_MultipleSpace_Book11_Jazztel model 16DP3-Exhibits_Mobile CSC - CMT_Free Cash Flow_Cash Unit Review 2012 03 Acetow" xfId="7574"/>
    <cellStyle name="_MultipleSpace_Book11_Jazztel model 16DP3-Exhibits_Mobile CSC - CMT_Free Cash Flow_Chiffres Pres board 2007" xfId="7575"/>
    <cellStyle name="_MultipleSpace_Book11_Jazztel model 16DP3-Exhibits_Mobile CSC - CMT_Free Cash Flow_Chiffres Pres board 2007 2" xfId="7576"/>
    <cellStyle name="_MultipleSpace_Book11_Jazztel model 16DP3-Exhibits_Mobile CSC - CMT_Free Cash Flow_Chiffres Pres board 2007 2 2" xfId="7577"/>
    <cellStyle name="_MultipleSpace_Book11_Jazztel model 16DP3-Exhibits_Mobile CSC - CMT_Free Cash Flow_Conso Bridge EBITDA 2008x2007" xfId="7578"/>
    <cellStyle name="_MultipleSpace_Book11_Jazztel model 16DP3-Exhibits_Mobile CSC - CMT_Free Cash Flow_Conso Bridge EBITDA 2008x2007 2" xfId="7579"/>
    <cellStyle name="_MultipleSpace_Book11_Jazztel model 16DP3-Exhibits_Mobile CSC - CMT_Free Cash Flow_Conso Bridge EBITDA 2008x2007 2 2" xfId="7580"/>
    <cellStyle name="_MultipleSpace_Book11_Jazztel model 16DP3-Exhibits_Mobile CSC - CMT_Free Cash Flow_Conso Bridge EBITDA 2008x2007 SPRING06" xfId="7581"/>
    <cellStyle name="_MultipleSpace_Book11_Jazztel model 16DP3-Exhibits_Mobile CSC - CMT_Free Cash Flow_Conso Bridge EBITDA 2008x2007 SPRING06 2" xfId="7582"/>
    <cellStyle name="_MultipleSpace_Book11_Jazztel model 16DP3-Exhibits_Mobile CSC - CMT_Free Cash Flow_Conso Bridge EBITDA 2008x2007 SPRING06 2 2" xfId="7583"/>
    <cellStyle name="_MultipleSpace_Book11_Jazztel model 16DP3-Exhibits_Mobile CSC - CMT_Free Cash Flow_P&amp;L Spring 200806" xfId="7584"/>
    <cellStyle name="_MultipleSpace_Book11_Jazztel model 16DP3-Exhibits_Mobile CSC - CMT_Free Cash Flow_P&amp;L Spring 200806 2" xfId="7585"/>
    <cellStyle name="_MultipleSpace_Book11_Jazztel model 16DP3-Exhibits_Mobile CSC - CMT_Free Cash Flow_P&amp;L Spring 200806 2 2" xfId="7586"/>
    <cellStyle name="_MultipleSpace_Book11_Jazztel model 16DP3-Exhibits_Mobile CSC - CMT_Free Cash Flow_Présentation au Board" xfId="7587"/>
    <cellStyle name="_MultipleSpace_Book11_Jazztel model 16DP3-Exhibits_Mobile CSC - CMT_Free Cash Flow_Présentation au Board 2" xfId="7588"/>
    <cellStyle name="_MultipleSpace_Book11_Jazztel model 16DP3-Exhibits_Mobile CSC - CMT_Free Cash Flow_Présentation au Board 2 2" xfId="7589"/>
    <cellStyle name="_MultipleSpace_Book11_Jazztel model 16DP3-Exhibits_Mobile CSC - CMT_Free Cash Flow_Présentation au Board July 29" xfId="7590"/>
    <cellStyle name="_MultipleSpace_Book11_Jazztel model 16DP3-Exhibits_Mobile CSC - CMT_Free Cash Flow_Présentation au Board July 29 2" xfId="7591"/>
    <cellStyle name="_MultipleSpace_Book11_Jazztel model 16DP3-Exhibits_Mobile CSC - CMT_Free Cash Flow_Présentation au Board July 29 2 2" xfId="7592"/>
    <cellStyle name="_MultipleSpace_Book11_Jazztel model 16DP3-Exhibits_Mobile CSC - CMT_Free Cash Flow_Présentation au CDG July 21 v080708" xfId="7593"/>
    <cellStyle name="_MultipleSpace_Book11_Jazztel model 16DP3-Exhibits_Mobile CSC - CMT_Free Cash Flow_Présentation au CDG July 21 v080708 2" xfId="7594"/>
    <cellStyle name="_MultipleSpace_Book11_Jazztel model 16DP3-Exhibits_Mobile CSC - CMT_Free Cash Flow_Présentation au CDG July 21 v080708 2 2" xfId="7595"/>
    <cellStyle name="_MultipleSpace_Book11_Jazztel model 16DP3-Exhibits_Mobile CSC - CMT_Free Cash Flow_Présention au Board July 29" xfId="7596"/>
    <cellStyle name="_MultipleSpace_Book11_Jazztel model 16DP3-Exhibits_Mobile CSC - CMT_Free Cash Flow_Présention au Board July 29 2" xfId="7597"/>
    <cellStyle name="_MultipleSpace_Book11_Jazztel model 16DP3-Exhibits_Mobile CSC - CMT_Free Cash Flow_Présention au Board July 29 2 2" xfId="7598"/>
    <cellStyle name="_MultipleSpace_Book11_Jazztel model 16DP3-Exhibits_Mobile CSC - CMT_Free Cash Flow_RM 2008 01 comments ILM" xfId="7599"/>
    <cellStyle name="_MultipleSpace_Book11_Jazztel model 16DP3-Exhibits_Mobile CSC - CMT_Free Cash Flow_RM 2008 01 comments ILM 2" xfId="7600"/>
    <cellStyle name="_MultipleSpace_Book11_Jazztel model 16DP3-Exhibits_Mobile CSC - CMT_Free Cash Flow_RM 2008 01 comments ILM 2 2" xfId="7601"/>
    <cellStyle name="_MultipleSpace_Book11_Jazztel model 16DP3-Exhibits_Mobile CSC - CMT_Free Cash Flow_RM 2008 04 comments ILM" xfId="7602"/>
    <cellStyle name="_MultipleSpace_Book11_Jazztel model 16DP3-Exhibits_Mobile CSC - CMT_Free Cash Flow_RM 2008 04 comments ILM 2" xfId="7603"/>
    <cellStyle name="_MultipleSpace_Book11_Jazztel model 16DP3-Exhibits_Mobile CSC - CMT_Free Cash Flow_RM 2008 04 comments ILM 2 2" xfId="7604"/>
    <cellStyle name="_MultipleSpace_Book11_Jazztel model 16DP3-Exhibits_Mobile CSC - CMT_Free Cash Flow_SPRING 2010" xfId="7605"/>
    <cellStyle name="_MultipleSpace_Book11_Jazztel model 16DP3-Exhibits_Mobile CSC - CMT_Free Cash Flow_SPRING 2010 2" xfId="7606"/>
    <cellStyle name="_MultipleSpace_Book11_Jazztel model 16DP3-Exhibits_Mobile CSC - CMT_Free Cash Flow_SPRING 2010 2 2" xfId="7607"/>
    <cellStyle name="_MultipleSpace_Book11_Jazztel model 16DP3-Exhibits_Mobile CSC - CMT_Free Cash Flow_WC &amp; Free Cash Flow 200801" xfId="7608"/>
    <cellStyle name="_MultipleSpace_Book11_Jazztel model 16DP3-Exhibits_Mobile CSC - CMT_Free Cash Flow_WC &amp; Free Cash Flow 200801 2" xfId="7609"/>
    <cellStyle name="_MultipleSpace_Book11_Jazztel model 16DP3-Exhibits_Mobile CSC - CMT_Free Cash Flow_WC &amp; Free Cash Flow 200801 2 2" xfId="7610"/>
    <cellStyle name="_MultipleSpace_Book11_Jazztel model 16DP3-Exhibits_Mobile CSC - CMT_Free Cash Flow_WC &amp; Free Cash Flow 2011-10" xfId="7611"/>
    <cellStyle name="_MultipleSpace_Book11_Jazztel model 16DP3-Exhibits_Mobile CSC - CMT_Free Cash Flow_WC &amp; Free Cash Flow 2011-10 2" xfId="7612"/>
    <cellStyle name="_MultipleSpace_Book11_Jazztel model 16DP3-Exhibits_Mobile CSC - CMT_Free Cash Flow_WC &amp; Free Cash Flow 2011-10 2 2" xfId="7613"/>
    <cellStyle name="_MultipleSpace_Book11_Jazztel model 16DP3-Exhibits_Mobile CSC - CMT_Free Cash Flow_WC &amp; Free Cash Flow Spring 200806" xfId="7614"/>
    <cellStyle name="_MultipleSpace_Book11_Jazztel model 16DP3-Exhibits_Mobile CSC - CMT_Free Cash Flow_WC &amp; Free Cash Flow Spring 200806 2" xfId="7615"/>
    <cellStyle name="_MultipleSpace_Book11_Jazztel model 16DP3-Exhibits_Mobile CSC - CMT_Free Cash Flow_WC &amp; Free Cash Flow Spring 200806 2 2" xfId="7616"/>
    <cellStyle name="_MultipleSpace_Book11_Jazztel model 16DP3-Exhibits_Mobile CSC - CMT_Net result" xfId="7617"/>
    <cellStyle name="_MultipleSpace_Book11_Jazztel model 16DP3-Exhibits_Mobile CSC - CMT_Net result 2" xfId="7618"/>
    <cellStyle name="_MultipleSpace_Book11_Jazztel model 16DP3-Exhibits_Mobile CSC - CMT_Net result 2 2" xfId="7619"/>
    <cellStyle name="_MultipleSpace_Book11_Jazztel model 16DP3-Exhibits_Mobile CSC - CMT_Présention au Board July 29" xfId="7620"/>
    <cellStyle name="_MultipleSpace_Book11_Jazztel model 16DP3-Exhibits_Mobile CSC - CMT_Présention au Board July 29 2" xfId="7621"/>
    <cellStyle name="_MultipleSpace_Book11_Jazztel model 16DP3-Exhibits_Mobile CSC - CMT_Présention au Board July 29 2 2" xfId="7622"/>
    <cellStyle name="_MultipleSpace_Book11_Jazztel model 16DP3-Exhibits_Mobile CSC - CMT_suivi dette et FCF" xfId="7623"/>
    <cellStyle name="_MultipleSpace_Book11_Jazztel model 16DP3-Exhibits_Mobile CSC - CMT_suivi dette et FCF 2" xfId="7624"/>
    <cellStyle name="_MultipleSpace_Book11_Jazztel model 16DP3-Exhibits_Mobile CSC - CMT_suivi dette et FCF 2 2" xfId="7625"/>
    <cellStyle name="_MultipleSpace_Book11_Jazztel model 16DP3-Exhibits_Mobile CSC - CMT_Synthèse prev 2006 - 2007 par entreprise" xfId="7626"/>
    <cellStyle name="_MultipleSpace_Book11_Jazztel model 16DP3-Exhibits_Mobile CSC - CMT_Synthèse prev 2006 - 2007 par entreprise 2" xfId="7627"/>
    <cellStyle name="_MultipleSpace_Book11_Jazztel model 16DP3-Exhibits_Mobile CSC - CMT_Synthèse prev 2006 - 2007 par entreprise 2 2" xfId="7628"/>
    <cellStyle name="_MultipleSpace_Book11_Jazztel model 16DP3-Exhibits_Mobile CSC - CMT_Synthèse prev 2006 - 2007 par entreprise v2" xfId="7629"/>
    <cellStyle name="_MultipleSpace_Book11_Jazztel model 16DP3-Exhibits_Mobile CSC - CMT_Synthèse prev 2006 - 2007 par entreprise v2 2" xfId="7630"/>
    <cellStyle name="_MultipleSpace_Book11_Jazztel model 16DP3-Exhibits_Mobile CSC - CMT_Synthèse prev 2006 - 2007 par entreprise v2 2 2" xfId="7631"/>
    <cellStyle name="_MultipleSpace_Book11_Jazztel model 16DP3-Exhibits_Mobile CSC - CMT_Synthèse prev 2006 - 2007 par entreprise v2_Bridge FC Act 2007 vs 2008 (Fct June) par entreprise" xfId="7632"/>
    <cellStyle name="_MultipleSpace_Book11_Jazztel model 16DP3-Exhibits_Mobile CSC - CMT_Synthèse prev 2006 - 2007 par entreprise v2_Bridge FC Act 2007 vs 2008 (Fct June) par entreprise 2" xfId="7633"/>
    <cellStyle name="_MultipleSpace_Book11_Jazztel model 16DP3-Exhibits_Mobile CSC - CMT_Synthèse prev 2006 - 2007 par entreprise v2_Bridge FC Act 2007 vs 2008 (Fct June) par entreprise 2 2" xfId="7634"/>
    <cellStyle name="_MultipleSpace_Book11_Jazztel model 16DP3-Exhibits_Mobile CSC - CMT_Synthèse prev 2006 - 2007 par entreprise v2_Cash Unit Review 2012 03 Acetow" xfId="7635"/>
    <cellStyle name="_MultipleSpace_Book11_Jazztel model 16DP3-Exhibits_Mobile CSC - CMT_Synthèse prev 2006 - 2007 par entreprise v2_Chiffres Pres board 2007" xfId="7636"/>
    <cellStyle name="_MultipleSpace_Book11_Jazztel model 16DP3-Exhibits_Mobile CSC - CMT_Synthèse prev 2006 - 2007 par entreprise v2_Chiffres Pres board 2007 2" xfId="7637"/>
    <cellStyle name="_MultipleSpace_Book11_Jazztel model 16DP3-Exhibits_Mobile CSC - CMT_Synthèse prev 2006 - 2007 par entreprise v2_Chiffres Pres board 2007 2 2" xfId="7638"/>
    <cellStyle name="_MultipleSpace_Book11_Jazztel model 16DP3-Exhibits_Mobile CSC - CMT_Synthèse prev 2006 - 2007 par entreprise v2_Conso Bridge EBITDA 2008x2007" xfId="7639"/>
    <cellStyle name="_MultipleSpace_Book11_Jazztel model 16DP3-Exhibits_Mobile CSC - CMT_Synthèse prev 2006 - 2007 par entreprise v2_Conso Bridge EBITDA 2008x2007 2" xfId="7640"/>
    <cellStyle name="_MultipleSpace_Book11_Jazztel model 16DP3-Exhibits_Mobile CSC - CMT_Synthèse prev 2006 - 2007 par entreprise v2_Conso Bridge EBITDA 2008x2007 2 2" xfId="7641"/>
    <cellStyle name="_MultipleSpace_Book11_Jazztel model 16DP3-Exhibits_Mobile CSC - CMT_Synthèse prev 2006 - 2007 par entreprise v2_Conso Bridge EBITDA 2008x2007 SPRING06" xfId="7642"/>
    <cellStyle name="_MultipleSpace_Book11_Jazztel model 16DP3-Exhibits_Mobile CSC - CMT_Synthèse prev 2006 - 2007 par entreprise v2_Conso Bridge EBITDA 2008x2007 SPRING06 2" xfId="7643"/>
    <cellStyle name="_MultipleSpace_Book11_Jazztel model 16DP3-Exhibits_Mobile CSC - CMT_Synthèse prev 2006 - 2007 par entreprise v2_Conso Bridge EBITDA 2008x2007 SPRING06 2 2" xfId="7644"/>
    <cellStyle name="_MultipleSpace_Book11_Jazztel model 16DP3-Exhibits_Mobile CSC - CMT_Synthèse prev 2006 - 2007 par entreprise v2_P&amp;L Spring 200806" xfId="7645"/>
    <cellStyle name="_MultipleSpace_Book11_Jazztel model 16DP3-Exhibits_Mobile CSC - CMT_Synthèse prev 2006 - 2007 par entreprise v2_P&amp;L Spring 200806 2" xfId="7646"/>
    <cellStyle name="_MultipleSpace_Book11_Jazztel model 16DP3-Exhibits_Mobile CSC - CMT_Synthèse prev 2006 - 2007 par entreprise v2_P&amp;L Spring 200806 2 2" xfId="7647"/>
    <cellStyle name="_MultipleSpace_Book11_Jazztel model 16DP3-Exhibits_Mobile CSC - CMT_Synthèse prev 2006 - 2007 par entreprise v2_Présentation au Board" xfId="7648"/>
    <cellStyle name="_MultipleSpace_Book11_Jazztel model 16DP3-Exhibits_Mobile CSC - CMT_Synthèse prev 2006 - 2007 par entreprise v2_Présentation au Board 2" xfId="7649"/>
    <cellStyle name="_MultipleSpace_Book11_Jazztel model 16DP3-Exhibits_Mobile CSC - CMT_Synthèse prev 2006 - 2007 par entreprise v2_Présentation au Board 2 2" xfId="7650"/>
    <cellStyle name="_MultipleSpace_Book11_Jazztel model 16DP3-Exhibits_Mobile CSC - CMT_Synthèse prev 2006 - 2007 par entreprise v2_Présentation au Board July 29" xfId="7651"/>
    <cellStyle name="_MultipleSpace_Book11_Jazztel model 16DP3-Exhibits_Mobile CSC - CMT_Synthèse prev 2006 - 2007 par entreprise v2_Présentation au Board July 29 2" xfId="7652"/>
    <cellStyle name="_MultipleSpace_Book11_Jazztel model 16DP3-Exhibits_Mobile CSC - CMT_Synthèse prev 2006 - 2007 par entreprise v2_Présentation au Board July 29 2 2" xfId="7653"/>
    <cellStyle name="_MultipleSpace_Book11_Jazztel model 16DP3-Exhibits_Mobile CSC - CMT_Synthèse prev 2006 - 2007 par entreprise v2_Présentation au CDG July 21 v080708" xfId="7654"/>
    <cellStyle name="_MultipleSpace_Book11_Jazztel model 16DP3-Exhibits_Mobile CSC - CMT_Synthèse prev 2006 - 2007 par entreprise v2_Présentation au CDG July 21 v080708 2" xfId="7655"/>
    <cellStyle name="_MultipleSpace_Book11_Jazztel model 16DP3-Exhibits_Mobile CSC - CMT_Synthèse prev 2006 - 2007 par entreprise v2_Présentation au CDG July 21 v080708 2 2" xfId="7656"/>
    <cellStyle name="_MultipleSpace_Book11_Jazztel model 16DP3-Exhibits_Mobile CSC - CMT_Synthèse prev 2006 - 2007 par entreprise v2_Présention au Board July 29" xfId="7657"/>
    <cellStyle name="_MultipleSpace_Book11_Jazztel model 16DP3-Exhibits_Mobile CSC - CMT_Synthèse prev 2006 - 2007 par entreprise v2_Présention au Board July 29 2" xfId="7658"/>
    <cellStyle name="_MultipleSpace_Book11_Jazztel model 16DP3-Exhibits_Mobile CSC - CMT_Synthèse prev 2006 - 2007 par entreprise v2_Présention au Board July 29 2 2" xfId="7659"/>
    <cellStyle name="_MultipleSpace_Book11_Jazztel model 16DP3-Exhibits_Mobile CSC - CMT_Synthèse prev 2006 - 2007 par entreprise v2_RM 2008 01 comments ILM" xfId="7660"/>
    <cellStyle name="_MultipleSpace_Book11_Jazztel model 16DP3-Exhibits_Mobile CSC - CMT_Synthèse prev 2006 - 2007 par entreprise v2_RM 2008 01 comments ILM 2" xfId="7661"/>
    <cellStyle name="_MultipleSpace_Book11_Jazztel model 16DP3-Exhibits_Mobile CSC - CMT_Synthèse prev 2006 - 2007 par entreprise v2_RM 2008 01 comments ILM 2 2" xfId="7662"/>
    <cellStyle name="_MultipleSpace_Book11_Jazztel model 16DP3-Exhibits_Mobile CSC - CMT_Synthèse prev 2006 - 2007 par entreprise v2_RM 2008 04 comments ILM" xfId="7663"/>
    <cellStyle name="_MultipleSpace_Book11_Jazztel model 16DP3-Exhibits_Mobile CSC - CMT_Synthèse prev 2006 - 2007 par entreprise v2_RM 2008 04 comments ILM 2" xfId="7664"/>
    <cellStyle name="_MultipleSpace_Book11_Jazztel model 16DP3-Exhibits_Mobile CSC - CMT_Synthèse prev 2006 - 2007 par entreprise v2_RM 2008 04 comments ILM 2 2" xfId="7665"/>
    <cellStyle name="_MultipleSpace_Book11_Jazztel model 16DP3-Exhibits_Mobile CSC - CMT_Synthèse prev 2006 - 2007 par entreprise v2_SPRING 2010" xfId="7666"/>
    <cellStyle name="_MultipleSpace_Book11_Jazztel model 16DP3-Exhibits_Mobile CSC - CMT_Synthèse prev 2006 - 2007 par entreprise v2_SPRING 2010 2" xfId="7667"/>
    <cellStyle name="_MultipleSpace_Book11_Jazztel model 16DP3-Exhibits_Mobile CSC - CMT_Synthèse prev 2006 - 2007 par entreprise v2_SPRING 2010 2 2" xfId="7668"/>
    <cellStyle name="_MultipleSpace_Book11_Jazztel model 16DP3-Exhibits_Mobile CSC - CMT_Synthèse prev 2006 - 2007 par entreprise v2_WC &amp; Free Cash Flow 200801" xfId="7669"/>
    <cellStyle name="_MultipleSpace_Book11_Jazztel model 16DP3-Exhibits_Mobile CSC - CMT_Synthèse prev 2006 - 2007 par entreprise v2_WC &amp; Free Cash Flow 200801 2" xfId="7670"/>
    <cellStyle name="_MultipleSpace_Book11_Jazztel model 16DP3-Exhibits_Mobile CSC - CMT_Synthèse prev 2006 - 2007 par entreprise v2_WC &amp; Free Cash Flow 200801 2 2" xfId="7671"/>
    <cellStyle name="_MultipleSpace_Book11_Jazztel model 16DP3-Exhibits_Mobile CSC - CMT_Synthèse prev 2006 - 2007 par entreprise v2_WC &amp; Free Cash Flow 2011-10" xfId="7672"/>
    <cellStyle name="_MultipleSpace_Book11_Jazztel model 16DP3-Exhibits_Mobile CSC - CMT_Synthèse prev 2006 - 2007 par entreprise v2_WC &amp; Free Cash Flow 2011-10 2" xfId="7673"/>
    <cellStyle name="_MultipleSpace_Book11_Jazztel model 16DP3-Exhibits_Mobile CSC - CMT_Synthèse prev 2006 - 2007 par entreprise v2_WC &amp; Free Cash Flow 2011-10 2 2" xfId="7674"/>
    <cellStyle name="_MultipleSpace_Book11_Jazztel model 16DP3-Exhibits_Mobile CSC - CMT_Synthèse prev 2006 - 2007 par entreprise v2_WC &amp; Free Cash Flow Spring 200806" xfId="7675"/>
    <cellStyle name="_MultipleSpace_Book11_Jazztel model 16DP3-Exhibits_Mobile CSC - CMT_Synthèse prev 2006 - 2007 par entreprise v2_WC &amp; Free Cash Flow Spring 200806 2" xfId="7676"/>
    <cellStyle name="_MultipleSpace_Book11_Jazztel model 16DP3-Exhibits_Mobile CSC - CMT_Synthèse prev 2006 - 2007 par entreprise v2_WC &amp; Free Cash Flow Spring 200806 2 2" xfId="7677"/>
    <cellStyle name="_MultipleSpace_Book11_Jazztel model 16DP3-Exhibits_Mobile CSC - CMT_Synthèse prev 2006 - 2007 par entreprise_Bridge FC Act 2007 vs 2008 (Fct June) par entreprise" xfId="7678"/>
    <cellStyle name="_MultipleSpace_Book11_Jazztel model 16DP3-Exhibits_Mobile CSC - CMT_Synthèse prev 2006 - 2007 par entreprise_Bridge FC Act 2007 vs 2008 (Fct June) par entreprise 2" xfId="7679"/>
    <cellStyle name="_MultipleSpace_Book11_Jazztel model 16DP3-Exhibits_Mobile CSC - CMT_Synthèse prev 2006 - 2007 par entreprise_Bridge FC Act 2007 vs 2008 (Fct June) par entreprise 2 2" xfId="7680"/>
    <cellStyle name="_MultipleSpace_Book11_Jazztel model 16DP3-Exhibits_Mobile CSC - CMT_Synthèse prev 2006 - 2007 par entreprise_Cash Unit Review 2012 03 Acetow" xfId="7681"/>
    <cellStyle name="_MultipleSpace_Book11_Jazztel model 16DP3-Exhibits_Mobile CSC - CMT_Synthèse prev 2006 - 2007 par entreprise_Conso Bridge EBITDA 2008x2007" xfId="7682"/>
    <cellStyle name="_MultipleSpace_Book11_Jazztel model 16DP3-Exhibits_Mobile CSC - CMT_Synthèse prev 2006 - 2007 par entreprise_Conso Bridge EBITDA 2008x2007 2" xfId="7683"/>
    <cellStyle name="_MultipleSpace_Book11_Jazztel model 16DP3-Exhibits_Mobile CSC - CMT_Synthèse prev 2006 - 2007 par entreprise_Conso Bridge EBITDA 2008x2007 2 2" xfId="7684"/>
    <cellStyle name="_MultipleSpace_Book11_Jazztel model 16DP3-Exhibits_Mobile CSC - CMT_Synthèse prev 2006 - 2007 par entreprise_Conso Bridge EBITDA 2008x2007 SPRING06" xfId="7685"/>
    <cellStyle name="_MultipleSpace_Book11_Jazztel model 16DP3-Exhibits_Mobile CSC - CMT_Synthèse prev 2006 - 2007 par entreprise_Conso Bridge EBITDA 2008x2007 SPRING06 2" xfId="7686"/>
    <cellStyle name="_MultipleSpace_Book11_Jazztel model 16DP3-Exhibits_Mobile CSC - CMT_Synthèse prev 2006 - 2007 par entreprise_Conso Bridge EBITDA 2008x2007 SPRING06 2 2" xfId="7687"/>
    <cellStyle name="_MultipleSpace_Book11_Jazztel model 16DP3-Exhibits_Mobile CSC - CMT_Synthèse prev 2006 - 2007 par entreprise_Formats RDG Dec 2007 vMAG Energy Services" xfId="7688"/>
    <cellStyle name="_MultipleSpace_Book11_Jazztel model 16DP3-Exhibits_Mobile CSC - CMT_Synthèse prev 2006 - 2007 par entreprise_Formats RDG Dec 2007 vMAG Energy Services 2" xfId="7689"/>
    <cellStyle name="_MultipleSpace_Book11_Jazztel model 16DP3-Exhibits_Mobile CSC - CMT_Synthèse prev 2006 - 2007 par entreprise_Formats RDG Dec 2007 vMAG Energy Services 2 2" xfId="7690"/>
    <cellStyle name="_MultipleSpace_Book11_Jazztel model 16DP3-Exhibits_Mobile CSC - CMT_Synthèse prev 2006 - 2007 par entreprise_P&amp;L Spring 200806" xfId="7691"/>
    <cellStyle name="_MultipleSpace_Book11_Jazztel model 16DP3-Exhibits_Mobile CSC - CMT_Synthèse prev 2006 - 2007 par entreprise_P&amp;L Spring 200806 2" xfId="7692"/>
    <cellStyle name="_MultipleSpace_Book11_Jazztel model 16DP3-Exhibits_Mobile CSC - CMT_Synthèse prev 2006 - 2007 par entreprise_P&amp;L Spring 200806 2 2" xfId="7693"/>
    <cellStyle name="_MultipleSpace_Book11_Jazztel model 16DP3-Exhibits_Mobile CSC - CMT_Synthèse prev 2006 - 2007 par entreprise_Présentation au Board" xfId="7694"/>
    <cellStyle name="_MultipleSpace_Book11_Jazztel model 16DP3-Exhibits_Mobile CSC - CMT_Synthèse prev 2006 - 2007 par entreprise_Présentation au Board 2" xfId="7695"/>
    <cellStyle name="_MultipleSpace_Book11_Jazztel model 16DP3-Exhibits_Mobile CSC - CMT_Synthèse prev 2006 - 2007 par entreprise_Présentation au Board 2 2" xfId="7696"/>
    <cellStyle name="_MultipleSpace_Book11_Jazztel model 16DP3-Exhibits_Mobile CSC - CMT_Synthèse prev 2006 - 2007 par entreprise_Présentation au Board July 29" xfId="7697"/>
    <cellStyle name="_MultipleSpace_Book11_Jazztel model 16DP3-Exhibits_Mobile CSC - CMT_Synthèse prev 2006 - 2007 par entreprise_Présentation au Board July 29 2" xfId="7698"/>
    <cellStyle name="_MultipleSpace_Book11_Jazztel model 16DP3-Exhibits_Mobile CSC - CMT_Synthèse prev 2006 - 2007 par entreprise_Présentation au Board July 29 2 2" xfId="7699"/>
    <cellStyle name="_MultipleSpace_Book11_Jazztel model 16DP3-Exhibits_Mobile CSC - CMT_Synthèse prev 2006 - 2007 par entreprise_Présentation au CDG July 21 v080708" xfId="7700"/>
    <cellStyle name="_MultipleSpace_Book11_Jazztel model 16DP3-Exhibits_Mobile CSC - CMT_Synthèse prev 2006 - 2007 par entreprise_Présentation au CDG July 21 v080708 2" xfId="7701"/>
    <cellStyle name="_MultipleSpace_Book11_Jazztel model 16DP3-Exhibits_Mobile CSC - CMT_Synthèse prev 2006 - 2007 par entreprise_Présentation au CDG July 21 v080708 2 2" xfId="7702"/>
    <cellStyle name="_MultipleSpace_Book11_Jazztel model 16DP3-Exhibits_Mobile CSC - CMT_Synthèse prev 2006 - 2007 par entreprise_RM 2008 01 comments ILM" xfId="7703"/>
    <cellStyle name="_MultipleSpace_Book11_Jazztel model 16DP3-Exhibits_Mobile CSC - CMT_Synthèse prev 2006 - 2007 par entreprise_RM 2008 01 comments ILM 2" xfId="7704"/>
    <cellStyle name="_MultipleSpace_Book11_Jazztel model 16DP3-Exhibits_Mobile CSC - CMT_Synthèse prev 2006 - 2007 par entreprise_RM 2008 01 comments ILM 2 2" xfId="7705"/>
    <cellStyle name="_MultipleSpace_Book11_Jazztel model 16DP3-Exhibits_Mobile CSC - CMT_Synthèse prev 2006 - 2007 par entreprise_RM 2008 04 comments ILM" xfId="7706"/>
    <cellStyle name="_MultipleSpace_Book11_Jazztel model 16DP3-Exhibits_Mobile CSC - CMT_Synthèse prev 2006 - 2007 par entreprise_RM 2008 04 comments ILM 2" xfId="7707"/>
    <cellStyle name="_MultipleSpace_Book11_Jazztel model 16DP3-Exhibits_Mobile CSC - CMT_Synthèse prev 2006 - 2007 par entreprise_RM 2008 04 comments ILM 2 2" xfId="7708"/>
    <cellStyle name="_MultipleSpace_Book11_Jazztel model 16DP3-Exhibits_Mobile CSC - CMT_Synthèse prev 2006 - 2007 par entreprise_SPRING 2010" xfId="7709"/>
    <cellStyle name="_MultipleSpace_Book11_Jazztel model 16DP3-Exhibits_Mobile CSC - CMT_Synthèse prev 2006 - 2007 par entreprise_SPRING 2010 2" xfId="7710"/>
    <cellStyle name="_MultipleSpace_Book11_Jazztel model 16DP3-Exhibits_Mobile CSC - CMT_Synthèse prev 2006 - 2007 par entreprise_SPRING 2010 2 2" xfId="7711"/>
    <cellStyle name="_MultipleSpace_Book11_Jazztel model 16DP3-Exhibits_Mobile CSC - CMT_Synthèse prev 2006 - 2007 par entreprise_Synthèse Rhodia Spring Dec 2007 P&amp;L" xfId="7712"/>
    <cellStyle name="_MultipleSpace_Book11_Jazztel model 16DP3-Exhibits_Mobile CSC - CMT_Synthèse prev 2006 - 2007 par entreprise_Synthèse Rhodia Spring Dec 2007 P&amp;L 2" xfId="7713"/>
    <cellStyle name="_MultipleSpace_Book11_Jazztel model 16DP3-Exhibits_Mobile CSC - CMT_Synthèse prev 2006 - 2007 par entreprise_Synthèse Rhodia Spring Dec 2007 P&amp;L 2 2" xfId="7714"/>
    <cellStyle name="_MultipleSpace_Book11_Jazztel model 16DP3-Exhibits_Mobile CSC - CMT_Synthèse prev 2006 - 2007 par entreprise_WC &amp; Free Cash Flow 200801" xfId="7715"/>
    <cellStyle name="_MultipleSpace_Book11_Jazztel model 16DP3-Exhibits_Mobile CSC - CMT_Synthèse prev 2006 - 2007 par entreprise_WC &amp; Free Cash Flow 200801 2" xfId="7716"/>
    <cellStyle name="_MultipleSpace_Book11_Jazztel model 16DP3-Exhibits_Mobile CSC - CMT_Synthèse prev 2006 - 2007 par entreprise_WC &amp; Free Cash Flow 200801 2 2" xfId="7717"/>
    <cellStyle name="_MultipleSpace_Book11_Jazztel model 16DP3-Exhibits_Mobile CSC - CMT_Synthèse prev 2006 - 2007 par entreprise_WC &amp; Free Cash Flow 2011-10" xfId="7718"/>
    <cellStyle name="_MultipleSpace_Book11_Jazztel model 16DP3-Exhibits_Mobile CSC - CMT_Synthèse prev 2006 - 2007 par entreprise_WC &amp; Free Cash Flow 2011-10 2" xfId="7719"/>
    <cellStyle name="_MultipleSpace_Book11_Jazztel model 16DP3-Exhibits_Mobile CSC - CMT_Synthèse prev 2006 - 2007 par entreprise_WC &amp; Free Cash Flow 2011-10 2 2" xfId="7720"/>
    <cellStyle name="_MultipleSpace_Book11_Jazztel model 16DP3-Exhibits_Mobile CSC - CMT_Synthèse prev 2006 - 2007 par entreprise_WC &amp; Free Cash Flow Spring 200806" xfId="7721"/>
    <cellStyle name="_MultipleSpace_Book11_Jazztel model 16DP3-Exhibits_Mobile CSC - CMT_Synthèse prev 2006 - 2007 par entreprise_WC &amp; Free Cash Flow Spring 200806 2" xfId="7722"/>
    <cellStyle name="_MultipleSpace_Book11_Jazztel model 16DP3-Exhibits_Mobile CSC - CMT_Synthèse prev 2006 - 2007 par entreprise_WC &amp; Free Cash Flow Spring 200806 2 2" xfId="7723"/>
    <cellStyle name="_MultipleSpace_Book11_Jazztel model 18DP-exhibits" xfId="7724"/>
    <cellStyle name="_MultipleSpace_Book11_Jazztel model 18DP-exhibits 2" xfId="7725"/>
    <cellStyle name="_MultipleSpace_Book11_Jazztel model 18DP-exhibits 2 2" xfId="7726"/>
    <cellStyle name="_MultipleSpace_Book11_Jazztel model 18DP-exhibits_Chiffres Pres board 2007" xfId="7727"/>
    <cellStyle name="_MultipleSpace_Book11_Jazztel model 18DP-exhibits_Chiffres Pres board 2007 2" xfId="7728"/>
    <cellStyle name="_MultipleSpace_Book11_Jazztel model 18DP-exhibits_Chiffres Pres board 2007 2 2" xfId="7729"/>
    <cellStyle name="_MultipleSpace_Book11_Jazztel model 18DP-exhibits_Chiffres Pres Juillet 2007" xfId="7730"/>
    <cellStyle name="_MultipleSpace_Book11_Jazztel model 18DP-exhibits_Chiffres Pres Juillet 2007 2" xfId="7731"/>
    <cellStyle name="_MultipleSpace_Book11_Jazztel model 18DP-exhibits_Chiffres Pres Juillet 2007 2 2" xfId="7732"/>
    <cellStyle name="_MultipleSpace_Book11_Jazztel model 18DP-exhibits_Net result" xfId="7733"/>
    <cellStyle name="_MultipleSpace_Book11_Jazztel model 18DP-exhibits_Net result 2" xfId="7734"/>
    <cellStyle name="_MultipleSpace_Book11_Jazztel model 18DP-exhibits_Net result 2 2" xfId="7735"/>
    <cellStyle name="_MultipleSpace_Book11_Jazztel model 18DP-exhibits_Net result_Bridge FC Act 2007 vs 2008 (Fct June) par entreprise" xfId="7736"/>
    <cellStyle name="_MultipleSpace_Book11_Jazztel model 18DP-exhibits_Net result_Bridge FC Act 2007 vs 2008 (Fct June) par entreprise 2" xfId="7737"/>
    <cellStyle name="_MultipleSpace_Book11_Jazztel model 18DP-exhibits_Net result_Bridge FC Act 2007 vs 2008 (Fct June) par entreprise 2 2" xfId="7738"/>
    <cellStyle name="_MultipleSpace_Book11_Jazztel model 18DP-exhibits_Net result_Cash Unit Review 2012 03 Acetow" xfId="7739"/>
    <cellStyle name="_MultipleSpace_Book11_Jazztel model 18DP-exhibits_Net result_Conso Bridge EBITDA 2008x2007" xfId="7740"/>
    <cellStyle name="_MultipleSpace_Book11_Jazztel model 18DP-exhibits_Net result_Conso Bridge EBITDA 2008x2007 2" xfId="7741"/>
    <cellStyle name="_MultipleSpace_Book11_Jazztel model 18DP-exhibits_Net result_Conso Bridge EBITDA 2008x2007 2 2" xfId="7742"/>
    <cellStyle name="_MultipleSpace_Book11_Jazztel model 18DP-exhibits_Net result_Conso Bridge EBITDA 2008x2007 SPRING06" xfId="7743"/>
    <cellStyle name="_MultipleSpace_Book11_Jazztel model 18DP-exhibits_Net result_Conso Bridge EBITDA 2008x2007 SPRING06 2" xfId="7744"/>
    <cellStyle name="_MultipleSpace_Book11_Jazztel model 18DP-exhibits_Net result_Conso Bridge EBITDA 2008x2007 SPRING06 2 2" xfId="7745"/>
    <cellStyle name="_MultipleSpace_Book11_Jazztel model 18DP-exhibits_Net result_P&amp;L Spring 200806" xfId="7746"/>
    <cellStyle name="_MultipleSpace_Book11_Jazztel model 18DP-exhibits_Net result_P&amp;L Spring 200806 2" xfId="7747"/>
    <cellStyle name="_MultipleSpace_Book11_Jazztel model 18DP-exhibits_Net result_P&amp;L Spring 200806 2 2" xfId="7748"/>
    <cellStyle name="_MultipleSpace_Book11_Jazztel model 18DP-exhibits_Net result_Présentation au Board" xfId="7749"/>
    <cellStyle name="_MultipleSpace_Book11_Jazztel model 18DP-exhibits_Net result_Présentation au Board 2" xfId="7750"/>
    <cellStyle name="_MultipleSpace_Book11_Jazztel model 18DP-exhibits_Net result_Présentation au Board 2 2" xfId="7751"/>
    <cellStyle name="_MultipleSpace_Book11_Jazztel model 18DP-exhibits_Net result_Présentation au Board July 29" xfId="7752"/>
    <cellStyle name="_MultipleSpace_Book11_Jazztel model 18DP-exhibits_Net result_Présentation au Board July 29 2" xfId="7753"/>
    <cellStyle name="_MultipleSpace_Book11_Jazztel model 18DP-exhibits_Net result_Présentation au Board July 29 2 2" xfId="7754"/>
    <cellStyle name="_MultipleSpace_Book11_Jazztel model 18DP-exhibits_Net result_Présentation au CDG July 21 v080708" xfId="7755"/>
    <cellStyle name="_MultipleSpace_Book11_Jazztel model 18DP-exhibits_Net result_Présentation au CDG July 21 v080708 2" xfId="7756"/>
    <cellStyle name="_MultipleSpace_Book11_Jazztel model 18DP-exhibits_Net result_Présentation au CDG July 21 v080708 2 2" xfId="7757"/>
    <cellStyle name="_MultipleSpace_Book11_Jazztel model 18DP-exhibits_Net result_SPRING 2010" xfId="7758"/>
    <cellStyle name="_MultipleSpace_Book11_Jazztel model 18DP-exhibits_Net result_SPRING 2010 2" xfId="7759"/>
    <cellStyle name="_MultipleSpace_Book11_Jazztel model 18DP-exhibits_Net result_SPRING 2010 2 2" xfId="7760"/>
    <cellStyle name="_MultipleSpace_Book11_Jazztel model 18DP-exhibits_Net result_WC &amp; Free Cash Flow 2011-10" xfId="7761"/>
    <cellStyle name="_MultipleSpace_Book11_Jazztel model 18DP-exhibits_Net result_WC &amp; Free Cash Flow 2011-10 2" xfId="7762"/>
    <cellStyle name="_MultipleSpace_Book11_Jazztel model 18DP-exhibits_Net result_WC &amp; Free Cash Flow 2011-10 2 2" xfId="7763"/>
    <cellStyle name="_MultipleSpace_Book11_Jazztel model 18DP-exhibits_Net result_WC &amp; Free Cash Flow Spring 200806" xfId="7764"/>
    <cellStyle name="_MultipleSpace_Book11_Jazztel model 18DP-exhibits_Net result_WC &amp; Free Cash Flow Spring 200806 2" xfId="7765"/>
    <cellStyle name="_MultipleSpace_Book11_Jazztel model 18DP-exhibits_Net result_WC &amp; Free Cash Flow Spring 200806 2 2" xfId="7766"/>
    <cellStyle name="_MultipleSpace_Book11_Jazztel model 18DP-exhibits_Présention au Board July 29" xfId="7767"/>
    <cellStyle name="_MultipleSpace_Book11_Jazztel model 18DP-exhibits_Présention au Board July 29 2" xfId="7768"/>
    <cellStyle name="_MultipleSpace_Book11_Jazztel model 18DP-exhibits_Présention au Board July 29 2 2" xfId="7769"/>
    <cellStyle name="_MultipleSpace_Book11_Jazztel model 18DP-exhibits_suivi dette et FCF" xfId="7770"/>
    <cellStyle name="_MultipleSpace_Book11_Jazztel model 18DP-exhibits_suivi dette et FCF 2" xfId="7771"/>
    <cellStyle name="_MultipleSpace_Book11_Jazztel model 18DP-exhibits_suivi dette et FCF 2 2" xfId="7772"/>
    <cellStyle name="_MultipleSpace_Book11_Jazztel model 18DP-exhibits_Synthèse prev 2006 - 2007 par entreprise" xfId="7773"/>
    <cellStyle name="_MultipleSpace_Book11_Jazztel model 18DP-exhibits_Synthèse prev 2006 - 2007 par entreprise 2" xfId="7774"/>
    <cellStyle name="_MultipleSpace_Book11_Jazztel model 18DP-exhibits_Synthèse prev 2006 - 2007 par entreprise 2 2" xfId="7775"/>
    <cellStyle name="_MultipleSpace_Book11_Jazztel model 18DP-exhibits_Synthèse prev 2006 - 2007 par entreprise_Bridge FC Act 2007 vs 2008 (Fct June) par entreprise" xfId="7776"/>
    <cellStyle name="_MultipleSpace_Book11_Jazztel model 18DP-exhibits_Synthèse prev 2006 - 2007 par entreprise_Bridge FC Act 2007 vs 2008 (Fct June) par entreprise 2" xfId="7777"/>
    <cellStyle name="_MultipleSpace_Book11_Jazztel model 18DP-exhibits_Synthèse prev 2006 - 2007 par entreprise_Bridge FC Act 2007 vs 2008 (Fct June) par entreprise 2 2" xfId="7778"/>
    <cellStyle name="_MultipleSpace_Book11_Jazztel model 18DP-exhibits_Synthèse prev 2006 - 2007 par entreprise_Cash Unit Review 2012 03 Acetow" xfId="7779"/>
    <cellStyle name="_MultipleSpace_Book11_Jazztel model 18DP-exhibits_Synthèse prev 2006 - 2007 par entreprise_Conso Bridge EBITDA 2008x2007" xfId="7780"/>
    <cellStyle name="_MultipleSpace_Book11_Jazztel model 18DP-exhibits_Synthèse prev 2006 - 2007 par entreprise_Conso Bridge EBITDA 2008x2007 2" xfId="7781"/>
    <cellStyle name="_MultipleSpace_Book11_Jazztel model 18DP-exhibits_Synthèse prev 2006 - 2007 par entreprise_Conso Bridge EBITDA 2008x2007 2 2" xfId="7782"/>
    <cellStyle name="_MultipleSpace_Book11_Jazztel model 18DP-exhibits_Synthèse prev 2006 - 2007 par entreprise_Conso Bridge EBITDA 2008x2007 SPRING06" xfId="7783"/>
    <cellStyle name="_MultipleSpace_Book11_Jazztel model 18DP-exhibits_Synthèse prev 2006 - 2007 par entreprise_Conso Bridge EBITDA 2008x2007 SPRING06 2" xfId="7784"/>
    <cellStyle name="_MultipleSpace_Book11_Jazztel model 18DP-exhibits_Synthèse prev 2006 - 2007 par entreprise_Conso Bridge EBITDA 2008x2007 SPRING06 2 2" xfId="7785"/>
    <cellStyle name="_MultipleSpace_Book11_Jazztel model 18DP-exhibits_Synthèse prev 2006 - 2007 par entreprise_Formats RDG Dec 2007 vMAG Energy Services" xfId="7786"/>
    <cellStyle name="_MultipleSpace_Book11_Jazztel model 18DP-exhibits_Synthèse prev 2006 - 2007 par entreprise_Formats RDG Dec 2007 vMAG Energy Services 2" xfId="7787"/>
    <cellStyle name="_MultipleSpace_Book11_Jazztel model 18DP-exhibits_Synthèse prev 2006 - 2007 par entreprise_Formats RDG Dec 2007 vMAG Energy Services 2 2" xfId="7788"/>
    <cellStyle name="_MultipleSpace_Book11_Jazztel model 18DP-exhibits_Synthèse prev 2006 - 2007 par entreprise_P&amp;L Spring 200806" xfId="7789"/>
    <cellStyle name="_MultipleSpace_Book11_Jazztel model 18DP-exhibits_Synthèse prev 2006 - 2007 par entreprise_P&amp;L Spring 200806 2" xfId="7790"/>
    <cellStyle name="_MultipleSpace_Book11_Jazztel model 18DP-exhibits_Synthèse prev 2006 - 2007 par entreprise_P&amp;L Spring 200806 2 2" xfId="7791"/>
    <cellStyle name="_MultipleSpace_Book11_Jazztel model 18DP-exhibits_Synthèse prev 2006 - 2007 par entreprise_Présentation au Board" xfId="7792"/>
    <cellStyle name="_MultipleSpace_Book11_Jazztel model 18DP-exhibits_Synthèse prev 2006 - 2007 par entreprise_Présentation au Board 2" xfId="7793"/>
    <cellStyle name="_MultipleSpace_Book11_Jazztel model 18DP-exhibits_Synthèse prev 2006 - 2007 par entreprise_Présentation au Board 2 2" xfId="7794"/>
    <cellStyle name="_MultipleSpace_Book11_Jazztel model 18DP-exhibits_Synthèse prev 2006 - 2007 par entreprise_Présentation au Board July 29" xfId="7795"/>
    <cellStyle name="_MultipleSpace_Book11_Jazztel model 18DP-exhibits_Synthèse prev 2006 - 2007 par entreprise_Présentation au Board July 29 2" xfId="7796"/>
    <cellStyle name="_MultipleSpace_Book11_Jazztel model 18DP-exhibits_Synthèse prev 2006 - 2007 par entreprise_Présentation au Board July 29 2 2" xfId="7797"/>
    <cellStyle name="_MultipleSpace_Book11_Jazztel model 18DP-exhibits_Synthèse prev 2006 - 2007 par entreprise_Présentation au CDG July 21 v080708" xfId="7798"/>
    <cellStyle name="_MultipleSpace_Book11_Jazztel model 18DP-exhibits_Synthèse prev 2006 - 2007 par entreprise_Présentation au CDG July 21 v080708 2" xfId="7799"/>
    <cellStyle name="_MultipleSpace_Book11_Jazztel model 18DP-exhibits_Synthèse prev 2006 - 2007 par entreprise_Présentation au CDG July 21 v080708 2 2" xfId="7800"/>
    <cellStyle name="_MultipleSpace_Book11_Jazztel model 18DP-exhibits_Synthèse prev 2006 - 2007 par entreprise_SPRING 2010" xfId="7801"/>
    <cellStyle name="_MultipleSpace_Book11_Jazztel model 18DP-exhibits_Synthèse prev 2006 - 2007 par entreprise_SPRING 2010 2" xfId="7802"/>
    <cellStyle name="_MultipleSpace_Book11_Jazztel model 18DP-exhibits_Synthèse prev 2006 - 2007 par entreprise_SPRING 2010 2 2" xfId="7803"/>
    <cellStyle name="_MultipleSpace_Book11_Jazztel model 18DP-exhibits_Synthèse prev 2006 - 2007 par entreprise_Synthèse Rhodia Spring Dec 2007 P&amp;L" xfId="7804"/>
    <cellStyle name="_MultipleSpace_Book11_Jazztel model 18DP-exhibits_Synthèse prev 2006 - 2007 par entreprise_Synthèse Rhodia Spring Dec 2007 P&amp;L 2" xfId="7805"/>
    <cellStyle name="_MultipleSpace_Book11_Jazztel model 18DP-exhibits_Synthèse prev 2006 - 2007 par entreprise_Synthèse Rhodia Spring Dec 2007 P&amp;L 2 2" xfId="7806"/>
    <cellStyle name="_MultipleSpace_Book11_Jazztel model 18DP-exhibits_Synthèse prev 2006 - 2007 par entreprise_WC &amp; Free Cash Flow 2011-10" xfId="7807"/>
    <cellStyle name="_MultipleSpace_Book11_Jazztel model 18DP-exhibits_Synthèse prev 2006 - 2007 par entreprise_WC &amp; Free Cash Flow 2011-10 2" xfId="7808"/>
    <cellStyle name="_MultipleSpace_Book11_Jazztel model 18DP-exhibits_Synthèse prev 2006 - 2007 par entreprise_WC &amp; Free Cash Flow 2011-10 2 2" xfId="7809"/>
    <cellStyle name="_MultipleSpace_Book11_Jazztel model 18DP-exhibits_Synthèse prev 2006 - 2007 par entreprise_WC &amp; Free Cash Flow Spring 200806" xfId="7810"/>
    <cellStyle name="_MultipleSpace_Book11_Jazztel model 18DP-exhibits_Synthèse prev 2006 - 2007 par entreprise_WC &amp; Free Cash Flow Spring 200806 2" xfId="7811"/>
    <cellStyle name="_MultipleSpace_Book11_Jazztel model 18DP-exhibits_Synthèse prev 2006 - 2007 par entreprise_WC &amp; Free Cash Flow Spring 200806 2 2" xfId="7812"/>
    <cellStyle name="_MultipleSpace_Book11_Jazztel model 18DP-exhibits_T_MOBIL2" xfId="7813"/>
    <cellStyle name="_MultipleSpace_Book11_Jazztel model 18DP-exhibits_T_MOBIL2 2" xfId="7814"/>
    <cellStyle name="_MultipleSpace_Book11_Jazztel1" xfId="7815"/>
    <cellStyle name="_MultipleSpace_Book11_Jazztel1 2" xfId="7816"/>
    <cellStyle name="_MultipleSpace_Book11_T_MOBIL2" xfId="7817"/>
    <cellStyle name="_MultipleSpace_Book11_T_MOBIL2 2" xfId="7818"/>
    <cellStyle name="_MultipleSpace_Book11_T_MOBIL2 2_FCF" xfId="7819"/>
    <cellStyle name="_MultipleSpace_Book11_T_MOBIL2 3" xfId="7820"/>
    <cellStyle name="_MultipleSpace_Book11_T_MOBIL2 4" xfId="7821"/>
    <cellStyle name="_MultipleSpace_Book11_T_MOBIL2_FCF" xfId="7822"/>
    <cellStyle name="_MultipleSpace_Book11_Versatel1" xfId="7823"/>
    <cellStyle name="_MultipleSpace_Book11_Versatel1 2" xfId="7824"/>
    <cellStyle name="_MultipleSpace_Book12" xfId="7825"/>
    <cellStyle name="_MultipleSpace_Book12 2" xfId="7826"/>
    <cellStyle name="_MultipleSpace_Book12 2 2" xfId="7827"/>
    <cellStyle name="_MultipleSpace_Book12_Jazztel model 16DP3-Exhibits" xfId="7828"/>
    <cellStyle name="_MultipleSpace_Book12_Jazztel model 16DP3-Exhibits 2" xfId="7829"/>
    <cellStyle name="_MultipleSpace_Book12_Jazztel model 16DP3-Exhibits 2 2" xfId="7830"/>
    <cellStyle name="_MultipleSpace_Book12_Jazztel model 16DP3-Exhibits_Mobile CSC - CMT" xfId="7831"/>
    <cellStyle name="_MultipleSpace_Book12_Jazztel model 16DP3-Exhibits_Mobile CSC - CMT 2" xfId="7832"/>
    <cellStyle name="_MultipleSpace_Book12_Jazztel model 16DP3-Exhibits_Mobile CSC - CMT 2 2" xfId="7833"/>
    <cellStyle name="_MultipleSpace_Book12_Jazztel model 16DP3-Exhibits_Mobile CSC - CMT_Chiffres Pres board 2007" xfId="7834"/>
    <cellStyle name="_MultipleSpace_Book12_Jazztel model 16DP3-Exhibits_Mobile CSC - CMT_Chiffres Pres board 2007 2" xfId="7835"/>
    <cellStyle name="_MultipleSpace_Book12_Jazztel model 16DP3-Exhibits_Mobile CSC - CMT_Chiffres Pres board 2007 2 2" xfId="7836"/>
    <cellStyle name="_MultipleSpace_Book12_Jazztel model 16DP3-Exhibits_Mobile CSC - CMT_Chiffres Pres Juillet 2007" xfId="7837"/>
    <cellStyle name="_MultipleSpace_Book12_Jazztel model 16DP3-Exhibits_Mobile CSC - CMT_Chiffres Pres Juillet 2007 2" xfId="7838"/>
    <cellStyle name="_MultipleSpace_Book12_Jazztel model 16DP3-Exhibits_Mobile CSC - CMT_Chiffres Pres Juillet 2007 2 2" xfId="7839"/>
    <cellStyle name="_MultipleSpace_Book12_Jazztel model 16DP3-Exhibits_Mobile CSC - CMT_Free Cash Flow" xfId="7840"/>
    <cellStyle name="_MultipleSpace_Book12_Jazztel model 16DP3-Exhibits_Mobile CSC - CMT_Free Cash Flow 2" xfId="7841"/>
    <cellStyle name="_MultipleSpace_Book12_Jazztel model 16DP3-Exhibits_Mobile CSC - CMT_Free Cash Flow 2 2" xfId="7842"/>
    <cellStyle name="_MultipleSpace_Book12_Jazztel model 16DP3-Exhibits_Mobile CSC - CMT_Free Cash Flow_Bridge FC Act 2007 vs 2008 (Fct June) par entreprise" xfId="7843"/>
    <cellStyle name="_MultipleSpace_Book12_Jazztel model 16DP3-Exhibits_Mobile CSC - CMT_Free Cash Flow_Bridge FC Act 2007 vs 2008 (Fct June) par entreprise 2" xfId="7844"/>
    <cellStyle name="_MultipleSpace_Book12_Jazztel model 16DP3-Exhibits_Mobile CSC - CMT_Free Cash Flow_Bridge FC Act 2007 vs 2008 (Fct June) par entreprise 2 2" xfId="7845"/>
    <cellStyle name="_MultipleSpace_Book12_Jazztel model 16DP3-Exhibits_Mobile CSC - CMT_Free Cash Flow_Cash Unit Review 2012 03 Acetow" xfId="7846"/>
    <cellStyle name="_MultipleSpace_Book12_Jazztel model 16DP3-Exhibits_Mobile CSC - CMT_Free Cash Flow_Chiffres Pres board 2007" xfId="7847"/>
    <cellStyle name="_MultipleSpace_Book12_Jazztel model 16DP3-Exhibits_Mobile CSC - CMT_Free Cash Flow_Chiffres Pres board 2007 2" xfId="7848"/>
    <cellStyle name="_MultipleSpace_Book12_Jazztel model 16DP3-Exhibits_Mobile CSC - CMT_Free Cash Flow_Chiffres Pres board 2007 2 2" xfId="7849"/>
    <cellStyle name="_MultipleSpace_Book12_Jazztel model 16DP3-Exhibits_Mobile CSC - CMT_Free Cash Flow_Conso Bridge EBITDA 2008x2007" xfId="7850"/>
    <cellStyle name="_MultipleSpace_Book12_Jazztel model 16DP3-Exhibits_Mobile CSC - CMT_Free Cash Flow_Conso Bridge EBITDA 2008x2007 2" xfId="7851"/>
    <cellStyle name="_MultipleSpace_Book12_Jazztel model 16DP3-Exhibits_Mobile CSC - CMT_Free Cash Flow_Conso Bridge EBITDA 2008x2007 2 2" xfId="7852"/>
    <cellStyle name="_MultipleSpace_Book12_Jazztel model 16DP3-Exhibits_Mobile CSC - CMT_Free Cash Flow_Conso Bridge EBITDA 2008x2007 SPRING06" xfId="7853"/>
    <cellStyle name="_MultipleSpace_Book12_Jazztel model 16DP3-Exhibits_Mobile CSC - CMT_Free Cash Flow_Conso Bridge EBITDA 2008x2007 SPRING06 2" xfId="7854"/>
    <cellStyle name="_MultipleSpace_Book12_Jazztel model 16DP3-Exhibits_Mobile CSC - CMT_Free Cash Flow_Conso Bridge EBITDA 2008x2007 SPRING06 2 2" xfId="7855"/>
    <cellStyle name="_MultipleSpace_Book12_Jazztel model 16DP3-Exhibits_Mobile CSC - CMT_Free Cash Flow_P&amp;L Spring 200806" xfId="7856"/>
    <cellStyle name="_MultipleSpace_Book12_Jazztel model 16DP3-Exhibits_Mobile CSC - CMT_Free Cash Flow_P&amp;L Spring 200806 2" xfId="7857"/>
    <cellStyle name="_MultipleSpace_Book12_Jazztel model 16DP3-Exhibits_Mobile CSC - CMT_Free Cash Flow_P&amp;L Spring 200806 2 2" xfId="7858"/>
    <cellStyle name="_MultipleSpace_Book12_Jazztel model 16DP3-Exhibits_Mobile CSC - CMT_Free Cash Flow_Présentation au Board" xfId="7859"/>
    <cellStyle name="_MultipleSpace_Book12_Jazztel model 16DP3-Exhibits_Mobile CSC - CMT_Free Cash Flow_Présentation au Board 2" xfId="7860"/>
    <cellStyle name="_MultipleSpace_Book12_Jazztel model 16DP3-Exhibits_Mobile CSC - CMT_Free Cash Flow_Présentation au Board 2 2" xfId="7861"/>
    <cellStyle name="_MultipleSpace_Book12_Jazztel model 16DP3-Exhibits_Mobile CSC - CMT_Free Cash Flow_Présentation au Board July 29" xfId="7862"/>
    <cellStyle name="_MultipleSpace_Book12_Jazztel model 16DP3-Exhibits_Mobile CSC - CMT_Free Cash Flow_Présentation au Board July 29 2" xfId="7863"/>
    <cellStyle name="_MultipleSpace_Book12_Jazztel model 16DP3-Exhibits_Mobile CSC - CMT_Free Cash Flow_Présentation au Board July 29 2 2" xfId="7864"/>
    <cellStyle name="_MultipleSpace_Book12_Jazztel model 16DP3-Exhibits_Mobile CSC - CMT_Free Cash Flow_Présentation au CDG July 21 v080708" xfId="7865"/>
    <cellStyle name="_MultipleSpace_Book12_Jazztel model 16DP3-Exhibits_Mobile CSC - CMT_Free Cash Flow_Présentation au CDG July 21 v080708 2" xfId="7866"/>
    <cellStyle name="_MultipleSpace_Book12_Jazztel model 16DP3-Exhibits_Mobile CSC - CMT_Free Cash Flow_Présentation au CDG July 21 v080708 2 2" xfId="7867"/>
    <cellStyle name="_MultipleSpace_Book12_Jazztel model 16DP3-Exhibits_Mobile CSC - CMT_Free Cash Flow_Présention au Board July 29" xfId="7868"/>
    <cellStyle name="_MultipleSpace_Book12_Jazztel model 16DP3-Exhibits_Mobile CSC - CMT_Free Cash Flow_Présention au Board July 29 2" xfId="7869"/>
    <cellStyle name="_MultipleSpace_Book12_Jazztel model 16DP3-Exhibits_Mobile CSC - CMT_Free Cash Flow_Présention au Board July 29 2 2" xfId="7870"/>
    <cellStyle name="_MultipleSpace_Book12_Jazztel model 16DP3-Exhibits_Mobile CSC - CMT_Free Cash Flow_RM 2008 01 comments ILM" xfId="7871"/>
    <cellStyle name="_MultipleSpace_Book12_Jazztel model 16DP3-Exhibits_Mobile CSC - CMT_Free Cash Flow_RM 2008 01 comments ILM 2" xfId="7872"/>
    <cellStyle name="_MultipleSpace_Book12_Jazztel model 16DP3-Exhibits_Mobile CSC - CMT_Free Cash Flow_RM 2008 01 comments ILM 2 2" xfId="7873"/>
    <cellStyle name="_MultipleSpace_Book12_Jazztel model 16DP3-Exhibits_Mobile CSC - CMT_Free Cash Flow_RM 2008 04 comments ILM" xfId="7874"/>
    <cellStyle name="_MultipleSpace_Book12_Jazztel model 16DP3-Exhibits_Mobile CSC - CMT_Free Cash Flow_RM 2008 04 comments ILM 2" xfId="7875"/>
    <cellStyle name="_MultipleSpace_Book12_Jazztel model 16DP3-Exhibits_Mobile CSC - CMT_Free Cash Flow_RM 2008 04 comments ILM 2 2" xfId="7876"/>
    <cellStyle name="_MultipleSpace_Book12_Jazztel model 16DP3-Exhibits_Mobile CSC - CMT_Free Cash Flow_SPRING 2010" xfId="7877"/>
    <cellStyle name="_MultipleSpace_Book12_Jazztel model 16DP3-Exhibits_Mobile CSC - CMT_Free Cash Flow_SPRING 2010 2" xfId="7878"/>
    <cellStyle name="_MultipleSpace_Book12_Jazztel model 16DP3-Exhibits_Mobile CSC - CMT_Free Cash Flow_SPRING 2010 2 2" xfId="7879"/>
    <cellStyle name="_MultipleSpace_Book12_Jazztel model 16DP3-Exhibits_Mobile CSC - CMT_Free Cash Flow_WC &amp; Free Cash Flow 200801" xfId="7880"/>
    <cellStyle name="_MultipleSpace_Book12_Jazztel model 16DP3-Exhibits_Mobile CSC - CMT_Free Cash Flow_WC &amp; Free Cash Flow 200801 2" xfId="7881"/>
    <cellStyle name="_MultipleSpace_Book12_Jazztel model 16DP3-Exhibits_Mobile CSC - CMT_Free Cash Flow_WC &amp; Free Cash Flow 200801 2 2" xfId="7882"/>
    <cellStyle name="_MultipleSpace_Book12_Jazztel model 16DP3-Exhibits_Mobile CSC - CMT_Free Cash Flow_WC &amp; Free Cash Flow 2011-10" xfId="7883"/>
    <cellStyle name="_MultipleSpace_Book12_Jazztel model 16DP3-Exhibits_Mobile CSC - CMT_Free Cash Flow_WC &amp; Free Cash Flow 2011-10 2" xfId="7884"/>
    <cellStyle name="_MultipleSpace_Book12_Jazztel model 16DP3-Exhibits_Mobile CSC - CMT_Free Cash Flow_WC &amp; Free Cash Flow 2011-10 2 2" xfId="7885"/>
    <cellStyle name="_MultipleSpace_Book12_Jazztel model 16DP3-Exhibits_Mobile CSC - CMT_Free Cash Flow_WC &amp; Free Cash Flow Spring 200806" xfId="7886"/>
    <cellStyle name="_MultipleSpace_Book12_Jazztel model 16DP3-Exhibits_Mobile CSC - CMT_Free Cash Flow_WC &amp; Free Cash Flow Spring 200806 2" xfId="7887"/>
    <cellStyle name="_MultipleSpace_Book12_Jazztel model 16DP3-Exhibits_Mobile CSC - CMT_Free Cash Flow_WC &amp; Free Cash Flow Spring 200806 2 2" xfId="7888"/>
    <cellStyle name="_MultipleSpace_Book12_Jazztel model 16DP3-Exhibits_Mobile CSC - CMT_Net result" xfId="7889"/>
    <cellStyle name="_MultipleSpace_Book12_Jazztel model 16DP3-Exhibits_Mobile CSC - CMT_Net result 2" xfId="7890"/>
    <cellStyle name="_MultipleSpace_Book12_Jazztel model 16DP3-Exhibits_Mobile CSC - CMT_Net result 2 2" xfId="7891"/>
    <cellStyle name="_MultipleSpace_Book12_Jazztel model 16DP3-Exhibits_Mobile CSC - CMT_Présention au Board July 29" xfId="7892"/>
    <cellStyle name="_MultipleSpace_Book12_Jazztel model 16DP3-Exhibits_Mobile CSC - CMT_Présention au Board July 29 2" xfId="7893"/>
    <cellStyle name="_MultipleSpace_Book12_Jazztel model 16DP3-Exhibits_Mobile CSC - CMT_Présention au Board July 29 2 2" xfId="7894"/>
    <cellStyle name="_MultipleSpace_Book12_Jazztel model 16DP3-Exhibits_Mobile CSC - CMT_suivi dette et FCF" xfId="7895"/>
    <cellStyle name="_MultipleSpace_Book12_Jazztel model 16DP3-Exhibits_Mobile CSC - CMT_suivi dette et FCF 2" xfId="7896"/>
    <cellStyle name="_MultipleSpace_Book12_Jazztel model 16DP3-Exhibits_Mobile CSC - CMT_suivi dette et FCF 2 2" xfId="7897"/>
    <cellStyle name="_MultipleSpace_Book12_Jazztel model 16DP3-Exhibits_Mobile CSC - CMT_Synthèse prev 2006 - 2007 par entreprise" xfId="7898"/>
    <cellStyle name="_MultipleSpace_Book12_Jazztel model 16DP3-Exhibits_Mobile CSC - CMT_Synthèse prev 2006 - 2007 par entreprise 2" xfId="7899"/>
    <cellStyle name="_MultipleSpace_Book12_Jazztel model 16DP3-Exhibits_Mobile CSC - CMT_Synthèse prev 2006 - 2007 par entreprise 2 2" xfId="7900"/>
    <cellStyle name="_MultipleSpace_Book12_Jazztel model 16DP3-Exhibits_Mobile CSC - CMT_Synthèse prev 2006 - 2007 par entreprise v2" xfId="7901"/>
    <cellStyle name="_MultipleSpace_Book12_Jazztel model 16DP3-Exhibits_Mobile CSC - CMT_Synthèse prev 2006 - 2007 par entreprise v2 2" xfId="7902"/>
    <cellStyle name="_MultipleSpace_Book12_Jazztel model 16DP3-Exhibits_Mobile CSC - CMT_Synthèse prev 2006 - 2007 par entreprise v2 2 2" xfId="7903"/>
    <cellStyle name="_MultipleSpace_Book12_Jazztel model 16DP3-Exhibits_Mobile CSC - CMT_Synthèse prev 2006 - 2007 par entreprise v2_Bridge FC Act 2007 vs 2008 (Fct June) par entreprise" xfId="7904"/>
    <cellStyle name="_MultipleSpace_Book12_Jazztel model 16DP3-Exhibits_Mobile CSC - CMT_Synthèse prev 2006 - 2007 par entreprise v2_Bridge FC Act 2007 vs 2008 (Fct June) par entreprise 2" xfId="7905"/>
    <cellStyle name="_MultipleSpace_Book12_Jazztel model 16DP3-Exhibits_Mobile CSC - CMT_Synthèse prev 2006 - 2007 par entreprise v2_Bridge FC Act 2007 vs 2008 (Fct June) par entreprise 2 2" xfId="7906"/>
    <cellStyle name="_MultipleSpace_Book12_Jazztel model 16DP3-Exhibits_Mobile CSC - CMT_Synthèse prev 2006 - 2007 par entreprise v2_Cash Unit Review 2012 03 Acetow" xfId="7907"/>
    <cellStyle name="_MultipleSpace_Book12_Jazztel model 16DP3-Exhibits_Mobile CSC - CMT_Synthèse prev 2006 - 2007 par entreprise v2_Chiffres Pres board 2007" xfId="7908"/>
    <cellStyle name="_MultipleSpace_Book12_Jazztel model 16DP3-Exhibits_Mobile CSC - CMT_Synthèse prev 2006 - 2007 par entreprise v2_Chiffres Pres board 2007 2" xfId="7909"/>
    <cellStyle name="_MultipleSpace_Book12_Jazztel model 16DP3-Exhibits_Mobile CSC - CMT_Synthèse prev 2006 - 2007 par entreprise v2_Chiffres Pres board 2007 2 2" xfId="7910"/>
    <cellStyle name="_MultipleSpace_Book12_Jazztel model 16DP3-Exhibits_Mobile CSC - CMT_Synthèse prev 2006 - 2007 par entreprise v2_Conso Bridge EBITDA 2008x2007" xfId="7911"/>
    <cellStyle name="_MultipleSpace_Book12_Jazztel model 16DP3-Exhibits_Mobile CSC - CMT_Synthèse prev 2006 - 2007 par entreprise v2_Conso Bridge EBITDA 2008x2007 2" xfId="7912"/>
    <cellStyle name="_MultipleSpace_Book12_Jazztel model 16DP3-Exhibits_Mobile CSC - CMT_Synthèse prev 2006 - 2007 par entreprise v2_Conso Bridge EBITDA 2008x2007 2 2" xfId="7913"/>
    <cellStyle name="_MultipleSpace_Book12_Jazztel model 16DP3-Exhibits_Mobile CSC - CMT_Synthèse prev 2006 - 2007 par entreprise v2_Conso Bridge EBITDA 2008x2007 SPRING06" xfId="7914"/>
    <cellStyle name="_MultipleSpace_Book12_Jazztel model 16DP3-Exhibits_Mobile CSC - CMT_Synthèse prev 2006 - 2007 par entreprise v2_Conso Bridge EBITDA 2008x2007 SPRING06 2" xfId="7915"/>
    <cellStyle name="_MultipleSpace_Book12_Jazztel model 16DP3-Exhibits_Mobile CSC - CMT_Synthèse prev 2006 - 2007 par entreprise v2_Conso Bridge EBITDA 2008x2007 SPRING06 2 2" xfId="7916"/>
    <cellStyle name="_MultipleSpace_Book12_Jazztel model 16DP3-Exhibits_Mobile CSC - CMT_Synthèse prev 2006 - 2007 par entreprise v2_P&amp;L Spring 200806" xfId="7917"/>
    <cellStyle name="_MultipleSpace_Book12_Jazztel model 16DP3-Exhibits_Mobile CSC - CMT_Synthèse prev 2006 - 2007 par entreprise v2_P&amp;L Spring 200806 2" xfId="7918"/>
    <cellStyle name="_MultipleSpace_Book12_Jazztel model 16DP3-Exhibits_Mobile CSC - CMT_Synthèse prev 2006 - 2007 par entreprise v2_P&amp;L Spring 200806 2 2" xfId="7919"/>
    <cellStyle name="_MultipleSpace_Book12_Jazztel model 16DP3-Exhibits_Mobile CSC - CMT_Synthèse prev 2006 - 2007 par entreprise v2_Présentation au Board" xfId="7920"/>
    <cellStyle name="_MultipleSpace_Book12_Jazztel model 16DP3-Exhibits_Mobile CSC - CMT_Synthèse prev 2006 - 2007 par entreprise v2_Présentation au Board 2" xfId="7921"/>
    <cellStyle name="_MultipleSpace_Book12_Jazztel model 16DP3-Exhibits_Mobile CSC - CMT_Synthèse prev 2006 - 2007 par entreprise v2_Présentation au Board 2 2" xfId="7922"/>
    <cellStyle name="_MultipleSpace_Book12_Jazztel model 16DP3-Exhibits_Mobile CSC - CMT_Synthèse prev 2006 - 2007 par entreprise v2_Présentation au Board July 29" xfId="7923"/>
    <cellStyle name="_MultipleSpace_Book12_Jazztel model 16DP3-Exhibits_Mobile CSC - CMT_Synthèse prev 2006 - 2007 par entreprise v2_Présentation au Board July 29 2" xfId="7924"/>
    <cellStyle name="_MultipleSpace_Book12_Jazztel model 16DP3-Exhibits_Mobile CSC - CMT_Synthèse prev 2006 - 2007 par entreprise v2_Présentation au Board July 29 2 2" xfId="7925"/>
    <cellStyle name="_MultipleSpace_Book12_Jazztel model 16DP3-Exhibits_Mobile CSC - CMT_Synthèse prev 2006 - 2007 par entreprise v2_Présentation au CDG July 21 v080708" xfId="7926"/>
    <cellStyle name="_MultipleSpace_Book12_Jazztel model 16DP3-Exhibits_Mobile CSC - CMT_Synthèse prev 2006 - 2007 par entreprise v2_Présentation au CDG July 21 v080708 2" xfId="7927"/>
    <cellStyle name="_MultipleSpace_Book12_Jazztel model 16DP3-Exhibits_Mobile CSC - CMT_Synthèse prev 2006 - 2007 par entreprise v2_Présentation au CDG July 21 v080708 2 2" xfId="7928"/>
    <cellStyle name="_MultipleSpace_Book12_Jazztel model 16DP3-Exhibits_Mobile CSC - CMT_Synthèse prev 2006 - 2007 par entreprise v2_Présention au Board July 29" xfId="7929"/>
    <cellStyle name="_MultipleSpace_Book12_Jazztel model 16DP3-Exhibits_Mobile CSC - CMT_Synthèse prev 2006 - 2007 par entreprise v2_Présention au Board July 29 2" xfId="7930"/>
    <cellStyle name="_MultipleSpace_Book12_Jazztel model 16DP3-Exhibits_Mobile CSC - CMT_Synthèse prev 2006 - 2007 par entreprise v2_Présention au Board July 29 2 2" xfId="7931"/>
    <cellStyle name="_MultipleSpace_Book12_Jazztel model 16DP3-Exhibits_Mobile CSC - CMT_Synthèse prev 2006 - 2007 par entreprise v2_RM 2008 01 comments ILM" xfId="7932"/>
    <cellStyle name="_MultipleSpace_Book12_Jazztel model 16DP3-Exhibits_Mobile CSC - CMT_Synthèse prev 2006 - 2007 par entreprise v2_RM 2008 01 comments ILM 2" xfId="7933"/>
    <cellStyle name="_MultipleSpace_Book12_Jazztel model 16DP3-Exhibits_Mobile CSC - CMT_Synthèse prev 2006 - 2007 par entreprise v2_RM 2008 01 comments ILM 2 2" xfId="7934"/>
    <cellStyle name="_MultipleSpace_Book12_Jazztel model 16DP3-Exhibits_Mobile CSC - CMT_Synthèse prev 2006 - 2007 par entreprise v2_RM 2008 04 comments ILM" xfId="7935"/>
    <cellStyle name="_MultipleSpace_Book12_Jazztel model 16DP3-Exhibits_Mobile CSC - CMT_Synthèse prev 2006 - 2007 par entreprise v2_RM 2008 04 comments ILM 2" xfId="7936"/>
    <cellStyle name="_MultipleSpace_Book12_Jazztel model 16DP3-Exhibits_Mobile CSC - CMT_Synthèse prev 2006 - 2007 par entreprise v2_RM 2008 04 comments ILM 2 2" xfId="7937"/>
    <cellStyle name="_MultipleSpace_Book12_Jazztel model 16DP3-Exhibits_Mobile CSC - CMT_Synthèse prev 2006 - 2007 par entreprise v2_SPRING 2010" xfId="7938"/>
    <cellStyle name="_MultipleSpace_Book12_Jazztel model 16DP3-Exhibits_Mobile CSC - CMT_Synthèse prev 2006 - 2007 par entreprise v2_SPRING 2010 2" xfId="7939"/>
    <cellStyle name="_MultipleSpace_Book12_Jazztel model 16DP3-Exhibits_Mobile CSC - CMT_Synthèse prev 2006 - 2007 par entreprise v2_SPRING 2010 2 2" xfId="7940"/>
    <cellStyle name="_MultipleSpace_Book12_Jazztel model 16DP3-Exhibits_Mobile CSC - CMT_Synthèse prev 2006 - 2007 par entreprise v2_WC &amp; Free Cash Flow 200801" xfId="7941"/>
    <cellStyle name="_MultipleSpace_Book12_Jazztel model 16DP3-Exhibits_Mobile CSC - CMT_Synthèse prev 2006 - 2007 par entreprise v2_WC &amp; Free Cash Flow 200801 2" xfId="7942"/>
    <cellStyle name="_MultipleSpace_Book12_Jazztel model 16DP3-Exhibits_Mobile CSC - CMT_Synthèse prev 2006 - 2007 par entreprise v2_WC &amp; Free Cash Flow 200801 2 2" xfId="7943"/>
    <cellStyle name="_MultipleSpace_Book12_Jazztel model 16DP3-Exhibits_Mobile CSC - CMT_Synthèse prev 2006 - 2007 par entreprise v2_WC &amp; Free Cash Flow 2011-10" xfId="7944"/>
    <cellStyle name="_MultipleSpace_Book12_Jazztel model 16DP3-Exhibits_Mobile CSC - CMT_Synthèse prev 2006 - 2007 par entreprise v2_WC &amp; Free Cash Flow 2011-10 2" xfId="7945"/>
    <cellStyle name="_MultipleSpace_Book12_Jazztel model 16DP3-Exhibits_Mobile CSC - CMT_Synthèse prev 2006 - 2007 par entreprise v2_WC &amp; Free Cash Flow 2011-10 2 2" xfId="7946"/>
    <cellStyle name="_MultipleSpace_Book12_Jazztel model 16DP3-Exhibits_Mobile CSC - CMT_Synthèse prev 2006 - 2007 par entreprise v2_WC &amp; Free Cash Flow Spring 200806" xfId="7947"/>
    <cellStyle name="_MultipleSpace_Book12_Jazztel model 16DP3-Exhibits_Mobile CSC - CMT_Synthèse prev 2006 - 2007 par entreprise v2_WC &amp; Free Cash Flow Spring 200806 2" xfId="7948"/>
    <cellStyle name="_MultipleSpace_Book12_Jazztel model 16DP3-Exhibits_Mobile CSC - CMT_Synthèse prev 2006 - 2007 par entreprise v2_WC &amp; Free Cash Flow Spring 200806 2 2" xfId="7949"/>
    <cellStyle name="_MultipleSpace_Book12_Jazztel model 16DP3-Exhibits_Mobile CSC - CMT_Synthèse prev 2006 - 2007 par entreprise_Bridge FC Act 2007 vs 2008 (Fct June) par entreprise" xfId="7950"/>
    <cellStyle name="_MultipleSpace_Book12_Jazztel model 16DP3-Exhibits_Mobile CSC - CMT_Synthèse prev 2006 - 2007 par entreprise_Bridge FC Act 2007 vs 2008 (Fct June) par entreprise 2" xfId="7951"/>
    <cellStyle name="_MultipleSpace_Book12_Jazztel model 16DP3-Exhibits_Mobile CSC - CMT_Synthèse prev 2006 - 2007 par entreprise_Bridge FC Act 2007 vs 2008 (Fct June) par entreprise 2 2" xfId="7952"/>
    <cellStyle name="_MultipleSpace_Book12_Jazztel model 16DP3-Exhibits_Mobile CSC - CMT_Synthèse prev 2006 - 2007 par entreprise_Cash Unit Review 2012 03 Acetow" xfId="7953"/>
    <cellStyle name="_MultipleSpace_Book12_Jazztel model 16DP3-Exhibits_Mobile CSC - CMT_Synthèse prev 2006 - 2007 par entreprise_Conso Bridge EBITDA 2008x2007" xfId="7954"/>
    <cellStyle name="_MultipleSpace_Book12_Jazztel model 16DP3-Exhibits_Mobile CSC - CMT_Synthèse prev 2006 - 2007 par entreprise_Conso Bridge EBITDA 2008x2007 2" xfId="7955"/>
    <cellStyle name="_MultipleSpace_Book12_Jazztel model 16DP3-Exhibits_Mobile CSC - CMT_Synthèse prev 2006 - 2007 par entreprise_Conso Bridge EBITDA 2008x2007 2 2" xfId="7956"/>
    <cellStyle name="_MultipleSpace_Book12_Jazztel model 16DP3-Exhibits_Mobile CSC - CMT_Synthèse prev 2006 - 2007 par entreprise_Conso Bridge EBITDA 2008x2007 SPRING06" xfId="7957"/>
    <cellStyle name="_MultipleSpace_Book12_Jazztel model 16DP3-Exhibits_Mobile CSC - CMT_Synthèse prev 2006 - 2007 par entreprise_Conso Bridge EBITDA 2008x2007 SPRING06 2" xfId="7958"/>
    <cellStyle name="_MultipleSpace_Book12_Jazztel model 16DP3-Exhibits_Mobile CSC - CMT_Synthèse prev 2006 - 2007 par entreprise_Conso Bridge EBITDA 2008x2007 SPRING06 2 2" xfId="7959"/>
    <cellStyle name="_MultipleSpace_Book12_Jazztel model 16DP3-Exhibits_Mobile CSC - CMT_Synthèse prev 2006 - 2007 par entreprise_Formats RDG Dec 2007 vMAG Energy Services" xfId="7960"/>
    <cellStyle name="_MultipleSpace_Book12_Jazztel model 16DP3-Exhibits_Mobile CSC - CMT_Synthèse prev 2006 - 2007 par entreprise_Formats RDG Dec 2007 vMAG Energy Services 2" xfId="7961"/>
    <cellStyle name="_MultipleSpace_Book12_Jazztel model 16DP3-Exhibits_Mobile CSC - CMT_Synthèse prev 2006 - 2007 par entreprise_Formats RDG Dec 2007 vMAG Energy Services 2 2" xfId="7962"/>
    <cellStyle name="_MultipleSpace_Book12_Jazztel model 16DP3-Exhibits_Mobile CSC - CMT_Synthèse prev 2006 - 2007 par entreprise_P&amp;L Spring 200806" xfId="7963"/>
    <cellStyle name="_MultipleSpace_Book12_Jazztel model 16DP3-Exhibits_Mobile CSC - CMT_Synthèse prev 2006 - 2007 par entreprise_P&amp;L Spring 200806 2" xfId="7964"/>
    <cellStyle name="_MultipleSpace_Book12_Jazztel model 16DP3-Exhibits_Mobile CSC - CMT_Synthèse prev 2006 - 2007 par entreprise_P&amp;L Spring 200806 2 2" xfId="7965"/>
    <cellStyle name="_MultipleSpace_Book12_Jazztel model 16DP3-Exhibits_Mobile CSC - CMT_Synthèse prev 2006 - 2007 par entreprise_Présentation au Board" xfId="7966"/>
    <cellStyle name="_MultipleSpace_Book12_Jazztel model 16DP3-Exhibits_Mobile CSC - CMT_Synthèse prev 2006 - 2007 par entreprise_Présentation au Board 2" xfId="7967"/>
    <cellStyle name="_MultipleSpace_Book12_Jazztel model 16DP3-Exhibits_Mobile CSC - CMT_Synthèse prev 2006 - 2007 par entreprise_Présentation au Board 2 2" xfId="7968"/>
    <cellStyle name="_MultipleSpace_Book12_Jazztel model 16DP3-Exhibits_Mobile CSC - CMT_Synthèse prev 2006 - 2007 par entreprise_Présentation au Board July 29" xfId="7969"/>
    <cellStyle name="_MultipleSpace_Book12_Jazztel model 16DP3-Exhibits_Mobile CSC - CMT_Synthèse prev 2006 - 2007 par entreprise_Présentation au Board July 29 2" xfId="7970"/>
    <cellStyle name="_MultipleSpace_Book12_Jazztel model 16DP3-Exhibits_Mobile CSC - CMT_Synthèse prev 2006 - 2007 par entreprise_Présentation au Board July 29 2 2" xfId="7971"/>
    <cellStyle name="_MultipleSpace_Book12_Jazztel model 16DP3-Exhibits_Mobile CSC - CMT_Synthèse prev 2006 - 2007 par entreprise_Présentation au CDG July 21 v080708" xfId="7972"/>
    <cellStyle name="_MultipleSpace_Book12_Jazztel model 16DP3-Exhibits_Mobile CSC - CMT_Synthèse prev 2006 - 2007 par entreprise_Présentation au CDG July 21 v080708 2" xfId="7973"/>
    <cellStyle name="_MultipleSpace_Book12_Jazztel model 16DP3-Exhibits_Mobile CSC - CMT_Synthèse prev 2006 - 2007 par entreprise_Présentation au CDG July 21 v080708 2 2" xfId="7974"/>
    <cellStyle name="_MultipleSpace_Book12_Jazztel model 16DP3-Exhibits_Mobile CSC - CMT_Synthèse prev 2006 - 2007 par entreprise_RM 2008 01 comments ILM" xfId="7975"/>
    <cellStyle name="_MultipleSpace_Book12_Jazztel model 16DP3-Exhibits_Mobile CSC - CMT_Synthèse prev 2006 - 2007 par entreprise_RM 2008 01 comments ILM 2" xfId="7976"/>
    <cellStyle name="_MultipleSpace_Book12_Jazztel model 16DP3-Exhibits_Mobile CSC - CMT_Synthèse prev 2006 - 2007 par entreprise_RM 2008 01 comments ILM 2 2" xfId="7977"/>
    <cellStyle name="_MultipleSpace_Book12_Jazztel model 16DP3-Exhibits_Mobile CSC - CMT_Synthèse prev 2006 - 2007 par entreprise_RM 2008 04 comments ILM" xfId="7978"/>
    <cellStyle name="_MultipleSpace_Book12_Jazztel model 16DP3-Exhibits_Mobile CSC - CMT_Synthèse prev 2006 - 2007 par entreprise_RM 2008 04 comments ILM 2" xfId="7979"/>
    <cellStyle name="_MultipleSpace_Book12_Jazztel model 16DP3-Exhibits_Mobile CSC - CMT_Synthèse prev 2006 - 2007 par entreprise_RM 2008 04 comments ILM 2 2" xfId="7980"/>
    <cellStyle name="_MultipleSpace_Book12_Jazztel model 16DP3-Exhibits_Mobile CSC - CMT_Synthèse prev 2006 - 2007 par entreprise_SPRING 2010" xfId="7981"/>
    <cellStyle name="_MultipleSpace_Book12_Jazztel model 16DP3-Exhibits_Mobile CSC - CMT_Synthèse prev 2006 - 2007 par entreprise_SPRING 2010 2" xfId="7982"/>
    <cellStyle name="_MultipleSpace_Book12_Jazztel model 16DP3-Exhibits_Mobile CSC - CMT_Synthèse prev 2006 - 2007 par entreprise_SPRING 2010 2 2" xfId="7983"/>
    <cellStyle name="_MultipleSpace_Book12_Jazztel model 16DP3-Exhibits_Mobile CSC - CMT_Synthèse prev 2006 - 2007 par entreprise_Synthèse Rhodia Spring Dec 2007 P&amp;L" xfId="7984"/>
    <cellStyle name="_MultipleSpace_Book12_Jazztel model 16DP3-Exhibits_Mobile CSC - CMT_Synthèse prev 2006 - 2007 par entreprise_Synthèse Rhodia Spring Dec 2007 P&amp;L 2" xfId="7985"/>
    <cellStyle name="_MultipleSpace_Book12_Jazztel model 16DP3-Exhibits_Mobile CSC - CMT_Synthèse prev 2006 - 2007 par entreprise_Synthèse Rhodia Spring Dec 2007 P&amp;L 2 2" xfId="7986"/>
    <cellStyle name="_MultipleSpace_Book12_Jazztel model 16DP3-Exhibits_Mobile CSC - CMT_Synthèse prev 2006 - 2007 par entreprise_WC &amp; Free Cash Flow 200801" xfId="7987"/>
    <cellStyle name="_MultipleSpace_Book12_Jazztel model 16DP3-Exhibits_Mobile CSC - CMT_Synthèse prev 2006 - 2007 par entreprise_WC &amp; Free Cash Flow 200801 2" xfId="7988"/>
    <cellStyle name="_MultipleSpace_Book12_Jazztel model 16DP3-Exhibits_Mobile CSC - CMT_Synthèse prev 2006 - 2007 par entreprise_WC &amp; Free Cash Flow 200801 2 2" xfId="7989"/>
    <cellStyle name="_MultipleSpace_Book12_Jazztel model 16DP3-Exhibits_Mobile CSC - CMT_Synthèse prev 2006 - 2007 par entreprise_WC &amp; Free Cash Flow 2011-10" xfId="7990"/>
    <cellStyle name="_MultipleSpace_Book12_Jazztel model 16DP3-Exhibits_Mobile CSC - CMT_Synthèse prev 2006 - 2007 par entreprise_WC &amp; Free Cash Flow 2011-10 2" xfId="7991"/>
    <cellStyle name="_MultipleSpace_Book12_Jazztel model 16DP3-Exhibits_Mobile CSC - CMT_Synthèse prev 2006 - 2007 par entreprise_WC &amp; Free Cash Flow 2011-10 2 2" xfId="7992"/>
    <cellStyle name="_MultipleSpace_Book12_Jazztel model 16DP3-Exhibits_Mobile CSC - CMT_Synthèse prev 2006 - 2007 par entreprise_WC &amp; Free Cash Flow Spring 200806" xfId="7993"/>
    <cellStyle name="_MultipleSpace_Book12_Jazztel model 16DP3-Exhibits_Mobile CSC - CMT_Synthèse prev 2006 - 2007 par entreprise_WC &amp; Free Cash Flow Spring 200806 2" xfId="7994"/>
    <cellStyle name="_MultipleSpace_Book12_Jazztel model 16DP3-Exhibits_Mobile CSC - CMT_Synthèse prev 2006 - 2007 par entreprise_WC &amp; Free Cash Flow Spring 200806 2 2" xfId="7995"/>
    <cellStyle name="_MultipleSpace_Book12_Jazztel model 18DP-exhibits" xfId="7996"/>
    <cellStyle name="_MultipleSpace_Book12_Jazztel model 18DP-exhibits 2" xfId="7997"/>
    <cellStyle name="_MultipleSpace_Book12_Jazztel model 18DP-exhibits 2 2" xfId="7998"/>
    <cellStyle name="_MultipleSpace_Book12_Jazztel model 18DP-exhibits_Chiffres Pres board 2007" xfId="7999"/>
    <cellStyle name="_MultipleSpace_Book12_Jazztel model 18DP-exhibits_Chiffres Pres board 2007 2" xfId="8000"/>
    <cellStyle name="_MultipleSpace_Book12_Jazztel model 18DP-exhibits_Chiffres Pres board 2007 2 2" xfId="8001"/>
    <cellStyle name="_MultipleSpace_Book12_Jazztel model 18DP-exhibits_Chiffres Pres Juillet 2007" xfId="8002"/>
    <cellStyle name="_MultipleSpace_Book12_Jazztel model 18DP-exhibits_Chiffres Pres Juillet 2007 2" xfId="8003"/>
    <cellStyle name="_MultipleSpace_Book12_Jazztel model 18DP-exhibits_Chiffres Pres Juillet 2007 2 2" xfId="8004"/>
    <cellStyle name="_MultipleSpace_Book12_Jazztel model 18DP-exhibits_Net result" xfId="8005"/>
    <cellStyle name="_MultipleSpace_Book12_Jazztel model 18DP-exhibits_Net result 2" xfId="8006"/>
    <cellStyle name="_MultipleSpace_Book12_Jazztel model 18DP-exhibits_Net result 2 2" xfId="8007"/>
    <cellStyle name="_MultipleSpace_Book12_Jazztel model 18DP-exhibits_Net result_Bridge FC Act 2007 vs 2008 (Fct June) par entreprise" xfId="8008"/>
    <cellStyle name="_MultipleSpace_Book12_Jazztel model 18DP-exhibits_Net result_Bridge FC Act 2007 vs 2008 (Fct June) par entreprise 2" xfId="8009"/>
    <cellStyle name="_MultipleSpace_Book12_Jazztel model 18DP-exhibits_Net result_Bridge FC Act 2007 vs 2008 (Fct June) par entreprise 2 2" xfId="8010"/>
    <cellStyle name="_MultipleSpace_Book12_Jazztel model 18DP-exhibits_Net result_Cash Unit Review 2012 03 Acetow" xfId="8011"/>
    <cellStyle name="_MultipleSpace_Book12_Jazztel model 18DP-exhibits_Net result_Conso Bridge EBITDA 2008x2007" xfId="8012"/>
    <cellStyle name="_MultipleSpace_Book12_Jazztel model 18DP-exhibits_Net result_Conso Bridge EBITDA 2008x2007 2" xfId="8013"/>
    <cellStyle name="_MultipleSpace_Book12_Jazztel model 18DP-exhibits_Net result_Conso Bridge EBITDA 2008x2007 2 2" xfId="8014"/>
    <cellStyle name="_MultipleSpace_Book12_Jazztel model 18DP-exhibits_Net result_Conso Bridge EBITDA 2008x2007 SPRING06" xfId="8015"/>
    <cellStyle name="_MultipleSpace_Book12_Jazztel model 18DP-exhibits_Net result_Conso Bridge EBITDA 2008x2007 SPRING06 2" xfId="8016"/>
    <cellStyle name="_MultipleSpace_Book12_Jazztel model 18DP-exhibits_Net result_Conso Bridge EBITDA 2008x2007 SPRING06 2 2" xfId="8017"/>
    <cellStyle name="_MultipleSpace_Book12_Jazztel model 18DP-exhibits_Net result_P&amp;L Spring 200806" xfId="8018"/>
    <cellStyle name="_MultipleSpace_Book12_Jazztel model 18DP-exhibits_Net result_P&amp;L Spring 200806 2" xfId="8019"/>
    <cellStyle name="_MultipleSpace_Book12_Jazztel model 18DP-exhibits_Net result_P&amp;L Spring 200806 2 2" xfId="8020"/>
    <cellStyle name="_MultipleSpace_Book12_Jazztel model 18DP-exhibits_Net result_Présentation au Board" xfId="8021"/>
    <cellStyle name="_MultipleSpace_Book12_Jazztel model 18DP-exhibits_Net result_Présentation au Board 2" xfId="8022"/>
    <cellStyle name="_MultipleSpace_Book12_Jazztel model 18DP-exhibits_Net result_Présentation au Board 2 2" xfId="8023"/>
    <cellStyle name="_MultipleSpace_Book12_Jazztel model 18DP-exhibits_Net result_Présentation au Board July 29" xfId="8024"/>
    <cellStyle name="_MultipleSpace_Book12_Jazztel model 18DP-exhibits_Net result_Présentation au Board July 29 2" xfId="8025"/>
    <cellStyle name="_MultipleSpace_Book12_Jazztel model 18DP-exhibits_Net result_Présentation au Board July 29 2 2" xfId="8026"/>
    <cellStyle name="_MultipleSpace_Book12_Jazztel model 18DP-exhibits_Net result_Présentation au CDG July 21 v080708" xfId="8027"/>
    <cellStyle name="_MultipleSpace_Book12_Jazztel model 18DP-exhibits_Net result_Présentation au CDG July 21 v080708 2" xfId="8028"/>
    <cellStyle name="_MultipleSpace_Book12_Jazztel model 18DP-exhibits_Net result_Présentation au CDG July 21 v080708 2 2" xfId="8029"/>
    <cellStyle name="_MultipleSpace_Book12_Jazztel model 18DP-exhibits_Net result_SPRING 2010" xfId="8030"/>
    <cellStyle name="_MultipleSpace_Book12_Jazztel model 18DP-exhibits_Net result_SPRING 2010 2" xfId="8031"/>
    <cellStyle name="_MultipleSpace_Book12_Jazztel model 18DP-exhibits_Net result_SPRING 2010 2 2" xfId="8032"/>
    <cellStyle name="_MultipleSpace_Book12_Jazztel model 18DP-exhibits_Net result_WC &amp; Free Cash Flow 2011-10" xfId="8033"/>
    <cellStyle name="_MultipleSpace_Book12_Jazztel model 18DP-exhibits_Net result_WC &amp; Free Cash Flow 2011-10 2" xfId="8034"/>
    <cellStyle name="_MultipleSpace_Book12_Jazztel model 18DP-exhibits_Net result_WC &amp; Free Cash Flow 2011-10 2 2" xfId="8035"/>
    <cellStyle name="_MultipleSpace_Book12_Jazztel model 18DP-exhibits_Net result_WC &amp; Free Cash Flow Spring 200806" xfId="8036"/>
    <cellStyle name="_MultipleSpace_Book12_Jazztel model 18DP-exhibits_Net result_WC &amp; Free Cash Flow Spring 200806 2" xfId="8037"/>
    <cellStyle name="_MultipleSpace_Book12_Jazztel model 18DP-exhibits_Net result_WC &amp; Free Cash Flow Spring 200806 2 2" xfId="8038"/>
    <cellStyle name="_MultipleSpace_Book12_Jazztel model 18DP-exhibits_Présention au Board July 29" xfId="8039"/>
    <cellStyle name="_MultipleSpace_Book12_Jazztel model 18DP-exhibits_Présention au Board July 29 2" xfId="8040"/>
    <cellStyle name="_MultipleSpace_Book12_Jazztel model 18DP-exhibits_Présention au Board July 29 2 2" xfId="8041"/>
    <cellStyle name="_MultipleSpace_Book12_Jazztel model 18DP-exhibits_suivi dette et FCF" xfId="8042"/>
    <cellStyle name="_MultipleSpace_Book12_Jazztel model 18DP-exhibits_suivi dette et FCF 2" xfId="8043"/>
    <cellStyle name="_MultipleSpace_Book12_Jazztel model 18DP-exhibits_suivi dette et FCF 2 2" xfId="8044"/>
    <cellStyle name="_MultipleSpace_Book12_Jazztel model 18DP-exhibits_Synthèse prev 2006 - 2007 par entreprise" xfId="8045"/>
    <cellStyle name="_MultipleSpace_Book12_Jazztel model 18DP-exhibits_Synthèse prev 2006 - 2007 par entreprise 2" xfId="8046"/>
    <cellStyle name="_MultipleSpace_Book12_Jazztel model 18DP-exhibits_Synthèse prev 2006 - 2007 par entreprise 2 2" xfId="8047"/>
    <cellStyle name="_MultipleSpace_Book12_Jazztel model 18DP-exhibits_Synthèse prev 2006 - 2007 par entreprise_Bridge FC Act 2007 vs 2008 (Fct June) par entreprise" xfId="8048"/>
    <cellStyle name="_MultipleSpace_Book12_Jazztel model 18DP-exhibits_Synthèse prev 2006 - 2007 par entreprise_Bridge FC Act 2007 vs 2008 (Fct June) par entreprise 2" xfId="8049"/>
    <cellStyle name="_MultipleSpace_Book12_Jazztel model 18DP-exhibits_Synthèse prev 2006 - 2007 par entreprise_Bridge FC Act 2007 vs 2008 (Fct June) par entreprise 2 2" xfId="8050"/>
    <cellStyle name="_MultipleSpace_Book12_Jazztel model 18DP-exhibits_Synthèse prev 2006 - 2007 par entreprise_Cash Unit Review 2012 03 Acetow" xfId="8051"/>
    <cellStyle name="_MultipleSpace_Book12_Jazztel model 18DP-exhibits_Synthèse prev 2006 - 2007 par entreprise_Conso Bridge EBITDA 2008x2007" xfId="8052"/>
    <cellStyle name="_MultipleSpace_Book12_Jazztel model 18DP-exhibits_Synthèse prev 2006 - 2007 par entreprise_Conso Bridge EBITDA 2008x2007 2" xfId="8053"/>
    <cellStyle name="_MultipleSpace_Book12_Jazztel model 18DP-exhibits_Synthèse prev 2006 - 2007 par entreprise_Conso Bridge EBITDA 2008x2007 2 2" xfId="8054"/>
    <cellStyle name="_MultipleSpace_Book12_Jazztel model 18DP-exhibits_Synthèse prev 2006 - 2007 par entreprise_Conso Bridge EBITDA 2008x2007 SPRING06" xfId="8055"/>
    <cellStyle name="_MultipleSpace_Book12_Jazztel model 18DP-exhibits_Synthèse prev 2006 - 2007 par entreprise_Conso Bridge EBITDA 2008x2007 SPRING06 2" xfId="8056"/>
    <cellStyle name="_MultipleSpace_Book12_Jazztel model 18DP-exhibits_Synthèse prev 2006 - 2007 par entreprise_Conso Bridge EBITDA 2008x2007 SPRING06 2 2" xfId="8057"/>
    <cellStyle name="_MultipleSpace_Book12_Jazztel model 18DP-exhibits_Synthèse prev 2006 - 2007 par entreprise_Formats RDG Dec 2007 vMAG Energy Services" xfId="8058"/>
    <cellStyle name="_MultipleSpace_Book12_Jazztel model 18DP-exhibits_Synthèse prev 2006 - 2007 par entreprise_Formats RDG Dec 2007 vMAG Energy Services 2" xfId="8059"/>
    <cellStyle name="_MultipleSpace_Book12_Jazztel model 18DP-exhibits_Synthèse prev 2006 - 2007 par entreprise_Formats RDG Dec 2007 vMAG Energy Services 2 2" xfId="8060"/>
    <cellStyle name="_MultipleSpace_Book12_Jazztel model 18DP-exhibits_Synthèse prev 2006 - 2007 par entreprise_P&amp;L Spring 200806" xfId="8061"/>
    <cellStyle name="_MultipleSpace_Book12_Jazztel model 18DP-exhibits_Synthèse prev 2006 - 2007 par entreprise_P&amp;L Spring 200806 2" xfId="8062"/>
    <cellStyle name="_MultipleSpace_Book12_Jazztel model 18DP-exhibits_Synthèse prev 2006 - 2007 par entreprise_P&amp;L Spring 200806 2 2" xfId="8063"/>
    <cellStyle name="_MultipleSpace_Book12_Jazztel model 18DP-exhibits_Synthèse prev 2006 - 2007 par entreprise_Présentation au Board" xfId="8064"/>
    <cellStyle name="_MultipleSpace_Book12_Jazztel model 18DP-exhibits_Synthèse prev 2006 - 2007 par entreprise_Présentation au Board 2" xfId="8065"/>
    <cellStyle name="_MultipleSpace_Book12_Jazztel model 18DP-exhibits_Synthèse prev 2006 - 2007 par entreprise_Présentation au Board 2 2" xfId="8066"/>
    <cellStyle name="_MultipleSpace_Book12_Jazztel model 18DP-exhibits_Synthèse prev 2006 - 2007 par entreprise_Présentation au Board July 29" xfId="8067"/>
    <cellStyle name="_MultipleSpace_Book12_Jazztel model 18DP-exhibits_Synthèse prev 2006 - 2007 par entreprise_Présentation au Board July 29 2" xfId="8068"/>
    <cellStyle name="_MultipleSpace_Book12_Jazztel model 18DP-exhibits_Synthèse prev 2006 - 2007 par entreprise_Présentation au Board July 29 2 2" xfId="8069"/>
    <cellStyle name="_MultipleSpace_Book12_Jazztel model 18DP-exhibits_Synthèse prev 2006 - 2007 par entreprise_Présentation au CDG July 21 v080708" xfId="8070"/>
    <cellStyle name="_MultipleSpace_Book12_Jazztel model 18DP-exhibits_Synthèse prev 2006 - 2007 par entreprise_Présentation au CDG July 21 v080708 2" xfId="8071"/>
    <cellStyle name="_MultipleSpace_Book12_Jazztel model 18DP-exhibits_Synthèse prev 2006 - 2007 par entreprise_Présentation au CDG July 21 v080708 2 2" xfId="8072"/>
    <cellStyle name="_MultipleSpace_Book12_Jazztel model 18DP-exhibits_Synthèse prev 2006 - 2007 par entreprise_SPRING 2010" xfId="8073"/>
    <cellStyle name="_MultipleSpace_Book12_Jazztel model 18DP-exhibits_Synthèse prev 2006 - 2007 par entreprise_SPRING 2010 2" xfId="8074"/>
    <cellStyle name="_MultipleSpace_Book12_Jazztel model 18DP-exhibits_Synthèse prev 2006 - 2007 par entreprise_SPRING 2010 2 2" xfId="8075"/>
    <cellStyle name="_MultipleSpace_Book12_Jazztel model 18DP-exhibits_Synthèse prev 2006 - 2007 par entreprise_Synthèse Rhodia Spring Dec 2007 P&amp;L" xfId="8076"/>
    <cellStyle name="_MultipleSpace_Book12_Jazztel model 18DP-exhibits_Synthèse prev 2006 - 2007 par entreprise_Synthèse Rhodia Spring Dec 2007 P&amp;L 2" xfId="8077"/>
    <cellStyle name="_MultipleSpace_Book12_Jazztel model 18DP-exhibits_Synthèse prev 2006 - 2007 par entreprise_Synthèse Rhodia Spring Dec 2007 P&amp;L 2 2" xfId="8078"/>
    <cellStyle name="_MultipleSpace_Book12_Jazztel model 18DP-exhibits_Synthèse prev 2006 - 2007 par entreprise_WC &amp; Free Cash Flow 2011-10" xfId="8079"/>
    <cellStyle name="_MultipleSpace_Book12_Jazztel model 18DP-exhibits_Synthèse prev 2006 - 2007 par entreprise_WC &amp; Free Cash Flow 2011-10 2" xfId="8080"/>
    <cellStyle name="_MultipleSpace_Book12_Jazztel model 18DP-exhibits_Synthèse prev 2006 - 2007 par entreprise_WC &amp; Free Cash Flow 2011-10 2 2" xfId="8081"/>
    <cellStyle name="_MultipleSpace_Book12_Jazztel model 18DP-exhibits_Synthèse prev 2006 - 2007 par entreprise_WC &amp; Free Cash Flow Spring 200806" xfId="8082"/>
    <cellStyle name="_MultipleSpace_Book12_Jazztel model 18DP-exhibits_Synthèse prev 2006 - 2007 par entreprise_WC &amp; Free Cash Flow Spring 200806 2" xfId="8083"/>
    <cellStyle name="_MultipleSpace_Book12_Jazztel model 18DP-exhibits_Synthèse prev 2006 - 2007 par entreprise_WC &amp; Free Cash Flow Spring 200806 2 2" xfId="8084"/>
    <cellStyle name="_MultipleSpace_Book12_Jazztel model 18DP-exhibits_T_MOBIL2" xfId="8085"/>
    <cellStyle name="_MultipleSpace_Book12_Jazztel model 18DP-exhibits_T_MOBIL2 2" xfId="8086"/>
    <cellStyle name="_MultipleSpace_Book12_Jazztel1" xfId="8087"/>
    <cellStyle name="_MultipleSpace_Book12_Jazztel1 2" xfId="8088"/>
    <cellStyle name="_MultipleSpace_Book12_T_MOBIL2" xfId="8089"/>
    <cellStyle name="_MultipleSpace_Book12_T_MOBIL2 2" xfId="8090"/>
    <cellStyle name="_MultipleSpace_Book12_T_MOBIL2 2_FCF" xfId="8091"/>
    <cellStyle name="_MultipleSpace_Book12_T_MOBIL2 3" xfId="8092"/>
    <cellStyle name="_MultipleSpace_Book12_T_MOBIL2 4" xfId="8093"/>
    <cellStyle name="_MultipleSpace_Book12_T_MOBIL2_FCF" xfId="8094"/>
    <cellStyle name="_MultipleSpace_Book12_Versatel1" xfId="8095"/>
    <cellStyle name="_MultipleSpace_Book12_Versatel1 2" xfId="8096"/>
    <cellStyle name="_MultipleSpace_Book2" xfId="8097"/>
    <cellStyle name="_MultipleSpace_Cleopatra Preliminary Valuation Summary" xfId="8098"/>
    <cellStyle name="_MultipleSpace_Cleopatra Preliminary Valuation Summary 2" xfId="8099"/>
    <cellStyle name="_MultipleSpace_Cleopatra Preliminary Valuation Summary 2 2" xfId="8100"/>
    <cellStyle name="_MultipleSpace_Cleopatra Preliminary Valuation Summary_02 AAA NEW Rhodia EBITDA development" xfId="8101"/>
    <cellStyle name="_MultipleSpace_Cleopatra Preliminary Valuation Summary_02 AAA NEW Rhodia EBITDA development 2" xfId="8102"/>
    <cellStyle name="_MultipleSpace_Cleopatra Preliminary Valuation Summary_02 AAA NEW Rhodia EBITDA development 2 2" xfId="8103"/>
    <cellStyle name="_MultipleSpace_Cleopatra Preliminary Valuation Summary_22 Rhodia Valuation Master 10-Jan-2003" xfId="8104"/>
    <cellStyle name="_MultipleSpace_Cleopatra Preliminary Valuation Summary_22 Rhodia Valuation Master 10-Jan-2003 2" xfId="8105"/>
    <cellStyle name="_MultipleSpace_Cleopatra Preliminary Valuation Summary_22 Rhodia Valuation Master 10-Jan-2003 2 2" xfId="8106"/>
    <cellStyle name="_MultipleSpace_Comdot - gStyle Excel Slides" xfId="8107"/>
    <cellStyle name="_MultipleSpace_Comdot - gStyle Excel Slides 2" xfId="8108"/>
    <cellStyle name="_MultipleSpace_Comdot - gStyle Excel Slides 2 2" xfId="8109"/>
    <cellStyle name="_MultipleSpace_Comps" xfId="8110"/>
    <cellStyle name="_MultipleSpace_Comps 2" xfId="8111"/>
    <cellStyle name="_MultipleSpace_Comps 2 2" xfId="8112"/>
    <cellStyle name="_MultipleSpace_Contribution of assets into USAi_02" xfId="8113"/>
    <cellStyle name="_MultipleSpace_Contribution of assets into USAi_02 2" xfId="8114"/>
    <cellStyle name="_MultipleSpace_Contribution of assets into USAi_02 2 2" xfId="8115"/>
    <cellStyle name="_MultipleSpace_contribution_analysis" xfId="8116"/>
    <cellStyle name="_MultipleSpace_contribution_analysis 2" xfId="8117"/>
    <cellStyle name="_MultipleSpace_contribution_analysis 3" xfId="8118"/>
    <cellStyle name="_MultipleSpace_contribution_analysis_FCF" xfId="8119"/>
    <cellStyle name="_MultipleSpace_contribution_analysis_JazzClear" xfId="8120"/>
    <cellStyle name="_MultipleSpace_contribution_analysis_JazzClear 2" xfId="8121"/>
    <cellStyle name="_MultipleSpace_contribution_analysis_JazzClear 3" xfId="8122"/>
    <cellStyle name="_MultipleSpace_contribution_analysis_JazzClear_FCF" xfId="8123"/>
    <cellStyle name="_MultipleSpace_credit - newco_6_18" xfId="8124"/>
    <cellStyle name="_MultipleSpace_credit - newco_6_18 2" xfId="8125"/>
    <cellStyle name="_MultipleSpace_credit - newco_6_18 2 2" xfId="8126"/>
    <cellStyle name="_MultipleSpace_credit - newco_6_18_BLS2q_salesforce" xfId="8127"/>
    <cellStyle name="_MultipleSpace_CSC Blank" xfId="8128"/>
    <cellStyle name="_MultipleSpace_CSC Blank 2" xfId="8129"/>
    <cellStyle name="_MultipleSpace_CSC Blank 3" xfId="8130"/>
    <cellStyle name="_MultipleSpace_CSC Blank_FCF" xfId="8131"/>
    <cellStyle name="_MultipleSpace_CSC Cable makers 060502" xfId="8132"/>
    <cellStyle name="_MultipleSpace_CSC Cable makers 060502 2" xfId="8133"/>
    <cellStyle name="_MultipleSpace_CSC Cable makers 060502 2 2" xfId="8134"/>
    <cellStyle name="_MultipleSpace_CSC_Picabia_29062001" xfId="8135"/>
    <cellStyle name="_MultipleSpace_CSC_Picabia_29062001 2" xfId="8136"/>
    <cellStyle name="_MultipleSpace_CSC_Picabia_29062001 2 2" xfId="8137"/>
    <cellStyle name="_MultipleSpace_dcf" xfId="8138"/>
    <cellStyle name="_MultipleSpace_DCF - July 2, 2001" xfId="8139"/>
    <cellStyle name="_MultipleSpace_DCF - July 2, 2001 2" xfId="8140"/>
    <cellStyle name="_MultipleSpace_DCF - July 2, 2001 2 2" xfId="8141"/>
    <cellStyle name="_MultipleSpace_dcf 2" xfId="8142"/>
    <cellStyle name="_MultipleSpace_dcf 2 2" xfId="8143"/>
    <cellStyle name="_MultipleSpace_dcf 3" xfId="8144"/>
    <cellStyle name="_MultipleSpace_dcf 3 2" xfId="8145"/>
    <cellStyle name="_MultipleSpace_DCF divisions latest version 03 Oct" xfId="8146"/>
    <cellStyle name="_MultipleSpace_DCF divisions latest version 03 Oct 2" xfId="8147"/>
    <cellStyle name="_MultipleSpace_DCF divisions latest version 03 Oct 2 2" xfId="8148"/>
    <cellStyle name="_MultipleSpace_DCF Model + WACC" xfId="8149"/>
    <cellStyle name="_MultipleSpace_DCF Model + WACC 2" xfId="8150"/>
    <cellStyle name="_MultipleSpace_DCF Model + WACC 2 2" xfId="8151"/>
    <cellStyle name="_MultipleSpace_DCF Summary pages" xfId="8152"/>
    <cellStyle name="_MultipleSpace_DCF Summary pages 2" xfId="8153"/>
    <cellStyle name="_MultipleSpace_DCF Summary pages 2 2" xfId="8154"/>
    <cellStyle name="_MultipleSpace_DCF Summary pages_Jazztel model 16DP3-Exhibits" xfId="8155"/>
    <cellStyle name="_MultipleSpace_DCF Summary pages_Jazztel model 16DP3-Exhibits 2" xfId="8156"/>
    <cellStyle name="_MultipleSpace_DCF Summary pages_Jazztel model 16DP3-Exhibits 2 2" xfId="8157"/>
    <cellStyle name="_MultipleSpace_DCF Summary pages_Jazztel model 16DP3-Exhibits_Mobile CSC - CMT" xfId="8158"/>
    <cellStyle name="_MultipleSpace_DCF Summary pages_Jazztel model 16DP3-Exhibits_Mobile CSC - CMT 2" xfId="8159"/>
    <cellStyle name="_MultipleSpace_DCF Summary pages_Jazztel model 16DP3-Exhibits_Mobile CSC - CMT 2 2" xfId="8160"/>
    <cellStyle name="_MultipleSpace_DCF Summary pages_Jazztel model 16DP3-Exhibits_Mobile CSC - CMT_Chiffres Pres board 2007" xfId="8161"/>
    <cellStyle name="_MultipleSpace_DCF Summary pages_Jazztel model 16DP3-Exhibits_Mobile CSC - CMT_Chiffres Pres board 2007 2" xfId="8162"/>
    <cellStyle name="_MultipleSpace_DCF Summary pages_Jazztel model 16DP3-Exhibits_Mobile CSC - CMT_Chiffres Pres board 2007 2 2" xfId="8163"/>
    <cellStyle name="_MultipleSpace_DCF Summary pages_Jazztel model 16DP3-Exhibits_Mobile CSC - CMT_Chiffres Pres Juillet 2007" xfId="8164"/>
    <cellStyle name="_MultipleSpace_DCF Summary pages_Jazztel model 16DP3-Exhibits_Mobile CSC - CMT_Chiffres Pres Juillet 2007 2" xfId="8165"/>
    <cellStyle name="_MultipleSpace_DCF Summary pages_Jazztel model 16DP3-Exhibits_Mobile CSC - CMT_Chiffres Pres Juillet 2007 2 2" xfId="8166"/>
    <cellStyle name="_MultipleSpace_DCF Summary pages_Jazztel model 16DP3-Exhibits_Mobile CSC - CMT_Free Cash Flow" xfId="8167"/>
    <cellStyle name="_MultipleSpace_DCF Summary pages_Jazztel model 16DP3-Exhibits_Mobile CSC - CMT_Free Cash Flow 2" xfId="8168"/>
    <cellStyle name="_MultipleSpace_DCF Summary pages_Jazztel model 16DP3-Exhibits_Mobile CSC - CMT_Free Cash Flow 2 2" xfId="8169"/>
    <cellStyle name="_MultipleSpace_DCF Summary pages_Jazztel model 16DP3-Exhibits_Mobile CSC - CMT_Free Cash Flow_Bridge FC Act 2007 vs 2008 (Fct June) par entreprise" xfId="8170"/>
    <cellStyle name="_MultipleSpace_DCF Summary pages_Jazztel model 16DP3-Exhibits_Mobile CSC - CMT_Free Cash Flow_Bridge FC Act 2007 vs 2008 (Fct June) par entreprise 2" xfId="8171"/>
    <cellStyle name="_MultipleSpace_DCF Summary pages_Jazztel model 16DP3-Exhibits_Mobile CSC - CMT_Free Cash Flow_Bridge FC Act 2007 vs 2008 (Fct June) par entreprise 2 2" xfId="8172"/>
    <cellStyle name="_MultipleSpace_DCF Summary pages_Jazztel model 16DP3-Exhibits_Mobile CSC - CMT_Free Cash Flow_Cash Unit Review 2012 03 Acetow" xfId="8173"/>
    <cellStyle name="_MultipleSpace_DCF Summary pages_Jazztel model 16DP3-Exhibits_Mobile CSC - CMT_Free Cash Flow_Chiffres Pres board 2007" xfId="8174"/>
    <cellStyle name="_MultipleSpace_DCF Summary pages_Jazztel model 16DP3-Exhibits_Mobile CSC - CMT_Free Cash Flow_Chiffres Pres board 2007 2" xfId="8175"/>
    <cellStyle name="_MultipleSpace_DCF Summary pages_Jazztel model 16DP3-Exhibits_Mobile CSC - CMT_Free Cash Flow_Chiffres Pres board 2007 2 2" xfId="8176"/>
    <cellStyle name="_MultipleSpace_DCF Summary pages_Jazztel model 16DP3-Exhibits_Mobile CSC - CMT_Free Cash Flow_Conso Bridge EBITDA 2008x2007" xfId="8177"/>
    <cellStyle name="_MultipleSpace_DCF Summary pages_Jazztel model 16DP3-Exhibits_Mobile CSC - CMT_Free Cash Flow_Conso Bridge EBITDA 2008x2007 2" xfId="8178"/>
    <cellStyle name="_MultipleSpace_DCF Summary pages_Jazztel model 16DP3-Exhibits_Mobile CSC - CMT_Free Cash Flow_Conso Bridge EBITDA 2008x2007 2 2" xfId="8179"/>
    <cellStyle name="_MultipleSpace_DCF Summary pages_Jazztel model 16DP3-Exhibits_Mobile CSC - CMT_Free Cash Flow_Conso Bridge EBITDA 2008x2007 SPRING06" xfId="8180"/>
    <cellStyle name="_MultipleSpace_DCF Summary pages_Jazztel model 16DP3-Exhibits_Mobile CSC - CMT_Free Cash Flow_Conso Bridge EBITDA 2008x2007 SPRING06 2" xfId="8181"/>
    <cellStyle name="_MultipleSpace_DCF Summary pages_Jazztel model 16DP3-Exhibits_Mobile CSC - CMT_Free Cash Flow_Conso Bridge EBITDA 2008x2007 SPRING06 2 2" xfId="8182"/>
    <cellStyle name="_MultipleSpace_DCF Summary pages_Jazztel model 16DP3-Exhibits_Mobile CSC - CMT_Free Cash Flow_P&amp;L Spring 200806" xfId="8183"/>
    <cellStyle name="_MultipleSpace_DCF Summary pages_Jazztel model 16DP3-Exhibits_Mobile CSC - CMT_Free Cash Flow_P&amp;L Spring 200806 2" xfId="8184"/>
    <cellStyle name="_MultipleSpace_DCF Summary pages_Jazztel model 16DP3-Exhibits_Mobile CSC - CMT_Free Cash Flow_P&amp;L Spring 200806 2 2" xfId="8185"/>
    <cellStyle name="_MultipleSpace_DCF Summary pages_Jazztel model 16DP3-Exhibits_Mobile CSC - CMT_Free Cash Flow_Présentation au Board" xfId="8186"/>
    <cellStyle name="_MultipleSpace_DCF Summary pages_Jazztel model 16DP3-Exhibits_Mobile CSC - CMT_Free Cash Flow_Présentation au Board 2" xfId="8187"/>
    <cellStyle name="_MultipleSpace_DCF Summary pages_Jazztel model 16DP3-Exhibits_Mobile CSC - CMT_Free Cash Flow_Présentation au Board 2 2" xfId="8188"/>
    <cellStyle name="_MultipleSpace_DCF Summary pages_Jazztel model 16DP3-Exhibits_Mobile CSC - CMT_Free Cash Flow_Présentation au Board July 29" xfId="8189"/>
    <cellStyle name="_MultipleSpace_DCF Summary pages_Jazztel model 16DP3-Exhibits_Mobile CSC - CMT_Free Cash Flow_Présentation au Board July 29 2" xfId="8190"/>
    <cellStyle name="_MultipleSpace_DCF Summary pages_Jazztel model 16DP3-Exhibits_Mobile CSC - CMT_Free Cash Flow_Présentation au Board July 29 2 2" xfId="8191"/>
    <cellStyle name="_MultipleSpace_DCF Summary pages_Jazztel model 16DP3-Exhibits_Mobile CSC - CMT_Free Cash Flow_Présentation au CDG July 21 v080708" xfId="8192"/>
    <cellStyle name="_MultipleSpace_DCF Summary pages_Jazztel model 16DP3-Exhibits_Mobile CSC - CMT_Free Cash Flow_Présentation au CDG July 21 v080708 2" xfId="8193"/>
    <cellStyle name="_MultipleSpace_DCF Summary pages_Jazztel model 16DP3-Exhibits_Mobile CSC - CMT_Free Cash Flow_Présentation au CDG July 21 v080708 2 2" xfId="8194"/>
    <cellStyle name="_MultipleSpace_DCF Summary pages_Jazztel model 16DP3-Exhibits_Mobile CSC - CMT_Free Cash Flow_Présention au Board July 29" xfId="8195"/>
    <cellStyle name="_MultipleSpace_DCF Summary pages_Jazztel model 16DP3-Exhibits_Mobile CSC - CMT_Free Cash Flow_Présention au Board July 29 2" xfId="8196"/>
    <cellStyle name="_MultipleSpace_DCF Summary pages_Jazztel model 16DP3-Exhibits_Mobile CSC - CMT_Free Cash Flow_Présention au Board July 29 2 2" xfId="8197"/>
    <cellStyle name="_MultipleSpace_DCF Summary pages_Jazztel model 16DP3-Exhibits_Mobile CSC - CMT_Free Cash Flow_RM 2008 01 comments ILM" xfId="8198"/>
    <cellStyle name="_MultipleSpace_DCF Summary pages_Jazztel model 16DP3-Exhibits_Mobile CSC - CMT_Free Cash Flow_RM 2008 01 comments ILM 2" xfId="8199"/>
    <cellStyle name="_MultipleSpace_DCF Summary pages_Jazztel model 16DP3-Exhibits_Mobile CSC - CMT_Free Cash Flow_RM 2008 01 comments ILM 2 2" xfId="8200"/>
    <cellStyle name="_MultipleSpace_DCF Summary pages_Jazztel model 16DP3-Exhibits_Mobile CSC - CMT_Free Cash Flow_RM 2008 04 comments ILM" xfId="8201"/>
    <cellStyle name="_MultipleSpace_DCF Summary pages_Jazztel model 16DP3-Exhibits_Mobile CSC - CMT_Free Cash Flow_RM 2008 04 comments ILM 2" xfId="8202"/>
    <cellStyle name="_MultipleSpace_DCF Summary pages_Jazztel model 16DP3-Exhibits_Mobile CSC - CMT_Free Cash Flow_RM 2008 04 comments ILM 2 2" xfId="8203"/>
    <cellStyle name="_MultipleSpace_DCF Summary pages_Jazztel model 16DP3-Exhibits_Mobile CSC - CMT_Free Cash Flow_SPRING 2010" xfId="8204"/>
    <cellStyle name="_MultipleSpace_DCF Summary pages_Jazztel model 16DP3-Exhibits_Mobile CSC - CMT_Free Cash Flow_SPRING 2010 2" xfId="8205"/>
    <cellStyle name="_MultipleSpace_DCF Summary pages_Jazztel model 16DP3-Exhibits_Mobile CSC - CMT_Free Cash Flow_SPRING 2010 2 2" xfId="8206"/>
    <cellStyle name="_MultipleSpace_DCF Summary pages_Jazztel model 16DP3-Exhibits_Mobile CSC - CMT_Free Cash Flow_WC &amp; Free Cash Flow 200801" xfId="8207"/>
    <cellStyle name="_MultipleSpace_DCF Summary pages_Jazztel model 16DP3-Exhibits_Mobile CSC - CMT_Free Cash Flow_WC &amp; Free Cash Flow 200801 2" xfId="8208"/>
    <cellStyle name="_MultipleSpace_DCF Summary pages_Jazztel model 16DP3-Exhibits_Mobile CSC - CMT_Free Cash Flow_WC &amp; Free Cash Flow 200801 2 2" xfId="8209"/>
    <cellStyle name="_MultipleSpace_DCF Summary pages_Jazztel model 16DP3-Exhibits_Mobile CSC - CMT_Free Cash Flow_WC &amp; Free Cash Flow 2011-10" xfId="8210"/>
    <cellStyle name="_MultipleSpace_DCF Summary pages_Jazztel model 16DP3-Exhibits_Mobile CSC - CMT_Free Cash Flow_WC &amp; Free Cash Flow 2011-10 2" xfId="8211"/>
    <cellStyle name="_MultipleSpace_DCF Summary pages_Jazztel model 16DP3-Exhibits_Mobile CSC - CMT_Free Cash Flow_WC &amp; Free Cash Flow 2011-10 2 2" xfId="8212"/>
    <cellStyle name="_MultipleSpace_DCF Summary pages_Jazztel model 16DP3-Exhibits_Mobile CSC - CMT_Free Cash Flow_WC &amp; Free Cash Flow Spring 200806" xfId="8213"/>
    <cellStyle name="_MultipleSpace_DCF Summary pages_Jazztel model 16DP3-Exhibits_Mobile CSC - CMT_Free Cash Flow_WC &amp; Free Cash Flow Spring 200806 2" xfId="8214"/>
    <cellStyle name="_MultipleSpace_DCF Summary pages_Jazztel model 16DP3-Exhibits_Mobile CSC - CMT_Free Cash Flow_WC &amp; Free Cash Flow Spring 200806 2 2" xfId="8215"/>
    <cellStyle name="_MultipleSpace_DCF Summary pages_Jazztel model 16DP3-Exhibits_Mobile CSC - CMT_Net result" xfId="8216"/>
    <cellStyle name="_MultipleSpace_DCF Summary pages_Jazztel model 16DP3-Exhibits_Mobile CSC - CMT_Net result 2" xfId="8217"/>
    <cellStyle name="_MultipleSpace_DCF Summary pages_Jazztel model 16DP3-Exhibits_Mobile CSC - CMT_Net result 2 2" xfId="8218"/>
    <cellStyle name="_MultipleSpace_DCF Summary pages_Jazztel model 16DP3-Exhibits_Mobile CSC - CMT_Présention au Board July 29" xfId="8219"/>
    <cellStyle name="_MultipleSpace_DCF Summary pages_Jazztel model 16DP3-Exhibits_Mobile CSC - CMT_Présention au Board July 29 2" xfId="8220"/>
    <cellStyle name="_MultipleSpace_DCF Summary pages_Jazztel model 16DP3-Exhibits_Mobile CSC - CMT_Présention au Board July 29 2 2" xfId="8221"/>
    <cellStyle name="_MultipleSpace_DCF Summary pages_Jazztel model 16DP3-Exhibits_Mobile CSC - CMT_suivi dette et FCF" xfId="8222"/>
    <cellStyle name="_MultipleSpace_DCF Summary pages_Jazztel model 16DP3-Exhibits_Mobile CSC - CMT_suivi dette et FCF 2" xfId="8223"/>
    <cellStyle name="_MultipleSpace_DCF Summary pages_Jazztel model 16DP3-Exhibits_Mobile CSC - CMT_suivi dette et FCF 2 2" xfId="8224"/>
    <cellStyle name="_MultipleSpace_DCF Summary pages_Jazztel model 16DP3-Exhibits_Mobile CSC - CMT_Synthèse prev 2006 - 2007 par entreprise" xfId="8225"/>
    <cellStyle name="_MultipleSpace_DCF Summary pages_Jazztel model 16DP3-Exhibits_Mobile CSC - CMT_Synthèse prev 2006 - 2007 par entreprise 2" xfId="8226"/>
    <cellStyle name="_MultipleSpace_DCF Summary pages_Jazztel model 16DP3-Exhibits_Mobile CSC - CMT_Synthèse prev 2006 - 2007 par entreprise 2 2" xfId="8227"/>
    <cellStyle name="_MultipleSpace_DCF Summary pages_Jazztel model 16DP3-Exhibits_Mobile CSC - CMT_Synthèse prev 2006 - 2007 par entreprise v2" xfId="8228"/>
    <cellStyle name="_MultipleSpace_DCF Summary pages_Jazztel model 16DP3-Exhibits_Mobile CSC - CMT_Synthèse prev 2006 - 2007 par entreprise v2 2" xfId="8229"/>
    <cellStyle name="_MultipleSpace_DCF Summary pages_Jazztel model 16DP3-Exhibits_Mobile CSC - CMT_Synthèse prev 2006 - 2007 par entreprise v2 2 2" xfId="8230"/>
    <cellStyle name="_MultipleSpace_DCF Summary pages_Jazztel model 16DP3-Exhibits_Mobile CSC - CMT_Synthèse prev 2006 - 2007 par entreprise v2_Bridge FC Act 2007 vs 2008 (Fct June) par entreprise" xfId="8231"/>
    <cellStyle name="_MultipleSpace_DCF Summary pages_Jazztel model 16DP3-Exhibits_Mobile CSC - CMT_Synthèse prev 2006 - 2007 par entreprise v2_Bridge FC Act 2007 vs 2008 (Fct June) par entreprise 2" xfId="8232"/>
    <cellStyle name="_MultipleSpace_DCF Summary pages_Jazztel model 16DP3-Exhibits_Mobile CSC - CMT_Synthèse prev 2006 - 2007 par entreprise v2_Bridge FC Act 2007 vs 2008 (Fct June) par entreprise 2 2" xfId="8233"/>
    <cellStyle name="_MultipleSpace_DCF Summary pages_Jazztel model 16DP3-Exhibits_Mobile CSC - CMT_Synthèse prev 2006 - 2007 par entreprise v2_Cash Unit Review 2012 03 Acetow" xfId="8234"/>
    <cellStyle name="_MultipleSpace_DCF Summary pages_Jazztel model 16DP3-Exhibits_Mobile CSC - CMT_Synthèse prev 2006 - 2007 par entreprise v2_Chiffres Pres board 2007" xfId="8235"/>
    <cellStyle name="_MultipleSpace_DCF Summary pages_Jazztel model 16DP3-Exhibits_Mobile CSC - CMT_Synthèse prev 2006 - 2007 par entreprise v2_Chiffres Pres board 2007 2" xfId="8236"/>
    <cellStyle name="_MultipleSpace_DCF Summary pages_Jazztel model 16DP3-Exhibits_Mobile CSC - CMT_Synthèse prev 2006 - 2007 par entreprise v2_Chiffres Pres board 2007 2 2" xfId="8237"/>
    <cellStyle name="_MultipleSpace_DCF Summary pages_Jazztel model 16DP3-Exhibits_Mobile CSC - CMT_Synthèse prev 2006 - 2007 par entreprise v2_Conso Bridge EBITDA 2008x2007" xfId="8238"/>
    <cellStyle name="_MultipleSpace_DCF Summary pages_Jazztel model 16DP3-Exhibits_Mobile CSC - CMT_Synthèse prev 2006 - 2007 par entreprise v2_Conso Bridge EBITDA 2008x2007 2" xfId="8239"/>
    <cellStyle name="_MultipleSpace_DCF Summary pages_Jazztel model 16DP3-Exhibits_Mobile CSC - CMT_Synthèse prev 2006 - 2007 par entreprise v2_Conso Bridge EBITDA 2008x2007 2 2" xfId="8240"/>
    <cellStyle name="_MultipleSpace_DCF Summary pages_Jazztel model 16DP3-Exhibits_Mobile CSC - CMT_Synthèse prev 2006 - 2007 par entreprise v2_Conso Bridge EBITDA 2008x2007 SPRING06" xfId="8241"/>
    <cellStyle name="_MultipleSpace_DCF Summary pages_Jazztel model 16DP3-Exhibits_Mobile CSC - CMT_Synthèse prev 2006 - 2007 par entreprise v2_Conso Bridge EBITDA 2008x2007 SPRING06 2" xfId="8242"/>
    <cellStyle name="_MultipleSpace_DCF Summary pages_Jazztel model 16DP3-Exhibits_Mobile CSC - CMT_Synthèse prev 2006 - 2007 par entreprise v2_Conso Bridge EBITDA 2008x2007 SPRING06 2 2" xfId="8243"/>
    <cellStyle name="_MultipleSpace_DCF Summary pages_Jazztel model 16DP3-Exhibits_Mobile CSC - CMT_Synthèse prev 2006 - 2007 par entreprise v2_P&amp;L Spring 200806" xfId="8244"/>
    <cellStyle name="_MultipleSpace_DCF Summary pages_Jazztel model 16DP3-Exhibits_Mobile CSC - CMT_Synthèse prev 2006 - 2007 par entreprise v2_P&amp;L Spring 200806 2" xfId="8245"/>
    <cellStyle name="_MultipleSpace_DCF Summary pages_Jazztel model 16DP3-Exhibits_Mobile CSC - CMT_Synthèse prev 2006 - 2007 par entreprise v2_P&amp;L Spring 200806 2 2" xfId="8246"/>
    <cellStyle name="_MultipleSpace_DCF Summary pages_Jazztel model 16DP3-Exhibits_Mobile CSC - CMT_Synthèse prev 2006 - 2007 par entreprise v2_Présentation au Board" xfId="8247"/>
    <cellStyle name="_MultipleSpace_DCF Summary pages_Jazztel model 16DP3-Exhibits_Mobile CSC - CMT_Synthèse prev 2006 - 2007 par entreprise v2_Présentation au Board 2" xfId="8248"/>
    <cellStyle name="_MultipleSpace_DCF Summary pages_Jazztel model 16DP3-Exhibits_Mobile CSC - CMT_Synthèse prev 2006 - 2007 par entreprise v2_Présentation au Board 2 2" xfId="8249"/>
    <cellStyle name="_MultipleSpace_DCF Summary pages_Jazztel model 16DP3-Exhibits_Mobile CSC - CMT_Synthèse prev 2006 - 2007 par entreprise v2_Présentation au Board July 29" xfId="8250"/>
    <cellStyle name="_MultipleSpace_DCF Summary pages_Jazztel model 16DP3-Exhibits_Mobile CSC - CMT_Synthèse prev 2006 - 2007 par entreprise v2_Présentation au Board July 29 2" xfId="8251"/>
    <cellStyle name="_MultipleSpace_DCF Summary pages_Jazztel model 16DP3-Exhibits_Mobile CSC - CMT_Synthèse prev 2006 - 2007 par entreprise v2_Présentation au Board July 29 2 2" xfId="8252"/>
    <cellStyle name="_MultipleSpace_DCF Summary pages_Jazztel model 16DP3-Exhibits_Mobile CSC - CMT_Synthèse prev 2006 - 2007 par entreprise v2_Présentation au CDG July 21 v080708" xfId="8253"/>
    <cellStyle name="_MultipleSpace_DCF Summary pages_Jazztel model 16DP3-Exhibits_Mobile CSC - CMT_Synthèse prev 2006 - 2007 par entreprise v2_Présentation au CDG July 21 v080708 2" xfId="8254"/>
    <cellStyle name="_MultipleSpace_DCF Summary pages_Jazztel model 16DP3-Exhibits_Mobile CSC - CMT_Synthèse prev 2006 - 2007 par entreprise v2_Présentation au CDG July 21 v080708 2 2" xfId="8255"/>
    <cellStyle name="_MultipleSpace_DCF Summary pages_Jazztel model 16DP3-Exhibits_Mobile CSC - CMT_Synthèse prev 2006 - 2007 par entreprise v2_Présention au Board July 29" xfId="8256"/>
    <cellStyle name="_MultipleSpace_DCF Summary pages_Jazztel model 16DP3-Exhibits_Mobile CSC - CMT_Synthèse prev 2006 - 2007 par entreprise v2_Présention au Board July 29 2" xfId="8257"/>
    <cellStyle name="_MultipleSpace_DCF Summary pages_Jazztel model 16DP3-Exhibits_Mobile CSC - CMT_Synthèse prev 2006 - 2007 par entreprise v2_Présention au Board July 29 2 2" xfId="8258"/>
    <cellStyle name="_MultipleSpace_DCF Summary pages_Jazztel model 16DP3-Exhibits_Mobile CSC - CMT_Synthèse prev 2006 - 2007 par entreprise v2_RM 2008 01 comments ILM" xfId="8259"/>
    <cellStyle name="_MultipleSpace_DCF Summary pages_Jazztel model 16DP3-Exhibits_Mobile CSC - CMT_Synthèse prev 2006 - 2007 par entreprise v2_RM 2008 01 comments ILM 2" xfId="8260"/>
    <cellStyle name="_MultipleSpace_DCF Summary pages_Jazztel model 16DP3-Exhibits_Mobile CSC - CMT_Synthèse prev 2006 - 2007 par entreprise v2_RM 2008 01 comments ILM 2 2" xfId="8261"/>
    <cellStyle name="_MultipleSpace_DCF Summary pages_Jazztel model 16DP3-Exhibits_Mobile CSC - CMT_Synthèse prev 2006 - 2007 par entreprise v2_RM 2008 04 comments ILM" xfId="8262"/>
    <cellStyle name="_MultipleSpace_DCF Summary pages_Jazztel model 16DP3-Exhibits_Mobile CSC - CMT_Synthèse prev 2006 - 2007 par entreprise v2_RM 2008 04 comments ILM 2" xfId="8263"/>
    <cellStyle name="_MultipleSpace_DCF Summary pages_Jazztel model 16DP3-Exhibits_Mobile CSC - CMT_Synthèse prev 2006 - 2007 par entreprise v2_RM 2008 04 comments ILM 2 2" xfId="8264"/>
    <cellStyle name="_MultipleSpace_DCF Summary pages_Jazztel model 16DP3-Exhibits_Mobile CSC - CMT_Synthèse prev 2006 - 2007 par entreprise v2_SPRING 2010" xfId="8265"/>
    <cellStyle name="_MultipleSpace_DCF Summary pages_Jazztel model 16DP3-Exhibits_Mobile CSC - CMT_Synthèse prev 2006 - 2007 par entreprise v2_SPRING 2010 2" xfId="8266"/>
    <cellStyle name="_MultipleSpace_DCF Summary pages_Jazztel model 16DP3-Exhibits_Mobile CSC - CMT_Synthèse prev 2006 - 2007 par entreprise v2_SPRING 2010 2 2" xfId="8267"/>
    <cellStyle name="_MultipleSpace_DCF Summary pages_Jazztel model 16DP3-Exhibits_Mobile CSC - CMT_Synthèse prev 2006 - 2007 par entreprise v2_WC &amp; Free Cash Flow 200801" xfId="8268"/>
    <cellStyle name="_MultipleSpace_DCF Summary pages_Jazztel model 16DP3-Exhibits_Mobile CSC - CMT_Synthèse prev 2006 - 2007 par entreprise v2_WC &amp; Free Cash Flow 200801 2" xfId="8269"/>
    <cellStyle name="_MultipleSpace_DCF Summary pages_Jazztel model 16DP3-Exhibits_Mobile CSC - CMT_Synthèse prev 2006 - 2007 par entreprise v2_WC &amp; Free Cash Flow 200801 2 2" xfId="8270"/>
    <cellStyle name="_MultipleSpace_DCF Summary pages_Jazztel model 16DP3-Exhibits_Mobile CSC - CMT_Synthèse prev 2006 - 2007 par entreprise v2_WC &amp; Free Cash Flow 2011-10" xfId="8271"/>
    <cellStyle name="_MultipleSpace_DCF Summary pages_Jazztel model 16DP3-Exhibits_Mobile CSC - CMT_Synthèse prev 2006 - 2007 par entreprise v2_WC &amp; Free Cash Flow 2011-10 2" xfId="8272"/>
    <cellStyle name="_MultipleSpace_DCF Summary pages_Jazztel model 16DP3-Exhibits_Mobile CSC - CMT_Synthèse prev 2006 - 2007 par entreprise v2_WC &amp; Free Cash Flow 2011-10 2 2" xfId="8273"/>
    <cellStyle name="_MultipleSpace_DCF Summary pages_Jazztel model 16DP3-Exhibits_Mobile CSC - CMT_Synthèse prev 2006 - 2007 par entreprise v2_WC &amp; Free Cash Flow Spring 200806" xfId="8274"/>
    <cellStyle name="_MultipleSpace_DCF Summary pages_Jazztel model 16DP3-Exhibits_Mobile CSC - CMT_Synthèse prev 2006 - 2007 par entreprise v2_WC &amp; Free Cash Flow Spring 200806 2" xfId="8275"/>
    <cellStyle name="_MultipleSpace_DCF Summary pages_Jazztel model 16DP3-Exhibits_Mobile CSC - CMT_Synthèse prev 2006 - 2007 par entreprise v2_WC &amp; Free Cash Flow Spring 200806 2 2" xfId="8276"/>
    <cellStyle name="_MultipleSpace_DCF Summary pages_Jazztel model 16DP3-Exhibits_Mobile CSC - CMT_Synthèse prev 2006 - 2007 par entreprise_Bridge FC Act 2007 vs 2008 (Fct June) par entreprise" xfId="8277"/>
    <cellStyle name="_MultipleSpace_DCF Summary pages_Jazztel model 16DP3-Exhibits_Mobile CSC - CMT_Synthèse prev 2006 - 2007 par entreprise_Bridge FC Act 2007 vs 2008 (Fct June) par entreprise 2" xfId="8278"/>
    <cellStyle name="_MultipleSpace_DCF Summary pages_Jazztel model 16DP3-Exhibits_Mobile CSC - CMT_Synthèse prev 2006 - 2007 par entreprise_Bridge FC Act 2007 vs 2008 (Fct June) par entreprise 2 2" xfId="8279"/>
    <cellStyle name="_MultipleSpace_DCF Summary pages_Jazztel model 16DP3-Exhibits_Mobile CSC - CMT_Synthèse prev 2006 - 2007 par entreprise_Cash Unit Review 2012 03 Acetow" xfId="8280"/>
    <cellStyle name="_MultipleSpace_DCF Summary pages_Jazztel model 16DP3-Exhibits_Mobile CSC - CMT_Synthèse prev 2006 - 2007 par entreprise_Conso Bridge EBITDA 2008x2007" xfId="8281"/>
    <cellStyle name="_MultipleSpace_DCF Summary pages_Jazztel model 16DP3-Exhibits_Mobile CSC - CMT_Synthèse prev 2006 - 2007 par entreprise_Conso Bridge EBITDA 2008x2007 2" xfId="8282"/>
    <cellStyle name="_MultipleSpace_DCF Summary pages_Jazztel model 16DP3-Exhibits_Mobile CSC - CMT_Synthèse prev 2006 - 2007 par entreprise_Conso Bridge EBITDA 2008x2007 2 2" xfId="8283"/>
    <cellStyle name="_MultipleSpace_DCF Summary pages_Jazztel model 16DP3-Exhibits_Mobile CSC - CMT_Synthèse prev 2006 - 2007 par entreprise_Conso Bridge EBITDA 2008x2007 SPRING06" xfId="8284"/>
    <cellStyle name="_MultipleSpace_DCF Summary pages_Jazztel model 16DP3-Exhibits_Mobile CSC - CMT_Synthèse prev 2006 - 2007 par entreprise_Conso Bridge EBITDA 2008x2007 SPRING06 2" xfId="8285"/>
    <cellStyle name="_MultipleSpace_DCF Summary pages_Jazztel model 16DP3-Exhibits_Mobile CSC - CMT_Synthèse prev 2006 - 2007 par entreprise_Conso Bridge EBITDA 2008x2007 SPRING06 2 2" xfId="8286"/>
    <cellStyle name="_MultipleSpace_DCF Summary pages_Jazztel model 16DP3-Exhibits_Mobile CSC - CMT_Synthèse prev 2006 - 2007 par entreprise_Formats RDG Dec 2007 vMAG Energy Services" xfId="8287"/>
    <cellStyle name="_MultipleSpace_DCF Summary pages_Jazztel model 16DP3-Exhibits_Mobile CSC - CMT_Synthèse prev 2006 - 2007 par entreprise_Formats RDG Dec 2007 vMAG Energy Services 2" xfId="8288"/>
    <cellStyle name="_MultipleSpace_DCF Summary pages_Jazztel model 16DP3-Exhibits_Mobile CSC - CMT_Synthèse prev 2006 - 2007 par entreprise_Formats RDG Dec 2007 vMAG Energy Services 2 2" xfId="8289"/>
    <cellStyle name="_MultipleSpace_DCF Summary pages_Jazztel model 16DP3-Exhibits_Mobile CSC - CMT_Synthèse prev 2006 - 2007 par entreprise_P&amp;L Spring 200806" xfId="8290"/>
    <cellStyle name="_MultipleSpace_DCF Summary pages_Jazztel model 16DP3-Exhibits_Mobile CSC - CMT_Synthèse prev 2006 - 2007 par entreprise_P&amp;L Spring 200806 2" xfId="8291"/>
    <cellStyle name="_MultipleSpace_DCF Summary pages_Jazztel model 16DP3-Exhibits_Mobile CSC - CMT_Synthèse prev 2006 - 2007 par entreprise_P&amp;L Spring 200806 2 2" xfId="8292"/>
    <cellStyle name="_MultipleSpace_DCF Summary pages_Jazztel model 16DP3-Exhibits_Mobile CSC - CMT_Synthèse prev 2006 - 2007 par entreprise_Présentation au Board" xfId="8293"/>
    <cellStyle name="_MultipleSpace_DCF Summary pages_Jazztel model 16DP3-Exhibits_Mobile CSC - CMT_Synthèse prev 2006 - 2007 par entreprise_Présentation au Board 2" xfId="8294"/>
    <cellStyle name="_MultipleSpace_DCF Summary pages_Jazztel model 16DP3-Exhibits_Mobile CSC - CMT_Synthèse prev 2006 - 2007 par entreprise_Présentation au Board 2 2" xfId="8295"/>
    <cellStyle name="_MultipleSpace_DCF Summary pages_Jazztel model 16DP3-Exhibits_Mobile CSC - CMT_Synthèse prev 2006 - 2007 par entreprise_Présentation au Board July 29" xfId="8296"/>
    <cellStyle name="_MultipleSpace_DCF Summary pages_Jazztel model 16DP3-Exhibits_Mobile CSC - CMT_Synthèse prev 2006 - 2007 par entreprise_Présentation au Board July 29 2" xfId="8297"/>
    <cellStyle name="_MultipleSpace_DCF Summary pages_Jazztel model 16DP3-Exhibits_Mobile CSC - CMT_Synthèse prev 2006 - 2007 par entreprise_Présentation au Board July 29 2 2" xfId="8298"/>
    <cellStyle name="_MultipleSpace_DCF Summary pages_Jazztel model 16DP3-Exhibits_Mobile CSC - CMT_Synthèse prev 2006 - 2007 par entreprise_Présentation au CDG July 21 v080708" xfId="8299"/>
    <cellStyle name="_MultipleSpace_DCF Summary pages_Jazztel model 16DP3-Exhibits_Mobile CSC - CMT_Synthèse prev 2006 - 2007 par entreprise_Présentation au CDG July 21 v080708 2" xfId="8300"/>
    <cellStyle name="_MultipleSpace_DCF Summary pages_Jazztel model 16DP3-Exhibits_Mobile CSC - CMT_Synthèse prev 2006 - 2007 par entreprise_Présentation au CDG July 21 v080708 2 2" xfId="8301"/>
    <cellStyle name="_MultipleSpace_DCF Summary pages_Jazztel model 16DP3-Exhibits_Mobile CSC - CMT_Synthèse prev 2006 - 2007 par entreprise_RM 2008 01 comments ILM" xfId="8302"/>
    <cellStyle name="_MultipleSpace_DCF Summary pages_Jazztel model 16DP3-Exhibits_Mobile CSC - CMT_Synthèse prev 2006 - 2007 par entreprise_RM 2008 01 comments ILM 2" xfId="8303"/>
    <cellStyle name="_MultipleSpace_DCF Summary pages_Jazztel model 16DP3-Exhibits_Mobile CSC - CMT_Synthèse prev 2006 - 2007 par entreprise_RM 2008 01 comments ILM 2 2" xfId="8304"/>
    <cellStyle name="_MultipleSpace_DCF Summary pages_Jazztel model 16DP3-Exhibits_Mobile CSC - CMT_Synthèse prev 2006 - 2007 par entreprise_RM 2008 04 comments ILM" xfId="8305"/>
    <cellStyle name="_MultipleSpace_DCF Summary pages_Jazztel model 16DP3-Exhibits_Mobile CSC - CMT_Synthèse prev 2006 - 2007 par entreprise_RM 2008 04 comments ILM 2" xfId="8306"/>
    <cellStyle name="_MultipleSpace_DCF Summary pages_Jazztel model 16DP3-Exhibits_Mobile CSC - CMT_Synthèse prev 2006 - 2007 par entreprise_RM 2008 04 comments ILM 2 2" xfId="8307"/>
    <cellStyle name="_MultipleSpace_DCF Summary pages_Jazztel model 16DP3-Exhibits_Mobile CSC - CMT_Synthèse prev 2006 - 2007 par entreprise_SPRING 2010" xfId="8308"/>
    <cellStyle name="_MultipleSpace_DCF Summary pages_Jazztel model 16DP3-Exhibits_Mobile CSC - CMT_Synthèse prev 2006 - 2007 par entreprise_SPRING 2010 2" xfId="8309"/>
    <cellStyle name="_MultipleSpace_DCF Summary pages_Jazztel model 16DP3-Exhibits_Mobile CSC - CMT_Synthèse prev 2006 - 2007 par entreprise_SPRING 2010 2 2" xfId="8310"/>
    <cellStyle name="_MultipleSpace_DCF Summary pages_Jazztel model 16DP3-Exhibits_Mobile CSC - CMT_Synthèse prev 2006 - 2007 par entreprise_Synthèse Rhodia Spring Dec 2007 P&amp;L" xfId="8311"/>
    <cellStyle name="_MultipleSpace_DCF Summary pages_Jazztel model 16DP3-Exhibits_Mobile CSC - CMT_Synthèse prev 2006 - 2007 par entreprise_Synthèse Rhodia Spring Dec 2007 P&amp;L 2" xfId="8312"/>
    <cellStyle name="_MultipleSpace_DCF Summary pages_Jazztel model 16DP3-Exhibits_Mobile CSC - CMT_Synthèse prev 2006 - 2007 par entreprise_Synthèse Rhodia Spring Dec 2007 P&amp;L 2 2" xfId="8313"/>
    <cellStyle name="_MultipleSpace_DCF Summary pages_Jazztel model 16DP3-Exhibits_Mobile CSC - CMT_Synthèse prev 2006 - 2007 par entreprise_WC &amp; Free Cash Flow 200801" xfId="8314"/>
    <cellStyle name="_MultipleSpace_DCF Summary pages_Jazztel model 16DP3-Exhibits_Mobile CSC - CMT_Synthèse prev 2006 - 2007 par entreprise_WC &amp; Free Cash Flow 200801 2" xfId="8315"/>
    <cellStyle name="_MultipleSpace_DCF Summary pages_Jazztel model 16DP3-Exhibits_Mobile CSC - CMT_Synthèse prev 2006 - 2007 par entreprise_WC &amp; Free Cash Flow 200801 2 2" xfId="8316"/>
    <cellStyle name="_MultipleSpace_DCF Summary pages_Jazztel model 16DP3-Exhibits_Mobile CSC - CMT_Synthèse prev 2006 - 2007 par entreprise_WC &amp; Free Cash Flow 2011-10" xfId="8317"/>
    <cellStyle name="_MultipleSpace_DCF Summary pages_Jazztel model 16DP3-Exhibits_Mobile CSC - CMT_Synthèse prev 2006 - 2007 par entreprise_WC &amp; Free Cash Flow 2011-10 2" xfId="8318"/>
    <cellStyle name="_MultipleSpace_DCF Summary pages_Jazztel model 16DP3-Exhibits_Mobile CSC - CMT_Synthèse prev 2006 - 2007 par entreprise_WC &amp; Free Cash Flow 2011-10 2 2" xfId="8319"/>
    <cellStyle name="_MultipleSpace_DCF Summary pages_Jazztel model 16DP3-Exhibits_Mobile CSC - CMT_Synthèse prev 2006 - 2007 par entreprise_WC &amp; Free Cash Flow Spring 200806" xfId="8320"/>
    <cellStyle name="_MultipleSpace_DCF Summary pages_Jazztel model 16DP3-Exhibits_Mobile CSC - CMT_Synthèse prev 2006 - 2007 par entreprise_WC &amp; Free Cash Flow Spring 200806 2" xfId="8321"/>
    <cellStyle name="_MultipleSpace_DCF Summary pages_Jazztel model 16DP3-Exhibits_Mobile CSC - CMT_Synthèse prev 2006 - 2007 par entreprise_WC &amp; Free Cash Flow Spring 200806 2 2" xfId="8322"/>
    <cellStyle name="_MultipleSpace_DCF Summary pages_Jazztel model 18DP-exhibits" xfId="8323"/>
    <cellStyle name="_MultipleSpace_DCF Summary pages_Jazztel model 18DP-exhibits 2" xfId="8324"/>
    <cellStyle name="_MultipleSpace_DCF Summary pages_Jazztel model 18DP-exhibits 2 2" xfId="8325"/>
    <cellStyle name="_MultipleSpace_DCF Summary pages_Jazztel model 18DP-exhibits_Chiffres Pres board 2007" xfId="8326"/>
    <cellStyle name="_MultipleSpace_DCF Summary pages_Jazztel model 18DP-exhibits_Chiffres Pres board 2007 2" xfId="8327"/>
    <cellStyle name="_MultipleSpace_DCF Summary pages_Jazztel model 18DP-exhibits_Chiffres Pres board 2007 2 2" xfId="8328"/>
    <cellStyle name="_MultipleSpace_DCF Summary pages_Jazztel model 18DP-exhibits_Chiffres Pres Juillet 2007" xfId="8329"/>
    <cellStyle name="_MultipleSpace_DCF Summary pages_Jazztel model 18DP-exhibits_Chiffres Pres Juillet 2007 2" xfId="8330"/>
    <cellStyle name="_MultipleSpace_DCF Summary pages_Jazztel model 18DP-exhibits_Chiffres Pres Juillet 2007 2 2" xfId="8331"/>
    <cellStyle name="_MultipleSpace_DCF Summary pages_Jazztel model 18DP-exhibits_Net result" xfId="8332"/>
    <cellStyle name="_MultipleSpace_DCF Summary pages_Jazztel model 18DP-exhibits_Net result 2" xfId="8333"/>
    <cellStyle name="_MultipleSpace_DCF Summary pages_Jazztel model 18DP-exhibits_Net result 2 2" xfId="8334"/>
    <cellStyle name="_MultipleSpace_DCF Summary pages_Jazztel model 18DP-exhibits_Net result_Bridge FC Act 2007 vs 2008 (Fct June) par entreprise" xfId="8335"/>
    <cellStyle name="_MultipleSpace_DCF Summary pages_Jazztel model 18DP-exhibits_Net result_Bridge FC Act 2007 vs 2008 (Fct June) par entreprise 2" xfId="8336"/>
    <cellStyle name="_MultipleSpace_DCF Summary pages_Jazztel model 18DP-exhibits_Net result_Bridge FC Act 2007 vs 2008 (Fct June) par entreprise 2 2" xfId="8337"/>
    <cellStyle name="_MultipleSpace_DCF Summary pages_Jazztel model 18DP-exhibits_Net result_Cash Unit Review 2012 03 Acetow" xfId="8338"/>
    <cellStyle name="_MultipleSpace_DCF Summary pages_Jazztel model 18DP-exhibits_Net result_Conso Bridge EBITDA 2008x2007" xfId="8339"/>
    <cellStyle name="_MultipleSpace_DCF Summary pages_Jazztel model 18DP-exhibits_Net result_Conso Bridge EBITDA 2008x2007 2" xfId="8340"/>
    <cellStyle name="_MultipleSpace_DCF Summary pages_Jazztel model 18DP-exhibits_Net result_Conso Bridge EBITDA 2008x2007 2 2" xfId="8341"/>
    <cellStyle name="_MultipleSpace_DCF Summary pages_Jazztel model 18DP-exhibits_Net result_Conso Bridge EBITDA 2008x2007 SPRING06" xfId="8342"/>
    <cellStyle name="_MultipleSpace_DCF Summary pages_Jazztel model 18DP-exhibits_Net result_Conso Bridge EBITDA 2008x2007 SPRING06 2" xfId="8343"/>
    <cellStyle name="_MultipleSpace_DCF Summary pages_Jazztel model 18DP-exhibits_Net result_Conso Bridge EBITDA 2008x2007 SPRING06 2 2" xfId="8344"/>
    <cellStyle name="_MultipleSpace_DCF Summary pages_Jazztel model 18DP-exhibits_Net result_P&amp;L Spring 200806" xfId="8345"/>
    <cellStyle name="_MultipleSpace_DCF Summary pages_Jazztel model 18DP-exhibits_Net result_P&amp;L Spring 200806 2" xfId="8346"/>
    <cellStyle name="_MultipleSpace_DCF Summary pages_Jazztel model 18DP-exhibits_Net result_P&amp;L Spring 200806 2 2" xfId="8347"/>
    <cellStyle name="_MultipleSpace_DCF Summary pages_Jazztel model 18DP-exhibits_Net result_Présentation au Board" xfId="8348"/>
    <cellStyle name="_MultipleSpace_DCF Summary pages_Jazztel model 18DP-exhibits_Net result_Présentation au Board 2" xfId="8349"/>
    <cellStyle name="_MultipleSpace_DCF Summary pages_Jazztel model 18DP-exhibits_Net result_Présentation au Board 2 2" xfId="8350"/>
    <cellStyle name="_MultipleSpace_DCF Summary pages_Jazztel model 18DP-exhibits_Net result_Présentation au Board July 29" xfId="8351"/>
    <cellStyle name="_MultipleSpace_DCF Summary pages_Jazztel model 18DP-exhibits_Net result_Présentation au Board July 29 2" xfId="8352"/>
    <cellStyle name="_MultipleSpace_DCF Summary pages_Jazztel model 18DP-exhibits_Net result_Présentation au Board July 29 2 2" xfId="8353"/>
    <cellStyle name="_MultipleSpace_DCF Summary pages_Jazztel model 18DP-exhibits_Net result_Présentation au CDG July 21 v080708" xfId="8354"/>
    <cellStyle name="_MultipleSpace_DCF Summary pages_Jazztel model 18DP-exhibits_Net result_Présentation au CDG July 21 v080708 2" xfId="8355"/>
    <cellStyle name="_MultipleSpace_DCF Summary pages_Jazztel model 18DP-exhibits_Net result_Présentation au CDG July 21 v080708 2 2" xfId="8356"/>
    <cellStyle name="_MultipleSpace_DCF Summary pages_Jazztel model 18DP-exhibits_Net result_SPRING 2010" xfId="8357"/>
    <cellStyle name="_MultipleSpace_DCF Summary pages_Jazztel model 18DP-exhibits_Net result_SPRING 2010 2" xfId="8358"/>
    <cellStyle name="_MultipleSpace_DCF Summary pages_Jazztel model 18DP-exhibits_Net result_SPRING 2010 2 2" xfId="8359"/>
    <cellStyle name="_MultipleSpace_DCF Summary pages_Jazztel model 18DP-exhibits_Net result_WC &amp; Free Cash Flow 2011-10" xfId="8360"/>
    <cellStyle name="_MultipleSpace_DCF Summary pages_Jazztel model 18DP-exhibits_Net result_WC &amp; Free Cash Flow 2011-10 2" xfId="8361"/>
    <cellStyle name="_MultipleSpace_DCF Summary pages_Jazztel model 18DP-exhibits_Net result_WC &amp; Free Cash Flow 2011-10 2 2" xfId="8362"/>
    <cellStyle name="_MultipleSpace_DCF Summary pages_Jazztel model 18DP-exhibits_Net result_WC &amp; Free Cash Flow Spring 200806" xfId="8363"/>
    <cellStyle name="_MultipleSpace_DCF Summary pages_Jazztel model 18DP-exhibits_Net result_WC &amp; Free Cash Flow Spring 200806 2" xfId="8364"/>
    <cellStyle name="_MultipleSpace_DCF Summary pages_Jazztel model 18DP-exhibits_Net result_WC &amp; Free Cash Flow Spring 200806 2 2" xfId="8365"/>
    <cellStyle name="_MultipleSpace_DCF Summary pages_Jazztel model 18DP-exhibits_Présention au Board July 29" xfId="8366"/>
    <cellStyle name="_MultipleSpace_DCF Summary pages_Jazztel model 18DP-exhibits_Présention au Board July 29 2" xfId="8367"/>
    <cellStyle name="_MultipleSpace_DCF Summary pages_Jazztel model 18DP-exhibits_Présention au Board July 29 2 2" xfId="8368"/>
    <cellStyle name="_MultipleSpace_DCF Summary pages_Jazztel model 18DP-exhibits_suivi dette et FCF" xfId="8369"/>
    <cellStyle name="_MultipleSpace_DCF Summary pages_Jazztel model 18DP-exhibits_suivi dette et FCF 2" xfId="8370"/>
    <cellStyle name="_MultipleSpace_DCF Summary pages_Jazztel model 18DP-exhibits_suivi dette et FCF 2 2" xfId="8371"/>
    <cellStyle name="_MultipleSpace_DCF Summary pages_Jazztel model 18DP-exhibits_Synthèse prev 2006 - 2007 par entreprise" xfId="8372"/>
    <cellStyle name="_MultipleSpace_DCF Summary pages_Jazztel model 18DP-exhibits_Synthèse prev 2006 - 2007 par entreprise 2" xfId="8373"/>
    <cellStyle name="_MultipleSpace_DCF Summary pages_Jazztel model 18DP-exhibits_Synthèse prev 2006 - 2007 par entreprise 2 2" xfId="8374"/>
    <cellStyle name="_MultipleSpace_DCF Summary pages_Jazztel model 18DP-exhibits_Synthèse prev 2006 - 2007 par entreprise_Bridge FC Act 2007 vs 2008 (Fct June) par entreprise" xfId="8375"/>
    <cellStyle name="_MultipleSpace_DCF Summary pages_Jazztel model 18DP-exhibits_Synthèse prev 2006 - 2007 par entreprise_Bridge FC Act 2007 vs 2008 (Fct June) par entreprise 2" xfId="8376"/>
    <cellStyle name="_MultipleSpace_DCF Summary pages_Jazztel model 18DP-exhibits_Synthèse prev 2006 - 2007 par entreprise_Bridge FC Act 2007 vs 2008 (Fct June) par entreprise 2 2" xfId="8377"/>
    <cellStyle name="_MultipleSpace_DCF Summary pages_Jazztel model 18DP-exhibits_Synthèse prev 2006 - 2007 par entreprise_Cash Unit Review 2012 03 Acetow" xfId="8378"/>
    <cellStyle name="_MultipleSpace_DCF Summary pages_Jazztel model 18DP-exhibits_Synthèse prev 2006 - 2007 par entreprise_Conso Bridge EBITDA 2008x2007" xfId="8379"/>
    <cellStyle name="_MultipleSpace_DCF Summary pages_Jazztel model 18DP-exhibits_Synthèse prev 2006 - 2007 par entreprise_Conso Bridge EBITDA 2008x2007 2" xfId="8380"/>
    <cellStyle name="_MultipleSpace_DCF Summary pages_Jazztel model 18DP-exhibits_Synthèse prev 2006 - 2007 par entreprise_Conso Bridge EBITDA 2008x2007 2 2" xfId="8381"/>
    <cellStyle name="_MultipleSpace_DCF Summary pages_Jazztel model 18DP-exhibits_Synthèse prev 2006 - 2007 par entreprise_Conso Bridge EBITDA 2008x2007 SPRING06" xfId="8382"/>
    <cellStyle name="_MultipleSpace_DCF Summary pages_Jazztel model 18DP-exhibits_Synthèse prev 2006 - 2007 par entreprise_Conso Bridge EBITDA 2008x2007 SPRING06 2" xfId="8383"/>
    <cellStyle name="_MultipleSpace_DCF Summary pages_Jazztel model 18DP-exhibits_Synthèse prev 2006 - 2007 par entreprise_Conso Bridge EBITDA 2008x2007 SPRING06 2 2" xfId="8384"/>
    <cellStyle name="_MultipleSpace_DCF Summary pages_Jazztel model 18DP-exhibits_Synthèse prev 2006 - 2007 par entreprise_Formats RDG Dec 2007 vMAG Energy Services" xfId="8385"/>
    <cellStyle name="_MultipleSpace_DCF Summary pages_Jazztel model 18DP-exhibits_Synthèse prev 2006 - 2007 par entreprise_Formats RDG Dec 2007 vMAG Energy Services 2" xfId="8386"/>
    <cellStyle name="_MultipleSpace_DCF Summary pages_Jazztel model 18DP-exhibits_Synthèse prev 2006 - 2007 par entreprise_Formats RDG Dec 2007 vMAG Energy Services 2 2" xfId="8387"/>
    <cellStyle name="_MultipleSpace_DCF Summary pages_Jazztel model 18DP-exhibits_Synthèse prev 2006 - 2007 par entreprise_P&amp;L Spring 200806" xfId="8388"/>
    <cellStyle name="_MultipleSpace_DCF Summary pages_Jazztel model 18DP-exhibits_Synthèse prev 2006 - 2007 par entreprise_P&amp;L Spring 200806 2" xfId="8389"/>
    <cellStyle name="_MultipleSpace_DCF Summary pages_Jazztel model 18DP-exhibits_Synthèse prev 2006 - 2007 par entreprise_P&amp;L Spring 200806 2 2" xfId="8390"/>
    <cellStyle name="_MultipleSpace_DCF Summary pages_Jazztel model 18DP-exhibits_Synthèse prev 2006 - 2007 par entreprise_Présentation au Board" xfId="8391"/>
    <cellStyle name="_MultipleSpace_DCF Summary pages_Jazztel model 18DP-exhibits_Synthèse prev 2006 - 2007 par entreprise_Présentation au Board 2" xfId="8392"/>
    <cellStyle name="_MultipleSpace_DCF Summary pages_Jazztel model 18DP-exhibits_Synthèse prev 2006 - 2007 par entreprise_Présentation au Board 2 2" xfId="8393"/>
    <cellStyle name="_MultipleSpace_DCF Summary pages_Jazztel model 18DP-exhibits_Synthèse prev 2006 - 2007 par entreprise_Présentation au Board July 29" xfId="8394"/>
    <cellStyle name="_MultipleSpace_DCF Summary pages_Jazztel model 18DP-exhibits_Synthèse prev 2006 - 2007 par entreprise_Présentation au Board July 29 2" xfId="8395"/>
    <cellStyle name="_MultipleSpace_DCF Summary pages_Jazztel model 18DP-exhibits_Synthèse prev 2006 - 2007 par entreprise_Présentation au Board July 29 2 2" xfId="8396"/>
    <cellStyle name="_MultipleSpace_DCF Summary pages_Jazztel model 18DP-exhibits_Synthèse prev 2006 - 2007 par entreprise_Présentation au CDG July 21 v080708" xfId="8397"/>
    <cellStyle name="_MultipleSpace_DCF Summary pages_Jazztel model 18DP-exhibits_Synthèse prev 2006 - 2007 par entreprise_Présentation au CDG July 21 v080708 2" xfId="8398"/>
    <cellStyle name="_MultipleSpace_DCF Summary pages_Jazztel model 18DP-exhibits_Synthèse prev 2006 - 2007 par entreprise_Présentation au CDG July 21 v080708 2 2" xfId="8399"/>
    <cellStyle name="_MultipleSpace_DCF Summary pages_Jazztel model 18DP-exhibits_Synthèse prev 2006 - 2007 par entreprise_SPRING 2010" xfId="8400"/>
    <cellStyle name="_MultipleSpace_DCF Summary pages_Jazztel model 18DP-exhibits_Synthèse prev 2006 - 2007 par entreprise_SPRING 2010 2" xfId="8401"/>
    <cellStyle name="_MultipleSpace_DCF Summary pages_Jazztel model 18DP-exhibits_Synthèse prev 2006 - 2007 par entreprise_SPRING 2010 2 2" xfId="8402"/>
    <cellStyle name="_MultipleSpace_DCF Summary pages_Jazztel model 18DP-exhibits_Synthèse prev 2006 - 2007 par entreprise_Synthèse Rhodia Spring Dec 2007 P&amp;L" xfId="8403"/>
    <cellStyle name="_MultipleSpace_DCF Summary pages_Jazztel model 18DP-exhibits_Synthèse prev 2006 - 2007 par entreprise_Synthèse Rhodia Spring Dec 2007 P&amp;L 2" xfId="8404"/>
    <cellStyle name="_MultipleSpace_DCF Summary pages_Jazztel model 18DP-exhibits_Synthèse prev 2006 - 2007 par entreprise_Synthèse Rhodia Spring Dec 2007 P&amp;L 2 2" xfId="8405"/>
    <cellStyle name="_MultipleSpace_DCF Summary pages_Jazztel model 18DP-exhibits_Synthèse prev 2006 - 2007 par entreprise_WC &amp; Free Cash Flow 2011-10" xfId="8406"/>
    <cellStyle name="_MultipleSpace_DCF Summary pages_Jazztel model 18DP-exhibits_Synthèse prev 2006 - 2007 par entreprise_WC &amp; Free Cash Flow 2011-10 2" xfId="8407"/>
    <cellStyle name="_MultipleSpace_DCF Summary pages_Jazztel model 18DP-exhibits_Synthèse prev 2006 - 2007 par entreprise_WC &amp; Free Cash Flow 2011-10 2 2" xfId="8408"/>
    <cellStyle name="_MultipleSpace_DCF Summary pages_Jazztel model 18DP-exhibits_Synthèse prev 2006 - 2007 par entreprise_WC &amp; Free Cash Flow Spring 200806" xfId="8409"/>
    <cellStyle name="_MultipleSpace_DCF Summary pages_Jazztel model 18DP-exhibits_Synthèse prev 2006 - 2007 par entreprise_WC &amp; Free Cash Flow Spring 200806 2" xfId="8410"/>
    <cellStyle name="_MultipleSpace_DCF Summary pages_Jazztel model 18DP-exhibits_Synthèse prev 2006 - 2007 par entreprise_WC &amp; Free Cash Flow Spring 200806 2 2" xfId="8411"/>
    <cellStyle name="_MultipleSpace_DCF Summary pages_Jazztel model 18DP-exhibits_T_MOBIL2" xfId="8412"/>
    <cellStyle name="_MultipleSpace_DCF Summary pages_Jazztel model 18DP-exhibits_T_MOBIL2 2" xfId="8413"/>
    <cellStyle name="_MultipleSpace_DCF Summary pages_Jazztel1" xfId="8414"/>
    <cellStyle name="_MultipleSpace_DCF Summary pages_Jazztel1 2" xfId="8415"/>
    <cellStyle name="_MultipleSpace_DCF Summary pages_T_MOBIL2" xfId="8416"/>
    <cellStyle name="_MultipleSpace_DCF Summary pages_T_MOBIL2 2" xfId="8417"/>
    <cellStyle name="_MultipleSpace_DCF Summary pages_T_MOBIL2 2_FCF" xfId="8418"/>
    <cellStyle name="_MultipleSpace_DCF Summary pages_T_MOBIL2 3" xfId="8419"/>
    <cellStyle name="_MultipleSpace_DCF Summary pages_T_MOBIL2 4" xfId="8420"/>
    <cellStyle name="_MultipleSpace_DCF Summary pages_T_MOBIL2_FCF" xfId="8421"/>
    <cellStyle name="_MultipleSpace_DCF Summary pages_Versatel1" xfId="8422"/>
    <cellStyle name="_MultipleSpace_DCF Summary pages_Versatel1 2" xfId="8423"/>
    <cellStyle name="_MultipleSpace_DCF-Synergies2" xfId="8424"/>
    <cellStyle name="_MultipleSpace_DCF-Synergies2 2" xfId="8425"/>
    <cellStyle name="_MultipleSpace_DCF-Synergies2 2 2" xfId="8426"/>
    <cellStyle name="_MultipleSpace_Deal Comp Luxury_May30" xfId="8427"/>
    <cellStyle name="_MultipleSpace_Deal Comp Luxury_May30 2" xfId="8428"/>
    <cellStyle name="_MultipleSpace_Deal Comp Luxury_May30 2 2" xfId="8429"/>
    <cellStyle name="_MultipleSpace_Debt_Bloomberg" xfId="8430"/>
    <cellStyle name="_MultipleSpace_Debt_Bloomberg 2" xfId="8431"/>
    <cellStyle name="_MultipleSpace_Debt_Bloomberg 2 2" xfId="8432"/>
    <cellStyle name="_MultipleSpace_Divisional Statistics" xfId="8433"/>
    <cellStyle name="_MultipleSpace_Divisional Statistics 2" xfId="8434"/>
    <cellStyle name="_MultipleSpace_Divisional Statistics 2 2" xfId="8435"/>
    <cellStyle name="_MultipleSpace_EBITDA Multiple_3" xfId="8436"/>
    <cellStyle name="_MultipleSpace_EBITDA Multiple_3 2" xfId="8437"/>
    <cellStyle name="_MultipleSpace_EBITDA Multiple_3 2 2" xfId="8438"/>
    <cellStyle name="_MultipleSpace_equity stakes" xfId="8439"/>
    <cellStyle name="_MultipleSpace_equity stakes 2" xfId="8440"/>
    <cellStyle name="_MultipleSpace_equity stakes 2 2" xfId="8441"/>
    <cellStyle name="_MultipleSpace_Final Pages 8-20" xfId="8442"/>
    <cellStyle name="_MultipleSpace_Final Pages 8-20 2" xfId="8443"/>
    <cellStyle name="_MultipleSpace_Final Pages 8-20 2 2" xfId="8444"/>
    <cellStyle name="_MultipleSpace_Final Pages 8-20_BLS2q_salesforce" xfId="8445"/>
    <cellStyle name="_MultipleSpace_Financials" xfId="8446"/>
    <cellStyle name="_MultipleSpace_Financials 2" xfId="8447"/>
    <cellStyle name="_MultipleSpace_Financials 2 2" xfId="8448"/>
    <cellStyle name="_MultipleSpace_flo_merger_plans01_06_06" xfId="8449"/>
    <cellStyle name="_MultipleSpace_flo_merger_plans01_06_06 2" xfId="8450"/>
    <cellStyle name="_MultipleSpace_flo_merger_plans01_06_06 2 2" xfId="8451"/>
    <cellStyle name="_MultipleSpace_further analysis on comparables" xfId="8452"/>
    <cellStyle name="_MultipleSpace_further analysis on comparables 2" xfId="8453"/>
    <cellStyle name="_MultipleSpace_further analysis on comparables 2 2" xfId="8454"/>
    <cellStyle name="_MultipleSpace_further analysis on comparables_BLS2q_salesforce" xfId="8455"/>
    <cellStyle name="_MultipleSpace_Gucci_model_13062001_v2" xfId="8456"/>
    <cellStyle name="_MultipleSpace_Gucci_model_13062001_v2 2" xfId="8457"/>
    <cellStyle name="_MultipleSpace_Gucci_model_13062001_v2 2 2" xfId="8458"/>
    <cellStyle name="_MultipleSpace_Jazztel - Benchmark" xfId="8459"/>
    <cellStyle name="_MultipleSpace_Jazztel - Benchmark 2" xfId="8460"/>
    <cellStyle name="_MultipleSpace_Jazztel - Benchmark 2 2" xfId="8461"/>
    <cellStyle name="_MultipleSpace_Jazztel - Benchmark_2009-07-22_PEC-CAPEX 2009-2010_V7" xfId="8462"/>
    <cellStyle name="_MultipleSpace_Jazztel - Benchmark_2009-08_PEC-CAPEX 2009-2010_V8" xfId="8463"/>
    <cellStyle name="_MultipleSpace_Jazztel - Benchmark_Bridge FC Act 2007 vs 2008 (Fct June) par entreprise" xfId="8464"/>
    <cellStyle name="_MultipleSpace_Jazztel - Benchmark_Bridge FC Act 2007 vs 2008 (Fct June) par entreprise 2" xfId="8465"/>
    <cellStyle name="_MultipleSpace_Jazztel - Benchmark_Bridge FC Act 2007 vs 2008 (Fct June) par entreprise 2 2" xfId="8466"/>
    <cellStyle name="_MultipleSpace_Jazztel - Benchmark_Cash Unit Review 2012 03 Acetow" xfId="8467"/>
    <cellStyle name="_MultipleSpace_Jazztel - Benchmark_Chiffres Pres board 2007" xfId="8468"/>
    <cellStyle name="_MultipleSpace_Jazztel - Benchmark_Chiffres Pres board 2007 2" xfId="8469"/>
    <cellStyle name="_MultipleSpace_Jazztel - Benchmark_Chiffres Pres board 2007 2 2" xfId="8470"/>
    <cellStyle name="_MultipleSpace_Jazztel - Benchmark_Chiffres Pres Juillet 2007" xfId="8471"/>
    <cellStyle name="_MultipleSpace_Jazztel - Benchmark_Chiffres Pres Juillet 2007 2" xfId="8472"/>
    <cellStyle name="_MultipleSpace_Jazztel - Benchmark_Chiffres Pres Juillet 2007 2 2" xfId="8473"/>
    <cellStyle name="_MultipleSpace_Jazztel - Benchmark_Conso Bridge EBITDA 2008x2007" xfId="8474"/>
    <cellStyle name="_MultipleSpace_Jazztel - Benchmark_Conso Bridge EBITDA 2008x2007 2" xfId="8475"/>
    <cellStyle name="_MultipleSpace_Jazztel - Benchmark_Conso Bridge EBITDA 2008x2007 2 2" xfId="8476"/>
    <cellStyle name="_MultipleSpace_Jazztel - Benchmark_Conso Bridge EBITDA 2008x2007 SPRING06" xfId="8477"/>
    <cellStyle name="_MultipleSpace_Jazztel - Benchmark_Conso Bridge EBITDA 2008x2007 SPRING06 2" xfId="8478"/>
    <cellStyle name="_MultipleSpace_Jazztel - Benchmark_Conso Bridge EBITDA 2008x2007 SPRING06 2 2" xfId="8479"/>
    <cellStyle name="_MultipleSpace_Jazztel - Benchmark_P&amp;L Spring 200806" xfId="8480"/>
    <cellStyle name="_MultipleSpace_Jazztel - Benchmark_P&amp;L Spring 200806 2" xfId="8481"/>
    <cellStyle name="_MultipleSpace_Jazztel - Benchmark_P&amp;L Spring 200806 2 2" xfId="8482"/>
    <cellStyle name="_MultipleSpace_Jazztel - Benchmark_Présentation au Board" xfId="8483"/>
    <cellStyle name="_MultipleSpace_Jazztel - Benchmark_Présentation au Board 2" xfId="8484"/>
    <cellStyle name="_MultipleSpace_Jazztel - Benchmark_Présentation au Board 2 2" xfId="8485"/>
    <cellStyle name="_MultipleSpace_Jazztel - Benchmark_Présentation au Board July 29" xfId="8486"/>
    <cellStyle name="_MultipleSpace_Jazztel - Benchmark_Présentation au Board July 29 2" xfId="8487"/>
    <cellStyle name="_MultipleSpace_Jazztel - Benchmark_Présentation au Board July 29 2 2" xfId="8488"/>
    <cellStyle name="_MultipleSpace_Jazztel - Benchmark_Présentation au CDG July 21 v080708" xfId="8489"/>
    <cellStyle name="_MultipleSpace_Jazztel - Benchmark_Présentation au CDG July 21 v080708 2" xfId="8490"/>
    <cellStyle name="_MultipleSpace_Jazztel - Benchmark_Présentation au CDG July 21 v080708 2 2" xfId="8491"/>
    <cellStyle name="_MultipleSpace_Jazztel - Benchmark_Présention au Board July 29" xfId="8492"/>
    <cellStyle name="_MultipleSpace_Jazztel - Benchmark_Présention au Board July 29 2" xfId="8493"/>
    <cellStyle name="_MultipleSpace_Jazztel - Benchmark_Présention au Board July 29 2 2" xfId="8494"/>
    <cellStyle name="_MultipleSpace_Jazztel - Benchmark_SPRING 2010" xfId="8495"/>
    <cellStyle name="_MultipleSpace_Jazztel - Benchmark_SPRING 2010 2" xfId="8496"/>
    <cellStyle name="_MultipleSpace_Jazztel - Benchmark_SPRING 2010 2 2" xfId="8497"/>
    <cellStyle name="_MultipleSpace_Jazztel - Benchmark_Synthèse Rhodia Spring Dec 2007 P&amp;L" xfId="8498"/>
    <cellStyle name="_MultipleSpace_Jazztel - Benchmark_Synthèse Rhodia Spring Dec 2007 P&amp;L 2" xfId="8499"/>
    <cellStyle name="_MultipleSpace_Jazztel - Benchmark_Synthèse Rhodia Spring Dec 2007 P&amp;L 2 2" xfId="8500"/>
    <cellStyle name="_MultipleSpace_Jazztel - Benchmark_WC &amp; Free Cash Flow 2011-10" xfId="8501"/>
    <cellStyle name="_MultipleSpace_Jazztel - Benchmark_WC &amp; Free Cash Flow 2011-10 2" xfId="8502"/>
    <cellStyle name="_MultipleSpace_Jazztel - Benchmark_WC &amp; Free Cash Flow 2011-10 2 2" xfId="8503"/>
    <cellStyle name="_MultipleSpace_Jazztel - Benchmark_WC &amp; Free Cash Flow Spring 200806" xfId="8504"/>
    <cellStyle name="_MultipleSpace_Jazztel - Benchmark_WC &amp; Free Cash Flow Spring 200806 2" xfId="8505"/>
    <cellStyle name="_MultipleSpace_Jazztel - Benchmark_WC &amp; Free Cash Flow Spring 200806 2 2" xfId="8506"/>
    <cellStyle name="_MultipleSpace_Jazztel model 15-exhibits" xfId="8507"/>
    <cellStyle name="_MultipleSpace_Jazztel model 15-exhibits 2" xfId="8508"/>
    <cellStyle name="_MultipleSpace_Jazztel model 15-exhibits 2 2" xfId="8509"/>
    <cellStyle name="_MultipleSpace_Jazztel model 15-exhibits bis" xfId="8510"/>
    <cellStyle name="_MultipleSpace_Jazztel model 15-exhibits bis 2" xfId="8511"/>
    <cellStyle name="_MultipleSpace_Jazztel model 15-exhibits bis 2 2" xfId="8512"/>
    <cellStyle name="_MultipleSpace_Jazztel model 15-exhibits bis_Mobile CSC - CMT" xfId="8513"/>
    <cellStyle name="_MultipleSpace_Jazztel model 15-exhibits bis_Mobile CSC - CMT 2" xfId="8514"/>
    <cellStyle name="_MultipleSpace_Jazztel model 15-exhibits bis_Mobile CSC - CMT 2 2" xfId="8515"/>
    <cellStyle name="_MultipleSpace_Jazztel model 15-exhibits bis_Mobile CSC - CMT_Chiffres Pres board 2007" xfId="8516"/>
    <cellStyle name="_MultipleSpace_Jazztel model 15-exhibits bis_Mobile CSC - CMT_Chiffres Pres board 2007 2" xfId="8517"/>
    <cellStyle name="_MultipleSpace_Jazztel model 15-exhibits bis_Mobile CSC - CMT_Chiffres Pres board 2007 2 2" xfId="8518"/>
    <cellStyle name="_MultipleSpace_Jazztel model 15-exhibits bis_Mobile CSC - CMT_Chiffres Pres Juillet 2007" xfId="8519"/>
    <cellStyle name="_MultipleSpace_Jazztel model 15-exhibits bis_Mobile CSC - CMT_Chiffres Pres Juillet 2007 2" xfId="8520"/>
    <cellStyle name="_MultipleSpace_Jazztel model 15-exhibits bis_Mobile CSC - CMT_Chiffres Pres Juillet 2007 2 2" xfId="8521"/>
    <cellStyle name="_MultipleSpace_Jazztel model 15-exhibits bis_Mobile CSC - CMT_Free Cash Flow" xfId="8522"/>
    <cellStyle name="_MultipleSpace_Jazztel model 15-exhibits bis_Mobile CSC - CMT_Free Cash Flow 2" xfId="8523"/>
    <cellStyle name="_MultipleSpace_Jazztel model 15-exhibits bis_Mobile CSC - CMT_Free Cash Flow 2 2" xfId="8524"/>
    <cellStyle name="_MultipleSpace_Jazztel model 15-exhibits bis_Mobile CSC - CMT_Free Cash Flow_Bridge FC Act 2007 vs 2008 (Fct June) par entreprise" xfId="8525"/>
    <cellStyle name="_MultipleSpace_Jazztel model 15-exhibits bis_Mobile CSC - CMT_Free Cash Flow_Bridge FC Act 2007 vs 2008 (Fct June) par entreprise 2" xfId="8526"/>
    <cellStyle name="_MultipleSpace_Jazztel model 15-exhibits bis_Mobile CSC - CMT_Free Cash Flow_Bridge FC Act 2007 vs 2008 (Fct June) par entreprise 2 2" xfId="8527"/>
    <cellStyle name="_MultipleSpace_Jazztel model 15-exhibits bis_Mobile CSC - CMT_Free Cash Flow_Cash Unit Review 2012 03 Acetow" xfId="8528"/>
    <cellStyle name="_MultipleSpace_Jazztel model 15-exhibits bis_Mobile CSC - CMT_Free Cash Flow_Chiffres Pres board 2007" xfId="8529"/>
    <cellStyle name="_MultipleSpace_Jazztel model 15-exhibits bis_Mobile CSC - CMT_Free Cash Flow_Chiffres Pres board 2007 2" xfId="8530"/>
    <cellStyle name="_MultipleSpace_Jazztel model 15-exhibits bis_Mobile CSC - CMT_Free Cash Flow_Chiffres Pres board 2007 2 2" xfId="8531"/>
    <cellStyle name="_MultipleSpace_Jazztel model 15-exhibits bis_Mobile CSC - CMT_Free Cash Flow_Conso Bridge EBITDA 2008x2007" xfId="8532"/>
    <cellStyle name="_MultipleSpace_Jazztel model 15-exhibits bis_Mobile CSC - CMT_Free Cash Flow_Conso Bridge EBITDA 2008x2007 2" xfId="8533"/>
    <cellStyle name="_MultipleSpace_Jazztel model 15-exhibits bis_Mobile CSC - CMT_Free Cash Flow_Conso Bridge EBITDA 2008x2007 2 2" xfId="8534"/>
    <cellStyle name="_MultipleSpace_Jazztel model 15-exhibits bis_Mobile CSC - CMT_Free Cash Flow_Conso Bridge EBITDA 2008x2007 SPRING06" xfId="8535"/>
    <cellStyle name="_MultipleSpace_Jazztel model 15-exhibits bis_Mobile CSC - CMT_Free Cash Flow_Conso Bridge EBITDA 2008x2007 SPRING06 2" xfId="8536"/>
    <cellStyle name="_MultipleSpace_Jazztel model 15-exhibits bis_Mobile CSC - CMT_Free Cash Flow_Conso Bridge EBITDA 2008x2007 SPRING06 2 2" xfId="8537"/>
    <cellStyle name="_MultipleSpace_Jazztel model 15-exhibits bis_Mobile CSC - CMT_Free Cash Flow_P&amp;L Spring 200806" xfId="8538"/>
    <cellStyle name="_MultipleSpace_Jazztel model 15-exhibits bis_Mobile CSC - CMT_Free Cash Flow_P&amp;L Spring 200806 2" xfId="8539"/>
    <cellStyle name="_MultipleSpace_Jazztel model 15-exhibits bis_Mobile CSC - CMT_Free Cash Flow_P&amp;L Spring 200806 2 2" xfId="8540"/>
    <cellStyle name="_MultipleSpace_Jazztel model 15-exhibits bis_Mobile CSC - CMT_Free Cash Flow_Présentation au Board" xfId="8541"/>
    <cellStyle name="_MultipleSpace_Jazztel model 15-exhibits bis_Mobile CSC - CMT_Free Cash Flow_Présentation au Board 2" xfId="8542"/>
    <cellStyle name="_MultipleSpace_Jazztel model 15-exhibits bis_Mobile CSC - CMT_Free Cash Flow_Présentation au Board 2 2" xfId="8543"/>
    <cellStyle name="_MultipleSpace_Jazztel model 15-exhibits bis_Mobile CSC - CMT_Free Cash Flow_Présentation au Board July 29" xfId="8544"/>
    <cellStyle name="_MultipleSpace_Jazztel model 15-exhibits bis_Mobile CSC - CMT_Free Cash Flow_Présentation au Board July 29 2" xfId="8545"/>
    <cellStyle name="_MultipleSpace_Jazztel model 15-exhibits bis_Mobile CSC - CMT_Free Cash Flow_Présentation au Board July 29 2 2" xfId="8546"/>
    <cellStyle name="_MultipleSpace_Jazztel model 15-exhibits bis_Mobile CSC - CMT_Free Cash Flow_Présentation au CDG July 21 v080708" xfId="8547"/>
    <cellStyle name="_MultipleSpace_Jazztel model 15-exhibits bis_Mobile CSC - CMT_Free Cash Flow_Présentation au CDG July 21 v080708 2" xfId="8548"/>
    <cellStyle name="_MultipleSpace_Jazztel model 15-exhibits bis_Mobile CSC - CMT_Free Cash Flow_Présentation au CDG July 21 v080708 2 2" xfId="8549"/>
    <cellStyle name="_MultipleSpace_Jazztel model 15-exhibits bis_Mobile CSC - CMT_Free Cash Flow_Présention au Board July 29" xfId="8550"/>
    <cellStyle name="_MultipleSpace_Jazztel model 15-exhibits bis_Mobile CSC - CMT_Free Cash Flow_Présention au Board July 29 2" xfId="8551"/>
    <cellStyle name="_MultipleSpace_Jazztel model 15-exhibits bis_Mobile CSC - CMT_Free Cash Flow_Présention au Board July 29 2 2" xfId="8552"/>
    <cellStyle name="_MultipleSpace_Jazztel model 15-exhibits bis_Mobile CSC - CMT_Free Cash Flow_RM 2008 01 comments ILM" xfId="8553"/>
    <cellStyle name="_MultipleSpace_Jazztel model 15-exhibits bis_Mobile CSC - CMT_Free Cash Flow_RM 2008 01 comments ILM 2" xfId="8554"/>
    <cellStyle name="_MultipleSpace_Jazztel model 15-exhibits bis_Mobile CSC - CMT_Free Cash Flow_RM 2008 01 comments ILM 2 2" xfId="8555"/>
    <cellStyle name="_MultipleSpace_Jazztel model 15-exhibits bis_Mobile CSC - CMT_Free Cash Flow_RM 2008 04 comments ILM" xfId="8556"/>
    <cellStyle name="_MultipleSpace_Jazztel model 15-exhibits bis_Mobile CSC - CMT_Free Cash Flow_RM 2008 04 comments ILM 2" xfId="8557"/>
    <cellStyle name="_MultipleSpace_Jazztel model 15-exhibits bis_Mobile CSC - CMT_Free Cash Flow_RM 2008 04 comments ILM 2 2" xfId="8558"/>
    <cellStyle name="_MultipleSpace_Jazztel model 15-exhibits bis_Mobile CSC - CMT_Free Cash Flow_SPRING 2010" xfId="8559"/>
    <cellStyle name="_MultipleSpace_Jazztel model 15-exhibits bis_Mobile CSC - CMT_Free Cash Flow_SPRING 2010 2" xfId="8560"/>
    <cellStyle name="_MultipleSpace_Jazztel model 15-exhibits bis_Mobile CSC - CMT_Free Cash Flow_SPRING 2010 2 2" xfId="8561"/>
    <cellStyle name="_MultipleSpace_Jazztel model 15-exhibits bis_Mobile CSC - CMT_Free Cash Flow_WC &amp; Free Cash Flow 200801" xfId="8562"/>
    <cellStyle name="_MultipleSpace_Jazztel model 15-exhibits bis_Mobile CSC - CMT_Free Cash Flow_WC &amp; Free Cash Flow 200801 2" xfId="8563"/>
    <cellStyle name="_MultipleSpace_Jazztel model 15-exhibits bis_Mobile CSC - CMT_Free Cash Flow_WC &amp; Free Cash Flow 200801 2 2" xfId="8564"/>
    <cellStyle name="_MultipleSpace_Jazztel model 15-exhibits bis_Mobile CSC - CMT_Free Cash Flow_WC &amp; Free Cash Flow 2011-10" xfId="8565"/>
    <cellStyle name="_MultipleSpace_Jazztel model 15-exhibits bis_Mobile CSC - CMT_Free Cash Flow_WC &amp; Free Cash Flow 2011-10 2" xfId="8566"/>
    <cellStyle name="_MultipleSpace_Jazztel model 15-exhibits bis_Mobile CSC - CMT_Free Cash Flow_WC &amp; Free Cash Flow 2011-10 2 2" xfId="8567"/>
    <cellStyle name="_MultipleSpace_Jazztel model 15-exhibits bis_Mobile CSC - CMT_Free Cash Flow_WC &amp; Free Cash Flow Spring 200806" xfId="8568"/>
    <cellStyle name="_MultipleSpace_Jazztel model 15-exhibits bis_Mobile CSC - CMT_Free Cash Flow_WC &amp; Free Cash Flow Spring 200806 2" xfId="8569"/>
    <cellStyle name="_MultipleSpace_Jazztel model 15-exhibits bis_Mobile CSC - CMT_Free Cash Flow_WC &amp; Free Cash Flow Spring 200806 2 2" xfId="8570"/>
    <cellStyle name="_MultipleSpace_Jazztel model 15-exhibits bis_Mobile CSC - CMT_Net result" xfId="8571"/>
    <cellStyle name="_MultipleSpace_Jazztel model 15-exhibits bis_Mobile CSC - CMT_Net result 2" xfId="8572"/>
    <cellStyle name="_MultipleSpace_Jazztel model 15-exhibits bis_Mobile CSC - CMT_Net result 2 2" xfId="8573"/>
    <cellStyle name="_MultipleSpace_Jazztel model 15-exhibits bis_Mobile CSC - CMT_Présention au Board July 29" xfId="8574"/>
    <cellStyle name="_MultipleSpace_Jazztel model 15-exhibits bis_Mobile CSC - CMT_Présention au Board July 29 2" xfId="8575"/>
    <cellStyle name="_MultipleSpace_Jazztel model 15-exhibits bis_Mobile CSC - CMT_Présention au Board July 29 2 2" xfId="8576"/>
    <cellStyle name="_MultipleSpace_Jazztel model 15-exhibits bis_Mobile CSC - CMT_suivi dette et FCF" xfId="8577"/>
    <cellStyle name="_MultipleSpace_Jazztel model 15-exhibits bis_Mobile CSC - CMT_suivi dette et FCF 2" xfId="8578"/>
    <cellStyle name="_MultipleSpace_Jazztel model 15-exhibits bis_Mobile CSC - CMT_suivi dette et FCF 2 2" xfId="8579"/>
    <cellStyle name="_MultipleSpace_Jazztel model 15-exhibits bis_Mobile CSC - CMT_Synthèse prev 2006 - 2007 par entreprise" xfId="8580"/>
    <cellStyle name="_MultipleSpace_Jazztel model 15-exhibits bis_Mobile CSC - CMT_Synthèse prev 2006 - 2007 par entreprise 2" xfId="8581"/>
    <cellStyle name="_MultipleSpace_Jazztel model 15-exhibits bis_Mobile CSC - CMT_Synthèse prev 2006 - 2007 par entreprise 2 2" xfId="8582"/>
    <cellStyle name="_MultipleSpace_Jazztel model 15-exhibits bis_Mobile CSC - CMT_Synthèse prev 2006 - 2007 par entreprise v2" xfId="8583"/>
    <cellStyle name="_MultipleSpace_Jazztel model 15-exhibits bis_Mobile CSC - CMT_Synthèse prev 2006 - 2007 par entreprise v2 2" xfId="8584"/>
    <cellStyle name="_MultipleSpace_Jazztel model 15-exhibits bis_Mobile CSC - CMT_Synthèse prev 2006 - 2007 par entreprise v2 2 2" xfId="8585"/>
    <cellStyle name="_MultipleSpace_Jazztel model 15-exhibits bis_Mobile CSC - CMT_Synthèse prev 2006 - 2007 par entreprise v2_Bridge FC Act 2007 vs 2008 (Fct June) par entreprise" xfId="8586"/>
    <cellStyle name="_MultipleSpace_Jazztel model 15-exhibits bis_Mobile CSC - CMT_Synthèse prev 2006 - 2007 par entreprise v2_Bridge FC Act 2007 vs 2008 (Fct June) par entreprise 2" xfId="8587"/>
    <cellStyle name="_MultipleSpace_Jazztel model 15-exhibits bis_Mobile CSC - CMT_Synthèse prev 2006 - 2007 par entreprise v2_Bridge FC Act 2007 vs 2008 (Fct June) par entreprise 2 2" xfId="8588"/>
    <cellStyle name="_MultipleSpace_Jazztel model 15-exhibits bis_Mobile CSC - CMT_Synthèse prev 2006 - 2007 par entreprise v2_Cash Unit Review 2012 03 Acetow" xfId="8589"/>
    <cellStyle name="_MultipleSpace_Jazztel model 15-exhibits bis_Mobile CSC - CMT_Synthèse prev 2006 - 2007 par entreprise v2_Chiffres Pres board 2007" xfId="8590"/>
    <cellStyle name="_MultipleSpace_Jazztel model 15-exhibits bis_Mobile CSC - CMT_Synthèse prev 2006 - 2007 par entreprise v2_Chiffres Pres board 2007 2" xfId="8591"/>
    <cellStyle name="_MultipleSpace_Jazztel model 15-exhibits bis_Mobile CSC - CMT_Synthèse prev 2006 - 2007 par entreprise v2_Chiffres Pres board 2007 2 2" xfId="8592"/>
    <cellStyle name="_MultipleSpace_Jazztel model 15-exhibits bis_Mobile CSC - CMT_Synthèse prev 2006 - 2007 par entreprise v2_Conso Bridge EBITDA 2008x2007" xfId="8593"/>
    <cellStyle name="_MultipleSpace_Jazztel model 15-exhibits bis_Mobile CSC - CMT_Synthèse prev 2006 - 2007 par entreprise v2_Conso Bridge EBITDA 2008x2007 2" xfId="8594"/>
    <cellStyle name="_MultipleSpace_Jazztel model 15-exhibits bis_Mobile CSC - CMT_Synthèse prev 2006 - 2007 par entreprise v2_Conso Bridge EBITDA 2008x2007 2 2" xfId="8595"/>
    <cellStyle name="_MultipleSpace_Jazztel model 15-exhibits bis_Mobile CSC - CMT_Synthèse prev 2006 - 2007 par entreprise v2_Conso Bridge EBITDA 2008x2007 SPRING06" xfId="8596"/>
    <cellStyle name="_MultipleSpace_Jazztel model 15-exhibits bis_Mobile CSC - CMT_Synthèse prev 2006 - 2007 par entreprise v2_Conso Bridge EBITDA 2008x2007 SPRING06 2" xfId="8597"/>
    <cellStyle name="_MultipleSpace_Jazztel model 15-exhibits bis_Mobile CSC - CMT_Synthèse prev 2006 - 2007 par entreprise v2_Conso Bridge EBITDA 2008x2007 SPRING06 2 2" xfId="8598"/>
    <cellStyle name="_MultipleSpace_Jazztel model 15-exhibits bis_Mobile CSC - CMT_Synthèse prev 2006 - 2007 par entreprise v2_P&amp;L Spring 200806" xfId="8599"/>
    <cellStyle name="_MultipleSpace_Jazztel model 15-exhibits bis_Mobile CSC - CMT_Synthèse prev 2006 - 2007 par entreprise v2_P&amp;L Spring 200806 2" xfId="8600"/>
    <cellStyle name="_MultipleSpace_Jazztel model 15-exhibits bis_Mobile CSC - CMT_Synthèse prev 2006 - 2007 par entreprise v2_P&amp;L Spring 200806 2 2" xfId="8601"/>
    <cellStyle name="_MultipleSpace_Jazztel model 15-exhibits bis_Mobile CSC - CMT_Synthèse prev 2006 - 2007 par entreprise v2_Présentation au Board" xfId="8602"/>
    <cellStyle name="_MultipleSpace_Jazztel model 15-exhibits bis_Mobile CSC - CMT_Synthèse prev 2006 - 2007 par entreprise v2_Présentation au Board 2" xfId="8603"/>
    <cellStyle name="_MultipleSpace_Jazztel model 15-exhibits bis_Mobile CSC - CMT_Synthèse prev 2006 - 2007 par entreprise v2_Présentation au Board 2 2" xfId="8604"/>
    <cellStyle name="_MultipleSpace_Jazztel model 15-exhibits bis_Mobile CSC - CMT_Synthèse prev 2006 - 2007 par entreprise v2_Présentation au Board July 29" xfId="8605"/>
    <cellStyle name="_MultipleSpace_Jazztel model 15-exhibits bis_Mobile CSC - CMT_Synthèse prev 2006 - 2007 par entreprise v2_Présentation au Board July 29 2" xfId="8606"/>
    <cellStyle name="_MultipleSpace_Jazztel model 15-exhibits bis_Mobile CSC - CMT_Synthèse prev 2006 - 2007 par entreprise v2_Présentation au Board July 29 2 2" xfId="8607"/>
    <cellStyle name="_MultipleSpace_Jazztel model 15-exhibits bis_Mobile CSC - CMT_Synthèse prev 2006 - 2007 par entreprise v2_Présentation au CDG July 21 v080708" xfId="8608"/>
    <cellStyle name="_MultipleSpace_Jazztel model 15-exhibits bis_Mobile CSC - CMT_Synthèse prev 2006 - 2007 par entreprise v2_Présentation au CDG July 21 v080708 2" xfId="8609"/>
    <cellStyle name="_MultipleSpace_Jazztel model 15-exhibits bis_Mobile CSC - CMT_Synthèse prev 2006 - 2007 par entreprise v2_Présentation au CDG July 21 v080708 2 2" xfId="8610"/>
    <cellStyle name="_MultipleSpace_Jazztel model 15-exhibits bis_Mobile CSC - CMT_Synthèse prev 2006 - 2007 par entreprise v2_Présention au Board July 29" xfId="8611"/>
    <cellStyle name="_MultipleSpace_Jazztel model 15-exhibits bis_Mobile CSC - CMT_Synthèse prev 2006 - 2007 par entreprise v2_Présention au Board July 29 2" xfId="8612"/>
    <cellStyle name="_MultipleSpace_Jazztel model 15-exhibits bis_Mobile CSC - CMT_Synthèse prev 2006 - 2007 par entreprise v2_Présention au Board July 29 2 2" xfId="8613"/>
    <cellStyle name="_MultipleSpace_Jazztel model 15-exhibits bis_Mobile CSC - CMT_Synthèse prev 2006 - 2007 par entreprise v2_RM 2008 01 comments ILM" xfId="8614"/>
    <cellStyle name="_MultipleSpace_Jazztel model 15-exhibits bis_Mobile CSC - CMT_Synthèse prev 2006 - 2007 par entreprise v2_RM 2008 01 comments ILM 2" xfId="8615"/>
    <cellStyle name="_MultipleSpace_Jazztel model 15-exhibits bis_Mobile CSC - CMT_Synthèse prev 2006 - 2007 par entreprise v2_RM 2008 01 comments ILM 2 2" xfId="8616"/>
    <cellStyle name="_MultipleSpace_Jazztel model 15-exhibits bis_Mobile CSC - CMT_Synthèse prev 2006 - 2007 par entreprise v2_RM 2008 04 comments ILM" xfId="8617"/>
    <cellStyle name="_MultipleSpace_Jazztel model 15-exhibits bis_Mobile CSC - CMT_Synthèse prev 2006 - 2007 par entreprise v2_RM 2008 04 comments ILM 2" xfId="8618"/>
    <cellStyle name="_MultipleSpace_Jazztel model 15-exhibits bis_Mobile CSC - CMT_Synthèse prev 2006 - 2007 par entreprise v2_RM 2008 04 comments ILM 2 2" xfId="8619"/>
    <cellStyle name="_MultipleSpace_Jazztel model 15-exhibits bis_Mobile CSC - CMT_Synthèse prev 2006 - 2007 par entreprise v2_SPRING 2010" xfId="8620"/>
    <cellStyle name="_MultipleSpace_Jazztel model 15-exhibits bis_Mobile CSC - CMT_Synthèse prev 2006 - 2007 par entreprise v2_SPRING 2010 2" xfId="8621"/>
    <cellStyle name="_MultipleSpace_Jazztel model 15-exhibits bis_Mobile CSC - CMT_Synthèse prev 2006 - 2007 par entreprise v2_SPRING 2010 2 2" xfId="8622"/>
    <cellStyle name="_MultipleSpace_Jazztel model 15-exhibits bis_Mobile CSC - CMT_Synthèse prev 2006 - 2007 par entreprise v2_WC &amp; Free Cash Flow 200801" xfId="8623"/>
    <cellStyle name="_MultipleSpace_Jazztel model 15-exhibits bis_Mobile CSC - CMT_Synthèse prev 2006 - 2007 par entreprise v2_WC &amp; Free Cash Flow 200801 2" xfId="8624"/>
    <cellStyle name="_MultipleSpace_Jazztel model 15-exhibits bis_Mobile CSC - CMT_Synthèse prev 2006 - 2007 par entreprise v2_WC &amp; Free Cash Flow 200801 2 2" xfId="8625"/>
    <cellStyle name="_MultipleSpace_Jazztel model 15-exhibits bis_Mobile CSC - CMT_Synthèse prev 2006 - 2007 par entreprise v2_WC &amp; Free Cash Flow 2011-10" xfId="8626"/>
    <cellStyle name="_MultipleSpace_Jazztel model 15-exhibits bis_Mobile CSC - CMT_Synthèse prev 2006 - 2007 par entreprise v2_WC &amp; Free Cash Flow 2011-10 2" xfId="8627"/>
    <cellStyle name="_MultipleSpace_Jazztel model 15-exhibits bis_Mobile CSC - CMT_Synthèse prev 2006 - 2007 par entreprise v2_WC &amp; Free Cash Flow 2011-10 2 2" xfId="8628"/>
    <cellStyle name="_MultipleSpace_Jazztel model 15-exhibits bis_Mobile CSC - CMT_Synthèse prev 2006 - 2007 par entreprise v2_WC &amp; Free Cash Flow Spring 200806" xfId="8629"/>
    <cellStyle name="_MultipleSpace_Jazztel model 15-exhibits bis_Mobile CSC - CMT_Synthèse prev 2006 - 2007 par entreprise v2_WC &amp; Free Cash Flow Spring 200806 2" xfId="8630"/>
    <cellStyle name="_MultipleSpace_Jazztel model 15-exhibits bis_Mobile CSC - CMT_Synthèse prev 2006 - 2007 par entreprise v2_WC &amp; Free Cash Flow Spring 200806 2 2" xfId="8631"/>
    <cellStyle name="_MultipleSpace_Jazztel model 15-exhibits bis_Mobile CSC - CMT_Synthèse prev 2006 - 2007 par entreprise_Bridge FC Act 2007 vs 2008 (Fct June) par entreprise" xfId="8632"/>
    <cellStyle name="_MultipleSpace_Jazztel model 15-exhibits bis_Mobile CSC - CMT_Synthèse prev 2006 - 2007 par entreprise_Bridge FC Act 2007 vs 2008 (Fct June) par entreprise 2" xfId="8633"/>
    <cellStyle name="_MultipleSpace_Jazztel model 15-exhibits bis_Mobile CSC - CMT_Synthèse prev 2006 - 2007 par entreprise_Bridge FC Act 2007 vs 2008 (Fct June) par entreprise 2 2" xfId="8634"/>
    <cellStyle name="_MultipleSpace_Jazztel model 15-exhibits bis_Mobile CSC - CMT_Synthèse prev 2006 - 2007 par entreprise_Cash Unit Review 2012 03 Acetow" xfId="8635"/>
    <cellStyle name="_MultipleSpace_Jazztel model 15-exhibits bis_Mobile CSC - CMT_Synthèse prev 2006 - 2007 par entreprise_Conso Bridge EBITDA 2008x2007" xfId="8636"/>
    <cellStyle name="_MultipleSpace_Jazztel model 15-exhibits bis_Mobile CSC - CMT_Synthèse prev 2006 - 2007 par entreprise_Conso Bridge EBITDA 2008x2007 2" xfId="8637"/>
    <cellStyle name="_MultipleSpace_Jazztel model 15-exhibits bis_Mobile CSC - CMT_Synthèse prev 2006 - 2007 par entreprise_Conso Bridge EBITDA 2008x2007 2 2" xfId="8638"/>
    <cellStyle name="_MultipleSpace_Jazztel model 15-exhibits bis_Mobile CSC - CMT_Synthèse prev 2006 - 2007 par entreprise_Conso Bridge EBITDA 2008x2007 SPRING06" xfId="8639"/>
    <cellStyle name="_MultipleSpace_Jazztel model 15-exhibits bis_Mobile CSC - CMT_Synthèse prev 2006 - 2007 par entreprise_Conso Bridge EBITDA 2008x2007 SPRING06 2" xfId="8640"/>
    <cellStyle name="_MultipleSpace_Jazztel model 15-exhibits bis_Mobile CSC - CMT_Synthèse prev 2006 - 2007 par entreprise_Conso Bridge EBITDA 2008x2007 SPRING06 2 2" xfId="8641"/>
    <cellStyle name="_MultipleSpace_Jazztel model 15-exhibits bis_Mobile CSC - CMT_Synthèse prev 2006 - 2007 par entreprise_Formats RDG Dec 2007 vMAG Energy Services" xfId="8642"/>
    <cellStyle name="_MultipleSpace_Jazztel model 15-exhibits bis_Mobile CSC - CMT_Synthèse prev 2006 - 2007 par entreprise_Formats RDG Dec 2007 vMAG Energy Services 2" xfId="8643"/>
    <cellStyle name="_MultipleSpace_Jazztel model 15-exhibits bis_Mobile CSC - CMT_Synthèse prev 2006 - 2007 par entreprise_Formats RDG Dec 2007 vMAG Energy Services 2 2" xfId="8644"/>
    <cellStyle name="_MultipleSpace_Jazztel model 15-exhibits bis_Mobile CSC - CMT_Synthèse prev 2006 - 2007 par entreprise_P&amp;L Spring 200806" xfId="8645"/>
    <cellStyle name="_MultipleSpace_Jazztel model 15-exhibits bis_Mobile CSC - CMT_Synthèse prev 2006 - 2007 par entreprise_P&amp;L Spring 200806 2" xfId="8646"/>
    <cellStyle name="_MultipleSpace_Jazztel model 15-exhibits bis_Mobile CSC - CMT_Synthèse prev 2006 - 2007 par entreprise_P&amp;L Spring 200806 2 2" xfId="8647"/>
    <cellStyle name="_MultipleSpace_Jazztel model 15-exhibits bis_Mobile CSC - CMT_Synthèse prev 2006 - 2007 par entreprise_Présentation au Board" xfId="8648"/>
    <cellStyle name="_MultipleSpace_Jazztel model 15-exhibits bis_Mobile CSC - CMT_Synthèse prev 2006 - 2007 par entreprise_Présentation au Board 2" xfId="8649"/>
    <cellStyle name="_MultipleSpace_Jazztel model 15-exhibits bis_Mobile CSC - CMT_Synthèse prev 2006 - 2007 par entreprise_Présentation au Board 2 2" xfId="8650"/>
    <cellStyle name="_MultipleSpace_Jazztel model 15-exhibits bis_Mobile CSC - CMT_Synthèse prev 2006 - 2007 par entreprise_Présentation au Board July 29" xfId="8651"/>
    <cellStyle name="_MultipleSpace_Jazztel model 15-exhibits bis_Mobile CSC - CMT_Synthèse prev 2006 - 2007 par entreprise_Présentation au Board July 29 2" xfId="8652"/>
    <cellStyle name="_MultipleSpace_Jazztel model 15-exhibits bis_Mobile CSC - CMT_Synthèse prev 2006 - 2007 par entreprise_Présentation au Board July 29 2 2" xfId="8653"/>
    <cellStyle name="_MultipleSpace_Jazztel model 15-exhibits bis_Mobile CSC - CMT_Synthèse prev 2006 - 2007 par entreprise_Présentation au CDG July 21 v080708" xfId="8654"/>
    <cellStyle name="_MultipleSpace_Jazztel model 15-exhibits bis_Mobile CSC - CMT_Synthèse prev 2006 - 2007 par entreprise_Présentation au CDG July 21 v080708 2" xfId="8655"/>
    <cellStyle name="_MultipleSpace_Jazztel model 15-exhibits bis_Mobile CSC - CMT_Synthèse prev 2006 - 2007 par entreprise_Présentation au CDG July 21 v080708 2 2" xfId="8656"/>
    <cellStyle name="_MultipleSpace_Jazztel model 15-exhibits bis_Mobile CSC - CMT_Synthèse prev 2006 - 2007 par entreprise_RM 2008 01 comments ILM" xfId="8657"/>
    <cellStyle name="_MultipleSpace_Jazztel model 15-exhibits bis_Mobile CSC - CMT_Synthèse prev 2006 - 2007 par entreprise_RM 2008 01 comments ILM 2" xfId="8658"/>
    <cellStyle name="_MultipleSpace_Jazztel model 15-exhibits bis_Mobile CSC - CMT_Synthèse prev 2006 - 2007 par entreprise_RM 2008 01 comments ILM 2 2" xfId="8659"/>
    <cellStyle name="_MultipleSpace_Jazztel model 15-exhibits bis_Mobile CSC - CMT_Synthèse prev 2006 - 2007 par entreprise_RM 2008 04 comments ILM" xfId="8660"/>
    <cellStyle name="_MultipleSpace_Jazztel model 15-exhibits bis_Mobile CSC - CMT_Synthèse prev 2006 - 2007 par entreprise_RM 2008 04 comments ILM 2" xfId="8661"/>
    <cellStyle name="_MultipleSpace_Jazztel model 15-exhibits bis_Mobile CSC - CMT_Synthèse prev 2006 - 2007 par entreprise_RM 2008 04 comments ILM 2 2" xfId="8662"/>
    <cellStyle name="_MultipleSpace_Jazztel model 15-exhibits bis_Mobile CSC - CMT_Synthèse prev 2006 - 2007 par entreprise_SPRING 2010" xfId="8663"/>
    <cellStyle name="_MultipleSpace_Jazztel model 15-exhibits bis_Mobile CSC - CMT_Synthèse prev 2006 - 2007 par entreprise_SPRING 2010 2" xfId="8664"/>
    <cellStyle name="_MultipleSpace_Jazztel model 15-exhibits bis_Mobile CSC - CMT_Synthèse prev 2006 - 2007 par entreprise_SPRING 2010 2 2" xfId="8665"/>
    <cellStyle name="_MultipleSpace_Jazztel model 15-exhibits bis_Mobile CSC - CMT_Synthèse prev 2006 - 2007 par entreprise_Synthèse Rhodia Spring Dec 2007 P&amp;L" xfId="8666"/>
    <cellStyle name="_MultipleSpace_Jazztel model 15-exhibits bis_Mobile CSC - CMT_Synthèse prev 2006 - 2007 par entreprise_Synthèse Rhodia Spring Dec 2007 P&amp;L 2" xfId="8667"/>
    <cellStyle name="_MultipleSpace_Jazztel model 15-exhibits bis_Mobile CSC - CMT_Synthèse prev 2006 - 2007 par entreprise_Synthèse Rhodia Spring Dec 2007 P&amp;L 2 2" xfId="8668"/>
    <cellStyle name="_MultipleSpace_Jazztel model 15-exhibits bis_Mobile CSC - CMT_Synthèse prev 2006 - 2007 par entreprise_WC &amp; Free Cash Flow 200801" xfId="8669"/>
    <cellStyle name="_MultipleSpace_Jazztel model 15-exhibits bis_Mobile CSC - CMT_Synthèse prev 2006 - 2007 par entreprise_WC &amp; Free Cash Flow 200801 2" xfId="8670"/>
    <cellStyle name="_MultipleSpace_Jazztel model 15-exhibits bis_Mobile CSC - CMT_Synthèse prev 2006 - 2007 par entreprise_WC &amp; Free Cash Flow 200801 2 2" xfId="8671"/>
    <cellStyle name="_MultipleSpace_Jazztel model 15-exhibits bis_Mobile CSC - CMT_Synthèse prev 2006 - 2007 par entreprise_WC &amp; Free Cash Flow 2011-10" xfId="8672"/>
    <cellStyle name="_MultipleSpace_Jazztel model 15-exhibits bis_Mobile CSC - CMT_Synthèse prev 2006 - 2007 par entreprise_WC &amp; Free Cash Flow 2011-10 2" xfId="8673"/>
    <cellStyle name="_MultipleSpace_Jazztel model 15-exhibits bis_Mobile CSC - CMT_Synthèse prev 2006 - 2007 par entreprise_WC &amp; Free Cash Flow 2011-10 2 2" xfId="8674"/>
    <cellStyle name="_MultipleSpace_Jazztel model 15-exhibits bis_Mobile CSC - CMT_Synthèse prev 2006 - 2007 par entreprise_WC &amp; Free Cash Flow Spring 200806" xfId="8675"/>
    <cellStyle name="_MultipleSpace_Jazztel model 15-exhibits bis_Mobile CSC - CMT_Synthèse prev 2006 - 2007 par entreprise_WC &amp; Free Cash Flow Spring 200806 2" xfId="8676"/>
    <cellStyle name="_MultipleSpace_Jazztel model 15-exhibits bis_Mobile CSC - CMT_Synthèse prev 2006 - 2007 par entreprise_WC &amp; Free Cash Flow Spring 200806 2 2" xfId="8677"/>
    <cellStyle name="_MultipleSpace_Jazztel model 15-exhibits_Jazztel model 16DP3-Exhibits" xfId="8678"/>
    <cellStyle name="_MultipleSpace_Jazztel model 15-exhibits_Jazztel model 16DP3-Exhibits 2" xfId="8679"/>
    <cellStyle name="_MultipleSpace_Jazztel model 15-exhibits_Jazztel model 16DP3-Exhibits 2 2" xfId="8680"/>
    <cellStyle name="_MultipleSpace_Jazztel model 15-exhibits_Jazztel model 16DP3-Exhibits_Mobile CSC - CMT" xfId="8681"/>
    <cellStyle name="_MultipleSpace_Jazztel model 15-exhibits_Jazztel model 16DP3-Exhibits_Mobile CSC - CMT 2" xfId="8682"/>
    <cellStyle name="_MultipleSpace_Jazztel model 15-exhibits_Jazztel model 16DP3-Exhibits_Mobile CSC - CMT 2 2" xfId="8683"/>
    <cellStyle name="_MultipleSpace_Jazztel model 15-exhibits_Jazztel model 16DP3-Exhibits_Mobile CSC - CMT_Chiffres Pres board 2007" xfId="8684"/>
    <cellStyle name="_MultipleSpace_Jazztel model 15-exhibits_Jazztel model 16DP3-Exhibits_Mobile CSC - CMT_Chiffres Pres board 2007 2" xfId="8685"/>
    <cellStyle name="_MultipleSpace_Jazztel model 15-exhibits_Jazztel model 16DP3-Exhibits_Mobile CSC - CMT_Chiffres Pres board 2007 2 2" xfId="8686"/>
    <cellStyle name="_MultipleSpace_Jazztel model 15-exhibits_Jazztel model 16DP3-Exhibits_Mobile CSC - CMT_Chiffres Pres Juillet 2007" xfId="8687"/>
    <cellStyle name="_MultipleSpace_Jazztel model 15-exhibits_Jazztel model 16DP3-Exhibits_Mobile CSC - CMT_Chiffres Pres Juillet 2007 2" xfId="8688"/>
    <cellStyle name="_MultipleSpace_Jazztel model 15-exhibits_Jazztel model 16DP3-Exhibits_Mobile CSC - CMT_Chiffres Pres Juillet 2007 2 2" xfId="8689"/>
    <cellStyle name="_MultipleSpace_Jazztel model 15-exhibits_Jazztel model 16DP3-Exhibits_Mobile CSC - CMT_Free Cash Flow" xfId="8690"/>
    <cellStyle name="_MultipleSpace_Jazztel model 15-exhibits_Jazztel model 16DP3-Exhibits_Mobile CSC - CMT_Free Cash Flow 2" xfId="8691"/>
    <cellStyle name="_MultipleSpace_Jazztel model 15-exhibits_Jazztel model 16DP3-Exhibits_Mobile CSC - CMT_Free Cash Flow 2 2" xfId="8692"/>
    <cellStyle name="_MultipleSpace_Jazztel model 15-exhibits_Jazztel model 16DP3-Exhibits_Mobile CSC - CMT_Free Cash Flow_Bridge FC Act 2007 vs 2008 (Fct June) par entreprise" xfId="8693"/>
    <cellStyle name="_MultipleSpace_Jazztel model 15-exhibits_Jazztel model 16DP3-Exhibits_Mobile CSC - CMT_Free Cash Flow_Bridge FC Act 2007 vs 2008 (Fct June) par entreprise 2" xfId="8694"/>
    <cellStyle name="_MultipleSpace_Jazztel model 15-exhibits_Jazztel model 16DP3-Exhibits_Mobile CSC - CMT_Free Cash Flow_Bridge FC Act 2007 vs 2008 (Fct June) par entreprise 2 2" xfId="8695"/>
    <cellStyle name="_MultipleSpace_Jazztel model 15-exhibits_Jazztel model 16DP3-Exhibits_Mobile CSC - CMT_Free Cash Flow_Cash Unit Review 2012 03 Acetow" xfId="8696"/>
    <cellStyle name="_MultipleSpace_Jazztel model 15-exhibits_Jazztel model 16DP3-Exhibits_Mobile CSC - CMT_Free Cash Flow_Chiffres Pres board 2007" xfId="8697"/>
    <cellStyle name="_MultipleSpace_Jazztel model 15-exhibits_Jazztel model 16DP3-Exhibits_Mobile CSC - CMT_Free Cash Flow_Chiffres Pres board 2007 2" xfId="8698"/>
    <cellStyle name="_MultipleSpace_Jazztel model 15-exhibits_Jazztel model 16DP3-Exhibits_Mobile CSC - CMT_Free Cash Flow_Chiffres Pres board 2007 2 2" xfId="8699"/>
    <cellStyle name="_MultipleSpace_Jazztel model 15-exhibits_Jazztel model 16DP3-Exhibits_Mobile CSC - CMT_Free Cash Flow_Conso Bridge EBITDA 2008x2007" xfId="8700"/>
    <cellStyle name="_MultipleSpace_Jazztel model 15-exhibits_Jazztel model 16DP3-Exhibits_Mobile CSC - CMT_Free Cash Flow_Conso Bridge EBITDA 2008x2007 2" xfId="8701"/>
    <cellStyle name="_MultipleSpace_Jazztel model 15-exhibits_Jazztel model 16DP3-Exhibits_Mobile CSC - CMT_Free Cash Flow_Conso Bridge EBITDA 2008x2007 2 2" xfId="8702"/>
    <cellStyle name="_MultipleSpace_Jazztel model 15-exhibits_Jazztel model 16DP3-Exhibits_Mobile CSC - CMT_Free Cash Flow_Conso Bridge EBITDA 2008x2007 SPRING06" xfId="8703"/>
    <cellStyle name="_MultipleSpace_Jazztel model 15-exhibits_Jazztel model 16DP3-Exhibits_Mobile CSC - CMT_Free Cash Flow_Conso Bridge EBITDA 2008x2007 SPRING06 2" xfId="8704"/>
    <cellStyle name="_MultipleSpace_Jazztel model 15-exhibits_Jazztel model 16DP3-Exhibits_Mobile CSC - CMT_Free Cash Flow_Conso Bridge EBITDA 2008x2007 SPRING06 2 2" xfId="8705"/>
    <cellStyle name="_MultipleSpace_Jazztel model 15-exhibits_Jazztel model 16DP3-Exhibits_Mobile CSC - CMT_Free Cash Flow_P&amp;L Spring 200806" xfId="8706"/>
    <cellStyle name="_MultipleSpace_Jazztel model 15-exhibits_Jazztel model 16DP3-Exhibits_Mobile CSC - CMT_Free Cash Flow_P&amp;L Spring 200806 2" xfId="8707"/>
    <cellStyle name="_MultipleSpace_Jazztel model 15-exhibits_Jazztel model 16DP3-Exhibits_Mobile CSC - CMT_Free Cash Flow_P&amp;L Spring 200806 2 2" xfId="8708"/>
    <cellStyle name="_MultipleSpace_Jazztel model 15-exhibits_Jazztel model 16DP3-Exhibits_Mobile CSC - CMT_Free Cash Flow_Présentation au Board" xfId="8709"/>
    <cellStyle name="_MultipleSpace_Jazztel model 15-exhibits_Jazztel model 16DP3-Exhibits_Mobile CSC - CMT_Free Cash Flow_Présentation au Board 2" xfId="8710"/>
    <cellStyle name="_MultipleSpace_Jazztel model 15-exhibits_Jazztel model 16DP3-Exhibits_Mobile CSC - CMT_Free Cash Flow_Présentation au Board 2 2" xfId="8711"/>
    <cellStyle name="_MultipleSpace_Jazztel model 15-exhibits_Jazztel model 16DP3-Exhibits_Mobile CSC - CMT_Free Cash Flow_Présentation au Board July 29" xfId="8712"/>
    <cellStyle name="_MultipleSpace_Jazztel model 15-exhibits_Jazztel model 16DP3-Exhibits_Mobile CSC - CMT_Free Cash Flow_Présentation au Board July 29 2" xfId="8713"/>
    <cellStyle name="_MultipleSpace_Jazztel model 15-exhibits_Jazztel model 16DP3-Exhibits_Mobile CSC - CMT_Free Cash Flow_Présentation au Board July 29 2 2" xfId="8714"/>
    <cellStyle name="_MultipleSpace_Jazztel model 15-exhibits_Jazztel model 16DP3-Exhibits_Mobile CSC - CMT_Free Cash Flow_Présentation au CDG July 21 v080708" xfId="8715"/>
    <cellStyle name="_MultipleSpace_Jazztel model 15-exhibits_Jazztel model 16DP3-Exhibits_Mobile CSC - CMT_Free Cash Flow_Présentation au CDG July 21 v080708 2" xfId="8716"/>
    <cellStyle name="_MultipleSpace_Jazztel model 15-exhibits_Jazztel model 16DP3-Exhibits_Mobile CSC - CMT_Free Cash Flow_Présentation au CDG July 21 v080708 2 2" xfId="8717"/>
    <cellStyle name="_MultipleSpace_Jazztel model 15-exhibits_Jazztel model 16DP3-Exhibits_Mobile CSC - CMT_Free Cash Flow_Présention au Board July 29" xfId="8718"/>
    <cellStyle name="_MultipleSpace_Jazztel model 15-exhibits_Jazztel model 16DP3-Exhibits_Mobile CSC - CMT_Free Cash Flow_Présention au Board July 29 2" xfId="8719"/>
    <cellStyle name="_MultipleSpace_Jazztel model 15-exhibits_Jazztel model 16DP3-Exhibits_Mobile CSC - CMT_Free Cash Flow_Présention au Board July 29 2 2" xfId="8720"/>
    <cellStyle name="_MultipleSpace_Jazztel model 15-exhibits_Jazztel model 16DP3-Exhibits_Mobile CSC - CMT_Free Cash Flow_RM 2008 01 comments ILM" xfId="8721"/>
    <cellStyle name="_MultipleSpace_Jazztel model 15-exhibits_Jazztel model 16DP3-Exhibits_Mobile CSC - CMT_Free Cash Flow_RM 2008 01 comments ILM 2" xfId="8722"/>
    <cellStyle name="_MultipleSpace_Jazztel model 15-exhibits_Jazztel model 16DP3-Exhibits_Mobile CSC - CMT_Free Cash Flow_RM 2008 01 comments ILM 2 2" xfId="8723"/>
    <cellStyle name="_MultipleSpace_Jazztel model 15-exhibits_Jazztel model 16DP3-Exhibits_Mobile CSC - CMT_Free Cash Flow_RM 2008 04 comments ILM" xfId="8724"/>
    <cellStyle name="_MultipleSpace_Jazztel model 15-exhibits_Jazztel model 16DP3-Exhibits_Mobile CSC - CMT_Free Cash Flow_RM 2008 04 comments ILM 2" xfId="8725"/>
    <cellStyle name="_MultipleSpace_Jazztel model 15-exhibits_Jazztel model 16DP3-Exhibits_Mobile CSC - CMT_Free Cash Flow_RM 2008 04 comments ILM 2 2" xfId="8726"/>
    <cellStyle name="_MultipleSpace_Jazztel model 15-exhibits_Jazztel model 16DP3-Exhibits_Mobile CSC - CMT_Free Cash Flow_SPRING 2010" xfId="8727"/>
    <cellStyle name="_MultipleSpace_Jazztel model 15-exhibits_Jazztel model 16DP3-Exhibits_Mobile CSC - CMT_Free Cash Flow_SPRING 2010 2" xfId="8728"/>
    <cellStyle name="_MultipleSpace_Jazztel model 15-exhibits_Jazztel model 16DP3-Exhibits_Mobile CSC - CMT_Free Cash Flow_SPRING 2010 2 2" xfId="8729"/>
    <cellStyle name="_MultipleSpace_Jazztel model 15-exhibits_Jazztel model 16DP3-Exhibits_Mobile CSC - CMT_Free Cash Flow_WC &amp; Free Cash Flow 200801" xfId="8730"/>
    <cellStyle name="_MultipleSpace_Jazztel model 15-exhibits_Jazztel model 16DP3-Exhibits_Mobile CSC - CMT_Free Cash Flow_WC &amp; Free Cash Flow 200801 2" xfId="8731"/>
    <cellStyle name="_MultipleSpace_Jazztel model 15-exhibits_Jazztel model 16DP3-Exhibits_Mobile CSC - CMT_Free Cash Flow_WC &amp; Free Cash Flow 200801 2 2" xfId="8732"/>
    <cellStyle name="_MultipleSpace_Jazztel model 15-exhibits_Jazztel model 16DP3-Exhibits_Mobile CSC - CMT_Free Cash Flow_WC &amp; Free Cash Flow 2011-10" xfId="8733"/>
    <cellStyle name="_MultipleSpace_Jazztel model 15-exhibits_Jazztel model 16DP3-Exhibits_Mobile CSC - CMT_Free Cash Flow_WC &amp; Free Cash Flow 2011-10 2" xfId="8734"/>
    <cellStyle name="_MultipleSpace_Jazztel model 15-exhibits_Jazztel model 16DP3-Exhibits_Mobile CSC - CMT_Free Cash Flow_WC &amp; Free Cash Flow 2011-10 2 2" xfId="8735"/>
    <cellStyle name="_MultipleSpace_Jazztel model 15-exhibits_Jazztel model 16DP3-Exhibits_Mobile CSC - CMT_Free Cash Flow_WC &amp; Free Cash Flow Spring 200806" xfId="8736"/>
    <cellStyle name="_MultipleSpace_Jazztel model 15-exhibits_Jazztel model 16DP3-Exhibits_Mobile CSC - CMT_Free Cash Flow_WC &amp; Free Cash Flow Spring 200806 2" xfId="8737"/>
    <cellStyle name="_MultipleSpace_Jazztel model 15-exhibits_Jazztel model 16DP3-Exhibits_Mobile CSC - CMT_Free Cash Flow_WC &amp; Free Cash Flow Spring 200806 2 2" xfId="8738"/>
    <cellStyle name="_MultipleSpace_Jazztel model 15-exhibits_Jazztel model 16DP3-Exhibits_Mobile CSC - CMT_Net result" xfId="8739"/>
    <cellStyle name="_MultipleSpace_Jazztel model 15-exhibits_Jazztel model 16DP3-Exhibits_Mobile CSC - CMT_Net result 2" xfId="8740"/>
    <cellStyle name="_MultipleSpace_Jazztel model 15-exhibits_Jazztel model 16DP3-Exhibits_Mobile CSC - CMT_Net result 2 2" xfId="8741"/>
    <cellStyle name="_MultipleSpace_Jazztel model 15-exhibits_Jazztel model 16DP3-Exhibits_Mobile CSC - CMT_Présention au Board July 29" xfId="8742"/>
    <cellStyle name="_MultipleSpace_Jazztel model 15-exhibits_Jazztel model 16DP3-Exhibits_Mobile CSC - CMT_Présention au Board July 29 2" xfId="8743"/>
    <cellStyle name="_MultipleSpace_Jazztel model 15-exhibits_Jazztel model 16DP3-Exhibits_Mobile CSC - CMT_Présention au Board July 29 2 2" xfId="8744"/>
    <cellStyle name="_MultipleSpace_Jazztel model 15-exhibits_Jazztel model 16DP3-Exhibits_Mobile CSC - CMT_suivi dette et FCF" xfId="8745"/>
    <cellStyle name="_MultipleSpace_Jazztel model 15-exhibits_Jazztel model 16DP3-Exhibits_Mobile CSC - CMT_suivi dette et FCF 2" xfId="8746"/>
    <cellStyle name="_MultipleSpace_Jazztel model 15-exhibits_Jazztel model 16DP3-Exhibits_Mobile CSC - CMT_suivi dette et FCF 2 2" xfId="8747"/>
    <cellStyle name="_MultipleSpace_Jazztel model 15-exhibits_Jazztel model 16DP3-Exhibits_Mobile CSC - CMT_Synthèse prev 2006 - 2007 par entreprise" xfId="8748"/>
    <cellStyle name="_MultipleSpace_Jazztel model 15-exhibits_Jazztel model 16DP3-Exhibits_Mobile CSC - CMT_Synthèse prev 2006 - 2007 par entreprise 2" xfId="8749"/>
    <cellStyle name="_MultipleSpace_Jazztel model 15-exhibits_Jazztel model 16DP3-Exhibits_Mobile CSC - CMT_Synthèse prev 2006 - 2007 par entreprise 2 2" xfId="8750"/>
    <cellStyle name="_MultipleSpace_Jazztel model 15-exhibits_Jazztel model 16DP3-Exhibits_Mobile CSC - CMT_Synthèse prev 2006 - 2007 par entreprise v2" xfId="8751"/>
    <cellStyle name="_MultipleSpace_Jazztel model 15-exhibits_Jazztel model 16DP3-Exhibits_Mobile CSC - CMT_Synthèse prev 2006 - 2007 par entreprise v2 2" xfId="8752"/>
    <cellStyle name="_MultipleSpace_Jazztel model 15-exhibits_Jazztel model 16DP3-Exhibits_Mobile CSC - CMT_Synthèse prev 2006 - 2007 par entreprise v2 2 2" xfId="8753"/>
    <cellStyle name="_MultipleSpace_Jazztel model 15-exhibits_Jazztel model 16DP3-Exhibits_Mobile CSC - CMT_Synthèse prev 2006 - 2007 par entreprise v2_Bridge FC Act 2007 vs 2008 (Fct June) par entreprise" xfId="8754"/>
    <cellStyle name="_MultipleSpace_Jazztel model 15-exhibits_Jazztel model 16DP3-Exhibits_Mobile CSC - CMT_Synthèse prev 2006 - 2007 par entreprise v2_Bridge FC Act 2007 vs 2008 (Fct June) par entreprise 2" xfId="8755"/>
    <cellStyle name="_MultipleSpace_Jazztel model 15-exhibits_Jazztel model 16DP3-Exhibits_Mobile CSC - CMT_Synthèse prev 2006 - 2007 par entreprise v2_Bridge FC Act 2007 vs 2008 (Fct June) par entreprise 2 2" xfId="8756"/>
    <cellStyle name="_MultipleSpace_Jazztel model 15-exhibits_Jazztel model 16DP3-Exhibits_Mobile CSC - CMT_Synthèse prev 2006 - 2007 par entreprise v2_Cash Unit Review 2012 03 Acetow" xfId="8757"/>
    <cellStyle name="_MultipleSpace_Jazztel model 15-exhibits_Jazztel model 16DP3-Exhibits_Mobile CSC - CMT_Synthèse prev 2006 - 2007 par entreprise v2_Chiffres Pres board 2007" xfId="8758"/>
    <cellStyle name="_MultipleSpace_Jazztel model 15-exhibits_Jazztel model 16DP3-Exhibits_Mobile CSC - CMT_Synthèse prev 2006 - 2007 par entreprise v2_Chiffres Pres board 2007 2" xfId="8759"/>
    <cellStyle name="_MultipleSpace_Jazztel model 15-exhibits_Jazztel model 16DP3-Exhibits_Mobile CSC - CMT_Synthèse prev 2006 - 2007 par entreprise v2_Chiffres Pres board 2007 2 2" xfId="8760"/>
    <cellStyle name="_MultipleSpace_Jazztel model 15-exhibits_Jazztel model 16DP3-Exhibits_Mobile CSC - CMT_Synthèse prev 2006 - 2007 par entreprise v2_Conso Bridge EBITDA 2008x2007" xfId="8761"/>
    <cellStyle name="_MultipleSpace_Jazztel model 15-exhibits_Jazztel model 16DP3-Exhibits_Mobile CSC - CMT_Synthèse prev 2006 - 2007 par entreprise v2_Conso Bridge EBITDA 2008x2007 2" xfId="8762"/>
    <cellStyle name="_MultipleSpace_Jazztel model 15-exhibits_Jazztel model 16DP3-Exhibits_Mobile CSC - CMT_Synthèse prev 2006 - 2007 par entreprise v2_Conso Bridge EBITDA 2008x2007 2 2" xfId="8763"/>
    <cellStyle name="_MultipleSpace_Jazztel model 15-exhibits_Jazztel model 16DP3-Exhibits_Mobile CSC - CMT_Synthèse prev 2006 - 2007 par entreprise v2_Conso Bridge EBITDA 2008x2007 SPRING06" xfId="8764"/>
    <cellStyle name="_MultipleSpace_Jazztel model 15-exhibits_Jazztel model 16DP3-Exhibits_Mobile CSC - CMT_Synthèse prev 2006 - 2007 par entreprise v2_Conso Bridge EBITDA 2008x2007 SPRING06 2" xfId="8765"/>
    <cellStyle name="_MultipleSpace_Jazztel model 15-exhibits_Jazztel model 16DP3-Exhibits_Mobile CSC - CMT_Synthèse prev 2006 - 2007 par entreprise v2_Conso Bridge EBITDA 2008x2007 SPRING06 2 2" xfId="8766"/>
    <cellStyle name="_MultipleSpace_Jazztel model 15-exhibits_Jazztel model 16DP3-Exhibits_Mobile CSC - CMT_Synthèse prev 2006 - 2007 par entreprise v2_P&amp;L Spring 200806" xfId="8767"/>
    <cellStyle name="_MultipleSpace_Jazztel model 15-exhibits_Jazztel model 16DP3-Exhibits_Mobile CSC - CMT_Synthèse prev 2006 - 2007 par entreprise v2_P&amp;L Spring 200806 2" xfId="8768"/>
    <cellStyle name="_MultipleSpace_Jazztel model 15-exhibits_Jazztel model 16DP3-Exhibits_Mobile CSC - CMT_Synthèse prev 2006 - 2007 par entreprise v2_P&amp;L Spring 200806 2 2" xfId="8769"/>
    <cellStyle name="_MultipleSpace_Jazztel model 15-exhibits_Jazztel model 16DP3-Exhibits_Mobile CSC - CMT_Synthèse prev 2006 - 2007 par entreprise v2_Présentation au Board" xfId="8770"/>
    <cellStyle name="_MultipleSpace_Jazztel model 15-exhibits_Jazztel model 16DP3-Exhibits_Mobile CSC - CMT_Synthèse prev 2006 - 2007 par entreprise v2_Présentation au Board 2" xfId="8771"/>
    <cellStyle name="_MultipleSpace_Jazztel model 15-exhibits_Jazztel model 16DP3-Exhibits_Mobile CSC - CMT_Synthèse prev 2006 - 2007 par entreprise v2_Présentation au Board 2 2" xfId="8772"/>
    <cellStyle name="_MultipleSpace_Jazztel model 15-exhibits_Jazztel model 16DP3-Exhibits_Mobile CSC - CMT_Synthèse prev 2006 - 2007 par entreprise v2_Présentation au Board July 29" xfId="8773"/>
    <cellStyle name="_MultipleSpace_Jazztel model 15-exhibits_Jazztel model 16DP3-Exhibits_Mobile CSC - CMT_Synthèse prev 2006 - 2007 par entreprise v2_Présentation au Board July 29 2" xfId="8774"/>
    <cellStyle name="_MultipleSpace_Jazztel model 15-exhibits_Jazztel model 16DP3-Exhibits_Mobile CSC - CMT_Synthèse prev 2006 - 2007 par entreprise v2_Présentation au Board July 29 2 2" xfId="8775"/>
    <cellStyle name="_MultipleSpace_Jazztel model 15-exhibits_Jazztel model 16DP3-Exhibits_Mobile CSC - CMT_Synthèse prev 2006 - 2007 par entreprise v2_Présentation au CDG July 21 v080708" xfId="8776"/>
    <cellStyle name="_MultipleSpace_Jazztel model 15-exhibits_Jazztel model 16DP3-Exhibits_Mobile CSC - CMT_Synthèse prev 2006 - 2007 par entreprise v2_Présentation au CDG July 21 v080708 2" xfId="8777"/>
    <cellStyle name="_MultipleSpace_Jazztel model 15-exhibits_Jazztel model 16DP3-Exhibits_Mobile CSC - CMT_Synthèse prev 2006 - 2007 par entreprise v2_Présentation au CDG July 21 v080708 2 2" xfId="8778"/>
    <cellStyle name="_MultipleSpace_Jazztel model 15-exhibits_Jazztel model 16DP3-Exhibits_Mobile CSC - CMT_Synthèse prev 2006 - 2007 par entreprise v2_Présention au Board July 29" xfId="8779"/>
    <cellStyle name="_MultipleSpace_Jazztel model 15-exhibits_Jazztel model 16DP3-Exhibits_Mobile CSC - CMT_Synthèse prev 2006 - 2007 par entreprise v2_Présention au Board July 29 2" xfId="8780"/>
    <cellStyle name="_MultipleSpace_Jazztel model 15-exhibits_Jazztel model 16DP3-Exhibits_Mobile CSC - CMT_Synthèse prev 2006 - 2007 par entreprise v2_Présention au Board July 29 2 2" xfId="8781"/>
    <cellStyle name="_MultipleSpace_Jazztel model 15-exhibits_Jazztel model 16DP3-Exhibits_Mobile CSC - CMT_Synthèse prev 2006 - 2007 par entreprise v2_RM 2008 01 comments ILM" xfId="8782"/>
    <cellStyle name="_MultipleSpace_Jazztel model 15-exhibits_Jazztel model 16DP3-Exhibits_Mobile CSC - CMT_Synthèse prev 2006 - 2007 par entreprise v2_RM 2008 01 comments ILM 2" xfId="8783"/>
    <cellStyle name="_MultipleSpace_Jazztel model 15-exhibits_Jazztel model 16DP3-Exhibits_Mobile CSC - CMT_Synthèse prev 2006 - 2007 par entreprise v2_RM 2008 01 comments ILM 2 2" xfId="8784"/>
    <cellStyle name="_MultipleSpace_Jazztel model 15-exhibits_Jazztel model 16DP3-Exhibits_Mobile CSC - CMT_Synthèse prev 2006 - 2007 par entreprise v2_RM 2008 04 comments ILM" xfId="8785"/>
    <cellStyle name="_MultipleSpace_Jazztel model 15-exhibits_Jazztel model 16DP3-Exhibits_Mobile CSC - CMT_Synthèse prev 2006 - 2007 par entreprise v2_RM 2008 04 comments ILM 2" xfId="8786"/>
    <cellStyle name="_MultipleSpace_Jazztel model 15-exhibits_Jazztel model 16DP3-Exhibits_Mobile CSC - CMT_Synthèse prev 2006 - 2007 par entreprise v2_RM 2008 04 comments ILM 2 2" xfId="8787"/>
    <cellStyle name="_MultipleSpace_Jazztel model 15-exhibits_Jazztel model 16DP3-Exhibits_Mobile CSC - CMT_Synthèse prev 2006 - 2007 par entreprise v2_SPRING 2010" xfId="8788"/>
    <cellStyle name="_MultipleSpace_Jazztel model 15-exhibits_Jazztel model 16DP3-Exhibits_Mobile CSC - CMT_Synthèse prev 2006 - 2007 par entreprise v2_SPRING 2010 2" xfId="8789"/>
    <cellStyle name="_MultipleSpace_Jazztel model 15-exhibits_Jazztel model 16DP3-Exhibits_Mobile CSC - CMT_Synthèse prev 2006 - 2007 par entreprise v2_SPRING 2010 2 2" xfId="8790"/>
    <cellStyle name="_MultipleSpace_Jazztel model 15-exhibits_Jazztel model 16DP3-Exhibits_Mobile CSC - CMT_Synthèse prev 2006 - 2007 par entreprise v2_WC &amp; Free Cash Flow 200801" xfId="8791"/>
    <cellStyle name="_MultipleSpace_Jazztel model 15-exhibits_Jazztel model 16DP3-Exhibits_Mobile CSC - CMT_Synthèse prev 2006 - 2007 par entreprise v2_WC &amp; Free Cash Flow 200801 2" xfId="8792"/>
    <cellStyle name="_MultipleSpace_Jazztel model 15-exhibits_Jazztel model 16DP3-Exhibits_Mobile CSC - CMT_Synthèse prev 2006 - 2007 par entreprise v2_WC &amp; Free Cash Flow 200801 2 2" xfId="8793"/>
    <cellStyle name="_MultipleSpace_Jazztel model 15-exhibits_Jazztel model 16DP3-Exhibits_Mobile CSC - CMT_Synthèse prev 2006 - 2007 par entreprise v2_WC &amp; Free Cash Flow 2011-10" xfId="8794"/>
    <cellStyle name="_MultipleSpace_Jazztel model 15-exhibits_Jazztel model 16DP3-Exhibits_Mobile CSC - CMT_Synthèse prev 2006 - 2007 par entreprise v2_WC &amp; Free Cash Flow 2011-10 2" xfId="8795"/>
    <cellStyle name="_MultipleSpace_Jazztel model 15-exhibits_Jazztel model 16DP3-Exhibits_Mobile CSC - CMT_Synthèse prev 2006 - 2007 par entreprise v2_WC &amp; Free Cash Flow 2011-10 2 2" xfId="8796"/>
    <cellStyle name="_MultipleSpace_Jazztel model 15-exhibits_Jazztel model 16DP3-Exhibits_Mobile CSC - CMT_Synthèse prev 2006 - 2007 par entreprise v2_WC &amp; Free Cash Flow Spring 200806" xfId="8797"/>
    <cellStyle name="_MultipleSpace_Jazztel model 15-exhibits_Jazztel model 16DP3-Exhibits_Mobile CSC - CMT_Synthèse prev 2006 - 2007 par entreprise v2_WC &amp; Free Cash Flow Spring 200806 2" xfId="8798"/>
    <cellStyle name="_MultipleSpace_Jazztel model 15-exhibits_Jazztel model 16DP3-Exhibits_Mobile CSC - CMT_Synthèse prev 2006 - 2007 par entreprise v2_WC &amp; Free Cash Flow Spring 200806 2 2" xfId="8799"/>
    <cellStyle name="_MultipleSpace_Jazztel model 15-exhibits_Jazztel model 16DP3-Exhibits_Mobile CSC - CMT_Synthèse prev 2006 - 2007 par entreprise_Bridge FC Act 2007 vs 2008 (Fct June) par entreprise" xfId="8800"/>
    <cellStyle name="_MultipleSpace_Jazztel model 15-exhibits_Jazztel model 16DP3-Exhibits_Mobile CSC - CMT_Synthèse prev 2006 - 2007 par entreprise_Bridge FC Act 2007 vs 2008 (Fct June) par entreprise 2" xfId="8801"/>
    <cellStyle name="_MultipleSpace_Jazztel model 15-exhibits_Jazztel model 16DP3-Exhibits_Mobile CSC - CMT_Synthèse prev 2006 - 2007 par entreprise_Bridge FC Act 2007 vs 2008 (Fct June) par entreprise 2 2" xfId="8802"/>
    <cellStyle name="_MultipleSpace_Jazztel model 15-exhibits_Jazztel model 16DP3-Exhibits_Mobile CSC - CMT_Synthèse prev 2006 - 2007 par entreprise_Cash Unit Review 2012 03 Acetow" xfId="8803"/>
    <cellStyle name="_MultipleSpace_Jazztel model 15-exhibits_Jazztel model 16DP3-Exhibits_Mobile CSC - CMT_Synthèse prev 2006 - 2007 par entreprise_Conso Bridge EBITDA 2008x2007" xfId="8804"/>
    <cellStyle name="_MultipleSpace_Jazztel model 15-exhibits_Jazztel model 16DP3-Exhibits_Mobile CSC - CMT_Synthèse prev 2006 - 2007 par entreprise_Conso Bridge EBITDA 2008x2007 2" xfId="8805"/>
    <cellStyle name="_MultipleSpace_Jazztel model 15-exhibits_Jazztel model 16DP3-Exhibits_Mobile CSC - CMT_Synthèse prev 2006 - 2007 par entreprise_Conso Bridge EBITDA 2008x2007 2 2" xfId="8806"/>
    <cellStyle name="_MultipleSpace_Jazztel model 15-exhibits_Jazztel model 16DP3-Exhibits_Mobile CSC - CMT_Synthèse prev 2006 - 2007 par entreprise_Conso Bridge EBITDA 2008x2007 SPRING06" xfId="8807"/>
    <cellStyle name="_MultipleSpace_Jazztel model 15-exhibits_Jazztel model 16DP3-Exhibits_Mobile CSC - CMT_Synthèse prev 2006 - 2007 par entreprise_Conso Bridge EBITDA 2008x2007 SPRING06 2" xfId="8808"/>
    <cellStyle name="_MultipleSpace_Jazztel model 15-exhibits_Jazztel model 16DP3-Exhibits_Mobile CSC - CMT_Synthèse prev 2006 - 2007 par entreprise_Conso Bridge EBITDA 2008x2007 SPRING06 2 2" xfId="8809"/>
    <cellStyle name="_MultipleSpace_Jazztel model 15-exhibits_Jazztel model 16DP3-Exhibits_Mobile CSC - CMT_Synthèse prev 2006 - 2007 par entreprise_Formats RDG Dec 2007 vMAG Energy Services" xfId="8810"/>
    <cellStyle name="_MultipleSpace_Jazztel model 15-exhibits_Jazztel model 16DP3-Exhibits_Mobile CSC - CMT_Synthèse prev 2006 - 2007 par entreprise_Formats RDG Dec 2007 vMAG Energy Services 2" xfId="8811"/>
    <cellStyle name="_MultipleSpace_Jazztel model 15-exhibits_Jazztel model 16DP3-Exhibits_Mobile CSC - CMT_Synthèse prev 2006 - 2007 par entreprise_Formats RDG Dec 2007 vMAG Energy Services 2 2" xfId="8812"/>
    <cellStyle name="_MultipleSpace_Jazztel model 15-exhibits_Jazztel model 16DP3-Exhibits_Mobile CSC - CMT_Synthèse prev 2006 - 2007 par entreprise_P&amp;L Spring 200806" xfId="8813"/>
    <cellStyle name="_MultipleSpace_Jazztel model 15-exhibits_Jazztel model 16DP3-Exhibits_Mobile CSC - CMT_Synthèse prev 2006 - 2007 par entreprise_P&amp;L Spring 200806 2" xfId="8814"/>
    <cellStyle name="_MultipleSpace_Jazztel model 15-exhibits_Jazztel model 16DP3-Exhibits_Mobile CSC - CMT_Synthèse prev 2006 - 2007 par entreprise_P&amp;L Spring 200806 2 2" xfId="8815"/>
    <cellStyle name="_MultipleSpace_Jazztel model 15-exhibits_Jazztel model 16DP3-Exhibits_Mobile CSC - CMT_Synthèse prev 2006 - 2007 par entreprise_Présentation au Board" xfId="8816"/>
    <cellStyle name="_MultipleSpace_Jazztel model 15-exhibits_Jazztel model 16DP3-Exhibits_Mobile CSC - CMT_Synthèse prev 2006 - 2007 par entreprise_Présentation au Board 2" xfId="8817"/>
    <cellStyle name="_MultipleSpace_Jazztel model 15-exhibits_Jazztel model 16DP3-Exhibits_Mobile CSC - CMT_Synthèse prev 2006 - 2007 par entreprise_Présentation au Board 2 2" xfId="8818"/>
    <cellStyle name="_MultipleSpace_Jazztel model 15-exhibits_Jazztel model 16DP3-Exhibits_Mobile CSC - CMT_Synthèse prev 2006 - 2007 par entreprise_Présentation au Board July 29" xfId="8819"/>
    <cellStyle name="_MultipleSpace_Jazztel model 15-exhibits_Jazztel model 16DP3-Exhibits_Mobile CSC - CMT_Synthèse prev 2006 - 2007 par entreprise_Présentation au Board July 29 2" xfId="8820"/>
    <cellStyle name="_MultipleSpace_Jazztel model 15-exhibits_Jazztel model 16DP3-Exhibits_Mobile CSC - CMT_Synthèse prev 2006 - 2007 par entreprise_Présentation au Board July 29 2 2" xfId="8821"/>
    <cellStyle name="_MultipleSpace_Jazztel model 15-exhibits_Jazztel model 16DP3-Exhibits_Mobile CSC - CMT_Synthèse prev 2006 - 2007 par entreprise_Présentation au CDG July 21 v080708" xfId="8822"/>
    <cellStyle name="_MultipleSpace_Jazztel model 15-exhibits_Jazztel model 16DP3-Exhibits_Mobile CSC - CMT_Synthèse prev 2006 - 2007 par entreprise_Présentation au CDG July 21 v080708 2" xfId="8823"/>
    <cellStyle name="_MultipleSpace_Jazztel model 15-exhibits_Jazztel model 16DP3-Exhibits_Mobile CSC - CMT_Synthèse prev 2006 - 2007 par entreprise_Présentation au CDG July 21 v080708 2 2" xfId="8824"/>
    <cellStyle name="_MultipleSpace_Jazztel model 15-exhibits_Jazztel model 16DP3-Exhibits_Mobile CSC - CMT_Synthèse prev 2006 - 2007 par entreprise_RM 2008 01 comments ILM" xfId="8825"/>
    <cellStyle name="_MultipleSpace_Jazztel model 15-exhibits_Jazztel model 16DP3-Exhibits_Mobile CSC - CMT_Synthèse prev 2006 - 2007 par entreprise_RM 2008 01 comments ILM 2" xfId="8826"/>
    <cellStyle name="_MultipleSpace_Jazztel model 15-exhibits_Jazztel model 16DP3-Exhibits_Mobile CSC - CMT_Synthèse prev 2006 - 2007 par entreprise_RM 2008 01 comments ILM 2 2" xfId="8827"/>
    <cellStyle name="_MultipleSpace_Jazztel model 15-exhibits_Jazztel model 16DP3-Exhibits_Mobile CSC - CMT_Synthèse prev 2006 - 2007 par entreprise_RM 2008 04 comments ILM" xfId="8828"/>
    <cellStyle name="_MultipleSpace_Jazztel model 15-exhibits_Jazztel model 16DP3-Exhibits_Mobile CSC - CMT_Synthèse prev 2006 - 2007 par entreprise_RM 2008 04 comments ILM 2" xfId="8829"/>
    <cellStyle name="_MultipleSpace_Jazztel model 15-exhibits_Jazztel model 16DP3-Exhibits_Mobile CSC - CMT_Synthèse prev 2006 - 2007 par entreprise_RM 2008 04 comments ILM 2 2" xfId="8830"/>
    <cellStyle name="_MultipleSpace_Jazztel model 15-exhibits_Jazztel model 16DP3-Exhibits_Mobile CSC - CMT_Synthèse prev 2006 - 2007 par entreprise_SPRING 2010" xfId="8831"/>
    <cellStyle name="_MultipleSpace_Jazztel model 15-exhibits_Jazztel model 16DP3-Exhibits_Mobile CSC - CMT_Synthèse prev 2006 - 2007 par entreprise_SPRING 2010 2" xfId="8832"/>
    <cellStyle name="_MultipleSpace_Jazztel model 15-exhibits_Jazztel model 16DP3-Exhibits_Mobile CSC - CMT_Synthèse prev 2006 - 2007 par entreprise_SPRING 2010 2 2" xfId="8833"/>
    <cellStyle name="_MultipleSpace_Jazztel model 15-exhibits_Jazztel model 16DP3-Exhibits_Mobile CSC - CMT_Synthèse prev 2006 - 2007 par entreprise_Synthèse Rhodia Spring Dec 2007 P&amp;L" xfId="8834"/>
    <cellStyle name="_MultipleSpace_Jazztel model 15-exhibits_Jazztel model 16DP3-Exhibits_Mobile CSC - CMT_Synthèse prev 2006 - 2007 par entreprise_Synthèse Rhodia Spring Dec 2007 P&amp;L 2" xfId="8835"/>
    <cellStyle name="_MultipleSpace_Jazztel model 15-exhibits_Jazztel model 16DP3-Exhibits_Mobile CSC - CMT_Synthèse prev 2006 - 2007 par entreprise_Synthèse Rhodia Spring Dec 2007 P&amp;L 2 2" xfId="8836"/>
    <cellStyle name="_MultipleSpace_Jazztel model 15-exhibits_Jazztel model 16DP3-Exhibits_Mobile CSC - CMT_Synthèse prev 2006 - 2007 par entreprise_WC &amp; Free Cash Flow 200801" xfId="8837"/>
    <cellStyle name="_MultipleSpace_Jazztel model 15-exhibits_Jazztel model 16DP3-Exhibits_Mobile CSC - CMT_Synthèse prev 2006 - 2007 par entreprise_WC &amp; Free Cash Flow 200801 2" xfId="8838"/>
    <cellStyle name="_MultipleSpace_Jazztel model 15-exhibits_Jazztel model 16DP3-Exhibits_Mobile CSC - CMT_Synthèse prev 2006 - 2007 par entreprise_WC &amp; Free Cash Flow 200801 2 2" xfId="8839"/>
    <cellStyle name="_MultipleSpace_Jazztel model 15-exhibits_Jazztel model 16DP3-Exhibits_Mobile CSC - CMT_Synthèse prev 2006 - 2007 par entreprise_WC &amp; Free Cash Flow 2011-10" xfId="8840"/>
    <cellStyle name="_MultipleSpace_Jazztel model 15-exhibits_Jazztel model 16DP3-Exhibits_Mobile CSC - CMT_Synthèse prev 2006 - 2007 par entreprise_WC &amp; Free Cash Flow 2011-10 2" xfId="8841"/>
    <cellStyle name="_MultipleSpace_Jazztel model 15-exhibits_Jazztel model 16DP3-Exhibits_Mobile CSC - CMT_Synthèse prev 2006 - 2007 par entreprise_WC &amp; Free Cash Flow 2011-10 2 2" xfId="8842"/>
    <cellStyle name="_MultipleSpace_Jazztel model 15-exhibits_Jazztel model 16DP3-Exhibits_Mobile CSC - CMT_Synthèse prev 2006 - 2007 par entreprise_WC &amp; Free Cash Flow Spring 200806" xfId="8843"/>
    <cellStyle name="_MultipleSpace_Jazztel model 15-exhibits_Jazztel model 16DP3-Exhibits_Mobile CSC - CMT_Synthèse prev 2006 - 2007 par entreprise_WC &amp; Free Cash Flow Spring 200806 2" xfId="8844"/>
    <cellStyle name="_MultipleSpace_Jazztel model 15-exhibits_Jazztel model 16DP3-Exhibits_Mobile CSC - CMT_Synthèse prev 2006 - 2007 par entreprise_WC &amp; Free Cash Flow Spring 200806 2 2" xfId="8845"/>
    <cellStyle name="_MultipleSpace_Jazztel model 15-exhibits_Jazztel model 18DP-exhibits" xfId="8846"/>
    <cellStyle name="_MultipleSpace_Jazztel model 15-exhibits_Jazztel model 18DP-exhibits 2" xfId="8847"/>
    <cellStyle name="_MultipleSpace_Jazztel model 15-exhibits_Jazztel model 18DP-exhibits 2 2" xfId="8848"/>
    <cellStyle name="_MultipleSpace_Jazztel model 15-exhibits_Jazztel model 18DP-exhibits_Chiffres Pres board 2007" xfId="8849"/>
    <cellStyle name="_MultipleSpace_Jazztel model 15-exhibits_Jazztel model 18DP-exhibits_Chiffres Pres board 2007 2" xfId="8850"/>
    <cellStyle name="_MultipleSpace_Jazztel model 15-exhibits_Jazztel model 18DP-exhibits_Chiffres Pres board 2007 2 2" xfId="8851"/>
    <cellStyle name="_MultipleSpace_Jazztel model 15-exhibits_Jazztel model 18DP-exhibits_Chiffres Pres Juillet 2007" xfId="8852"/>
    <cellStyle name="_MultipleSpace_Jazztel model 15-exhibits_Jazztel model 18DP-exhibits_Chiffres Pres Juillet 2007 2" xfId="8853"/>
    <cellStyle name="_MultipleSpace_Jazztel model 15-exhibits_Jazztel model 18DP-exhibits_Chiffres Pres Juillet 2007 2 2" xfId="8854"/>
    <cellStyle name="_MultipleSpace_Jazztel model 15-exhibits_Jazztel model 18DP-exhibits_Net result" xfId="8855"/>
    <cellStyle name="_MultipleSpace_Jazztel model 15-exhibits_Jazztel model 18DP-exhibits_Net result 2" xfId="8856"/>
    <cellStyle name="_MultipleSpace_Jazztel model 15-exhibits_Jazztel model 18DP-exhibits_Net result 2 2" xfId="8857"/>
    <cellStyle name="_MultipleSpace_Jazztel model 15-exhibits_Jazztel model 18DP-exhibits_Net result_Bridge FC Act 2007 vs 2008 (Fct June) par entreprise" xfId="8858"/>
    <cellStyle name="_MultipleSpace_Jazztel model 15-exhibits_Jazztel model 18DP-exhibits_Net result_Bridge FC Act 2007 vs 2008 (Fct June) par entreprise 2" xfId="8859"/>
    <cellStyle name="_MultipleSpace_Jazztel model 15-exhibits_Jazztel model 18DP-exhibits_Net result_Bridge FC Act 2007 vs 2008 (Fct June) par entreprise 2 2" xfId="8860"/>
    <cellStyle name="_MultipleSpace_Jazztel model 15-exhibits_Jazztel model 18DP-exhibits_Net result_Cash Unit Review 2012 03 Acetow" xfId="8861"/>
    <cellStyle name="_MultipleSpace_Jazztel model 15-exhibits_Jazztel model 18DP-exhibits_Net result_Conso Bridge EBITDA 2008x2007" xfId="8862"/>
    <cellStyle name="_MultipleSpace_Jazztel model 15-exhibits_Jazztel model 18DP-exhibits_Net result_Conso Bridge EBITDA 2008x2007 2" xfId="8863"/>
    <cellStyle name="_MultipleSpace_Jazztel model 15-exhibits_Jazztel model 18DP-exhibits_Net result_Conso Bridge EBITDA 2008x2007 2 2" xfId="8864"/>
    <cellStyle name="_MultipleSpace_Jazztel model 15-exhibits_Jazztel model 18DP-exhibits_Net result_Conso Bridge EBITDA 2008x2007 SPRING06" xfId="8865"/>
    <cellStyle name="_MultipleSpace_Jazztel model 15-exhibits_Jazztel model 18DP-exhibits_Net result_Conso Bridge EBITDA 2008x2007 SPRING06 2" xfId="8866"/>
    <cellStyle name="_MultipleSpace_Jazztel model 15-exhibits_Jazztel model 18DP-exhibits_Net result_Conso Bridge EBITDA 2008x2007 SPRING06 2 2" xfId="8867"/>
    <cellStyle name="_MultipleSpace_Jazztel model 15-exhibits_Jazztel model 18DP-exhibits_Net result_P&amp;L Spring 200806" xfId="8868"/>
    <cellStyle name="_MultipleSpace_Jazztel model 15-exhibits_Jazztel model 18DP-exhibits_Net result_P&amp;L Spring 200806 2" xfId="8869"/>
    <cellStyle name="_MultipleSpace_Jazztel model 15-exhibits_Jazztel model 18DP-exhibits_Net result_P&amp;L Spring 200806 2 2" xfId="8870"/>
    <cellStyle name="_MultipleSpace_Jazztel model 15-exhibits_Jazztel model 18DP-exhibits_Net result_Présentation au Board" xfId="8871"/>
    <cellStyle name="_MultipleSpace_Jazztel model 15-exhibits_Jazztel model 18DP-exhibits_Net result_Présentation au Board 2" xfId="8872"/>
    <cellStyle name="_MultipleSpace_Jazztel model 15-exhibits_Jazztel model 18DP-exhibits_Net result_Présentation au Board 2 2" xfId="8873"/>
    <cellStyle name="_MultipleSpace_Jazztel model 15-exhibits_Jazztel model 18DP-exhibits_Net result_Présentation au Board July 29" xfId="8874"/>
    <cellStyle name="_MultipleSpace_Jazztel model 15-exhibits_Jazztel model 18DP-exhibits_Net result_Présentation au Board July 29 2" xfId="8875"/>
    <cellStyle name="_MultipleSpace_Jazztel model 15-exhibits_Jazztel model 18DP-exhibits_Net result_Présentation au Board July 29 2 2" xfId="8876"/>
    <cellStyle name="_MultipleSpace_Jazztel model 15-exhibits_Jazztel model 18DP-exhibits_Net result_Présentation au CDG July 21 v080708" xfId="8877"/>
    <cellStyle name="_MultipleSpace_Jazztel model 15-exhibits_Jazztel model 18DP-exhibits_Net result_Présentation au CDG July 21 v080708 2" xfId="8878"/>
    <cellStyle name="_MultipleSpace_Jazztel model 15-exhibits_Jazztel model 18DP-exhibits_Net result_Présentation au CDG July 21 v080708 2 2" xfId="8879"/>
    <cellStyle name="_MultipleSpace_Jazztel model 15-exhibits_Jazztel model 18DP-exhibits_Net result_SPRING 2010" xfId="8880"/>
    <cellStyle name="_MultipleSpace_Jazztel model 15-exhibits_Jazztel model 18DP-exhibits_Net result_SPRING 2010 2" xfId="8881"/>
    <cellStyle name="_MultipleSpace_Jazztel model 15-exhibits_Jazztel model 18DP-exhibits_Net result_SPRING 2010 2 2" xfId="8882"/>
    <cellStyle name="_MultipleSpace_Jazztel model 15-exhibits_Jazztel model 18DP-exhibits_Net result_WC &amp; Free Cash Flow 2011-10" xfId="8883"/>
    <cellStyle name="_MultipleSpace_Jazztel model 15-exhibits_Jazztel model 18DP-exhibits_Net result_WC &amp; Free Cash Flow 2011-10 2" xfId="8884"/>
    <cellStyle name="_MultipleSpace_Jazztel model 15-exhibits_Jazztel model 18DP-exhibits_Net result_WC &amp; Free Cash Flow 2011-10 2 2" xfId="8885"/>
    <cellStyle name="_MultipleSpace_Jazztel model 15-exhibits_Jazztel model 18DP-exhibits_Net result_WC &amp; Free Cash Flow Spring 200806" xfId="8886"/>
    <cellStyle name="_MultipleSpace_Jazztel model 15-exhibits_Jazztel model 18DP-exhibits_Net result_WC &amp; Free Cash Flow Spring 200806 2" xfId="8887"/>
    <cellStyle name="_MultipleSpace_Jazztel model 15-exhibits_Jazztel model 18DP-exhibits_Net result_WC &amp; Free Cash Flow Spring 200806 2 2" xfId="8888"/>
    <cellStyle name="_MultipleSpace_Jazztel model 15-exhibits_Jazztel model 18DP-exhibits_Présention au Board July 29" xfId="8889"/>
    <cellStyle name="_MultipleSpace_Jazztel model 15-exhibits_Jazztel model 18DP-exhibits_Présention au Board July 29 2" xfId="8890"/>
    <cellStyle name="_MultipleSpace_Jazztel model 15-exhibits_Jazztel model 18DP-exhibits_Présention au Board July 29 2 2" xfId="8891"/>
    <cellStyle name="_MultipleSpace_Jazztel model 15-exhibits_Jazztel model 18DP-exhibits_suivi dette et FCF" xfId="8892"/>
    <cellStyle name="_MultipleSpace_Jazztel model 15-exhibits_Jazztel model 18DP-exhibits_suivi dette et FCF 2" xfId="8893"/>
    <cellStyle name="_MultipleSpace_Jazztel model 15-exhibits_Jazztel model 18DP-exhibits_suivi dette et FCF 2 2" xfId="8894"/>
    <cellStyle name="_MultipleSpace_Jazztel model 15-exhibits_Jazztel model 18DP-exhibits_Synthèse prev 2006 - 2007 par entreprise" xfId="8895"/>
    <cellStyle name="_MultipleSpace_Jazztel model 15-exhibits_Jazztel model 18DP-exhibits_Synthèse prev 2006 - 2007 par entreprise 2" xfId="8896"/>
    <cellStyle name="_MultipleSpace_Jazztel model 15-exhibits_Jazztel model 18DP-exhibits_Synthèse prev 2006 - 2007 par entreprise 2 2" xfId="8897"/>
    <cellStyle name="_MultipleSpace_Jazztel model 15-exhibits_Jazztel model 18DP-exhibits_Synthèse prev 2006 - 2007 par entreprise_Bridge FC Act 2007 vs 2008 (Fct June) par entreprise" xfId="8898"/>
    <cellStyle name="_MultipleSpace_Jazztel model 15-exhibits_Jazztel model 18DP-exhibits_Synthèse prev 2006 - 2007 par entreprise_Bridge FC Act 2007 vs 2008 (Fct June) par entreprise 2" xfId="8899"/>
    <cellStyle name="_MultipleSpace_Jazztel model 15-exhibits_Jazztel model 18DP-exhibits_Synthèse prev 2006 - 2007 par entreprise_Bridge FC Act 2007 vs 2008 (Fct June) par entreprise 2 2" xfId="8900"/>
    <cellStyle name="_MultipleSpace_Jazztel model 15-exhibits_Jazztel model 18DP-exhibits_Synthèse prev 2006 - 2007 par entreprise_Cash Unit Review 2012 03 Acetow" xfId="8901"/>
    <cellStyle name="_MultipleSpace_Jazztel model 15-exhibits_Jazztel model 18DP-exhibits_Synthèse prev 2006 - 2007 par entreprise_Conso Bridge EBITDA 2008x2007" xfId="8902"/>
    <cellStyle name="_MultipleSpace_Jazztel model 15-exhibits_Jazztel model 18DP-exhibits_Synthèse prev 2006 - 2007 par entreprise_Conso Bridge EBITDA 2008x2007 2" xfId="8903"/>
    <cellStyle name="_MultipleSpace_Jazztel model 15-exhibits_Jazztel model 18DP-exhibits_Synthèse prev 2006 - 2007 par entreprise_Conso Bridge EBITDA 2008x2007 2 2" xfId="8904"/>
    <cellStyle name="_MultipleSpace_Jazztel model 15-exhibits_Jazztel model 18DP-exhibits_Synthèse prev 2006 - 2007 par entreprise_Conso Bridge EBITDA 2008x2007 SPRING06" xfId="8905"/>
    <cellStyle name="_MultipleSpace_Jazztel model 15-exhibits_Jazztel model 18DP-exhibits_Synthèse prev 2006 - 2007 par entreprise_Conso Bridge EBITDA 2008x2007 SPRING06 2" xfId="8906"/>
    <cellStyle name="_MultipleSpace_Jazztel model 15-exhibits_Jazztel model 18DP-exhibits_Synthèse prev 2006 - 2007 par entreprise_Conso Bridge EBITDA 2008x2007 SPRING06 2 2" xfId="8907"/>
    <cellStyle name="_MultipleSpace_Jazztel model 15-exhibits_Jazztel model 18DP-exhibits_Synthèse prev 2006 - 2007 par entreprise_Formats RDG Dec 2007 vMAG Energy Services" xfId="8908"/>
    <cellStyle name="_MultipleSpace_Jazztel model 15-exhibits_Jazztel model 18DP-exhibits_Synthèse prev 2006 - 2007 par entreprise_Formats RDG Dec 2007 vMAG Energy Services 2" xfId="8909"/>
    <cellStyle name="_MultipleSpace_Jazztel model 15-exhibits_Jazztel model 18DP-exhibits_Synthèse prev 2006 - 2007 par entreprise_Formats RDG Dec 2007 vMAG Energy Services 2 2" xfId="8910"/>
    <cellStyle name="_MultipleSpace_Jazztel model 15-exhibits_Jazztel model 18DP-exhibits_Synthèse prev 2006 - 2007 par entreprise_P&amp;L Spring 200806" xfId="8911"/>
    <cellStyle name="_MultipleSpace_Jazztel model 15-exhibits_Jazztel model 18DP-exhibits_Synthèse prev 2006 - 2007 par entreprise_P&amp;L Spring 200806 2" xfId="8912"/>
    <cellStyle name="_MultipleSpace_Jazztel model 15-exhibits_Jazztel model 18DP-exhibits_Synthèse prev 2006 - 2007 par entreprise_P&amp;L Spring 200806 2 2" xfId="8913"/>
    <cellStyle name="_MultipleSpace_Jazztel model 15-exhibits_Jazztel model 18DP-exhibits_Synthèse prev 2006 - 2007 par entreprise_Présentation au Board" xfId="8914"/>
    <cellStyle name="_MultipleSpace_Jazztel model 15-exhibits_Jazztel model 18DP-exhibits_Synthèse prev 2006 - 2007 par entreprise_Présentation au Board 2" xfId="8915"/>
    <cellStyle name="_MultipleSpace_Jazztel model 15-exhibits_Jazztel model 18DP-exhibits_Synthèse prev 2006 - 2007 par entreprise_Présentation au Board 2 2" xfId="8916"/>
    <cellStyle name="_MultipleSpace_Jazztel model 15-exhibits_Jazztel model 18DP-exhibits_Synthèse prev 2006 - 2007 par entreprise_Présentation au Board July 29" xfId="8917"/>
    <cellStyle name="_MultipleSpace_Jazztel model 15-exhibits_Jazztel model 18DP-exhibits_Synthèse prev 2006 - 2007 par entreprise_Présentation au Board July 29 2" xfId="8918"/>
    <cellStyle name="_MultipleSpace_Jazztel model 15-exhibits_Jazztel model 18DP-exhibits_Synthèse prev 2006 - 2007 par entreprise_Présentation au Board July 29 2 2" xfId="8919"/>
    <cellStyle name="_MultipleSpace_Jazztel model 15-exhibits_Jazztel model 18DP-exhibits_Synthèse prev 2006 - 2007 par entreprise_Présentation au CDG July 21 v080708" xfId="8920"/>
    <cellStyle name="_MultipleSpace_Jazztel model 15-exhibits_Jazztel model 18DP-exhibits_Synthèse prev 2006 - 2007 par entreprise_Présentation au CDG July 21 v080708 2" xfId="8921"/>
    <cellStyle name="_MultipleSpace_Jazztel model 15-exhibits_Jazztel model 18DP-exhibits_Synthèse prev 2006 - 2007 par entreprise_Présentation au CDG July 21 v080708 2 2" xfId="8922"/>
    <cellStyle name="_MultipleSpace_Jazztel model 15-exhibits_Jazztel model 18DP-exhibits_Synthèse prev 2006 - 2007 par entreprise_SPRING 2010" xfId="8923"/>
    <cellStyle name="_MultipleSpace_Jazztel model 15-exhibits_Jazztel model 18DP-exhibits_Synthèse prev 2006 - 2007 par entreprise_SPRING 2010 2" xfId="8924"/>
    <cellStyle name="_MultipleSpace_Jazztel model 15-exhibits_Jazztel model 18DP-exhibits_Synthèse prev 2006 - 2007 par entreprise_SPRING 2010 2 2" xfId="8925"/>
    <cellStyle name="_MultipleSpace_Jazztel model 15-exhibits_Jazztel model 18DP-exhibits_Synthèse prev 2006 - 2007 par entreprise_Synthèse Rhodia Spring Dec 2007 P&amp;L" xfId="8926"/>
    <cellStyle name="_MultipleSpace_Jazztel model 15-exhibits_Jazztel model 18DP-exhibits_Synthèse prev 2006 - 2007 par entreprise_Synthèse Rhodia Spring Dec 2007 P&amp;L 2" xfId="8927"/>
    <cellStyle name="_MultipleSpace_Jazztel model 15-exhibits_Jazztel model 18DP-exhibits_Synthèse prev 2006 - 2007 par entreprise_Synthèse Rhodia Spring Dec 2007 P&amp;L 2 2" xfId="8928"/>
    <cellStyle name="_MultipleSpace_Jazztel model 15-exhibits_Jazztel model 18DP-exhibits_Synthèse prev 2006 - 2007 par entreprise_WC &amp; Free Cash Flow 2011-10" xfId="8929"/>
    <cellStyle name="_MultipleSpace_Jazztel model 15-exhibits_Jazztel model 18DP-exhibits_Synthèse prev 2006 - 2007 par entreprise_WC &amp; Free Cash Flow 2011-10 2" xfId="8930"/>
    <cellStyle name="_MultipleSpace_Jazztel model 15-exhibits_Jazztel model 18DP-exhibits_Synthèse prev 2006 - 2007 par entreprise_WC &amp; Free Cash Flow 2011-10 2 2" xfId="8931"/>
    <cellStyle name="_MultipleSpace_Jazztel model 15-exhibits_Jazztel model 18DP-exhibits_Synthèse prev 2006 - 2007 par entreprise_WC &amp; Free Cash Flow Spring 200806" xfId="8932"/>
    <cellStyle name="_MultipleSpace_Jazztel model 15-exhibits_Jazztel model 18DP-exhibits_Synthèse prev 2006 - 2007 par entreprise_WC &amp; Free Cash Flow Spring 200806 2" xfId="8933"/>
    <cellStyle name="_MultipleSpace_Jazztel model 15-exhibits_Jazztel model 18DP-exhibits_Synthèse prev 2006 - 2007 par entreprise_WC &amp; Free Cash Flow Spring 200806 2 2" xfId="8934"/>
    <cellStyle name="_MultipleSpace_Jazztel model 15-exhibits_Jazztel model 18DP-exhibits_T_MOBIL2" xfId="8935"/>
    <cellStyle name="_MultipleSpace_Jazztel model 15-exhibits_Jazztel model 18DP-exhibits_T_MOBIL2 2" xfId="8936"/>
    <cellStyle name="_MultipleSpace_Jazztel model 15-exhibits_Jazztel1" xfId="8937"/>
    <cellStyle name="_MultipleSpace_Jazztel model 15-exhibits_Jazztel1 2" xfId="8938"/>
    <cellStyle name="_MultipleSpace_Jazztel model 15-exhibits_T_MOBIL2" xfId="8939"/>
    <cellStyle name="_MultipleSpace_Jazztel model 15-exhibits_T_MOBIL2 2" xfId="8940"/>
    <cellStyle name="_MultipleSpace_Jazztel model 15-exhibits_T_MOBIL2 2_FCF" xfId="8941"/>
    <cellStyle name="_MultipleSpace_Jazztel model 15-exhibits_T_MOBIL2 3" xfId="8942"/>
    <cellStyle name="_MultipleSpace_Jazztel model 15-exhibits_T_MOBIL2 4" xfId="8943"/>
    <cellStyle name="_MultipleSpace_Jazztel model 15-exhibits_T_MOBIL2_FCF" xfId="8944"/>
    <cellStyle name="_MultipleSpace_Jazztel model 15-exhibits_Versatel1" xfId="8945"/>
    <cellStyle name="_MultipleSpace_Jazztel model 15-exhibits_Versatel1 2" xfId="8946"/>
    <cellStyle name="_MultipleSpace_Jazztel model 15-exhibits-Friso2" xfId="8947"/>
    <cellStyle name="_MultipleSpace_Jazztel model 15-exhibits-Friso2 2" xfId="8948"/>
    <cellStyle name="_MultipleSpace_Jazztel model 15-exhibits-Friso2 2 2" xfId="8949"/>
    <cellStyle name="_MultipleSpace_Jazztel model 15-exhibits-Friso2_Jazztel model 16DP3-Exhibits" xfId="8950"/>
    <cellStyle name="_MultipleSpace_Jazztel model 15-exhibits-Friso2_Jazztel model 16DP3-Exhibits 2" xfId="8951"/>
    <cellStyle name="_MultipleSpace_Jazztel model 15-exhibits-Friso2_Jazztel model 16DP3-Exhibits 2 2" xfId="8952"/>
    <cellStyle name="_MultipleSpace_Jazztel model 15-exhibits-Friso2_Jazztel model 16DP3-Exhibits_Mobile CSC - CMT" xfId="8953"/>
    <cellStyle name="_MultipleSpace_Jazztel model 15-exhibits-Friso2_Jazztel model 16DP3-Exhibits_Mobile CSC - CMT 2" xfId="8954"/>
    <cellStyle name="_MultipleSpace_Jazztel model 15-exhibits-Friso2_Jazztel model 16DP3-Exhibits_Mobile CSC - CMT 2 2" xfId="8955"/>
    <cellStyle name="_MultipleSpace_Jazztel model 15-exhibits-Friso2_Jazztel model 16DP3-Exhibits_Mobile CSC - CMT_Chiffres Pres board 2007" xfId="8956"/>
    <cellStyle name="_MultipleSpace_Jazztel model 15-exhibits-Friso2_Jazztel model 16DP3-Exhibits_Mobile CSC - CMT_Chiffres Pres board 2007 2" xfId="8957"/>
    <cellStyle name="_MultipleSpace_Jazztel model 15-exhibits-Friso2_Jazztel model 16DP3-Exhibits_Mobile CSC - CMT_Chiffres Pres board 2007 2 2" xfId="8958"/>
    <cellStyle name="_MultipleSpace_Jazztel model 15-exhibits-Friso2_Jazztel model 16DP3-Exhibits_Mobile CSC - CMT_Chiffres Pres Juillet 2007" xfId="8959"/>
    <cellStyle name="_MultipleSpace_Jazztel model 15-exhibits-Friso2_Jazztel model 16DP3-Exhibits_Mobile CSC - CMT_Chiffres Pres Juillet 2007 2" xfId="8960"/>
    <cellStyle name="_MultipleSpace_Jazztel model 15-exhibits-Friso2_Jazztel model 16DP3-Exhibits_Mobile CSC - CMT_Chiffres Pres Juillet 2007 2 2" xfId="8961"/>
    <cellStyle name="_MultipleSpace_Jazztel model 15-exhibits-Friso2_Jazztel model 16DP3-Exhibits_Mobile CSC - CMT_Free Cash Flow" xfId="8962"/>
    <cellStyle name="_MultipleSpace_Jazztel model 15-exhibits-Friso2_Jazztel model 16DP3-Exhibits_Mobile CSC - CMT_Free Cash Flow 2" xfId="8963"/>
    <cellStyle name="_MultipleSpace_Jazztel model 15-exhibits-Friso2_Jazztel model 16DP3-Exhibits_Mobile CSC - CMT_Free Cash Flow 2 2" xfId="8964"/>
    <cellStyle name="_MultipleSpace_Jazztel model 15-exhibits-Friso2_Jazztel model 16DP3-Exhibits_Mobile CSC - CMT_Free Cash Flow_Bridge FC Act 2007 vs 2008 (Fct June) par entreprise" xfId="8965"/>
    <cellStyle name="_MultipleSpace_Jazztel model 15-exhibits-Friso2_Jazztel model 16DP3-Exhibits_Mobile CSC - CMT_Free Cash Flow_Bridge FC Act 2007 vs 2008 (Fct June) par entreprise 2" xfId="8966"/>
    <cellStyle name="_MultipleSpace_Jazztel model 15-exhibits-Friso2_Jazztel model 16DP3-Exhibits_Mobile CSC - CMT_Free Cash Flow_Bridge FC Act 2007 vs 2008 (Fct June) par entreprise 2 2" xfId="8967"/>
    <cellStyle name="_MultipleSpace_Jazztel model 15-exhibits-Friso2_Jazztel model 16DP3-Exhibits_Mobile CSC - CMT_Free Cash Flow_Cash Unit Review 2012 03 Acetow" xfId="8968"/>
    <cellStyle name="_MultipleSpace_Jazztel model 15-exhibits-Friso2_Jazztel model 16DP3-Exhibits_Mobile CSC - CMT_Free Cash Flow_Chiffres Pres board 2007" xfId="8969"/>
    <cellStyle name="_MultipleSpace_Jazztel model 15-exhibits-Friso2_Jazztel model 16DP3-Exhibits_Mobile CSC - CMT_Free Cash Flow_Chiffres Pres board 2007 2" xfId="8970"/>
    <cellStyle name="_MultipleSpace_Jazztel model 15-exhibits-Friso2_Jazztel model 16DP3-Exhibits_Mobile CSC - CMT_Free Cash Flow_Chiffres Pres board 2007 2 2" xfId="8971"/>
    <cellStyle name="_MultipleSpace_Jazztel model 15-exhibits-Friso2_Jazztel model 16DP3-Exhibits_Mobile CSC - CMT_Free Cash Flow_Conso Bridge EBITDA 2008x2007" xfId="8972"/>
    <cellStyle name="_MultipleSpace_Jazztel model 15-exhibits-Friso2_Jazztel model 16DP3-Exhibits_Mobile CSC - CMT_Free Cash Flow_Conso Bridge EBITDA 2008x2007 2" xfId="8973"/>
    <cellStyle name="_MultipleSpace_Jazztel model 15-exhibits-Friso2_Jazztel model 16DP3-Exhibits_Mobile CSC - CMT_Free Cash Flow_Conso Bridge EBITDA 2008x2007 2 2" xfId="8974"/>
    <cellStyle name="_MultipleSpace_Jazztel model 15-exhibits-Friso2_Jazztel model 16DP3-Exhibits_Mobile CSC - CMT_Free Cash Flow_Conso Bridge EBITDA 2008x2007 SPRING06" xfId="8975"/>
    <cellStyle name="_MultipleSpace_Jazztel model 15-exhibits-Friso2_Jazztel model 16DP3-Exhibits_Mobile CSC - CMT_Free Cash Flow_Conso Bridge EBITDA 2008x2007 SPRING06 2" xfId="8976"/>
    <cellStyle name="_MultipleSpace_Jazztel model 15-exhibits-Friso2_Jazztel model 16DP3-Exhibits_Mobile CSC - CMT_Free Cash Flow_Conso Bridge EBITDA 2008x2007 SPRING06 2 2" xfId="8977"/>
    <cellStyle name="_MultipleSpace_Jazztel model 15-exhibits-Friso2_Jazztel model 16DP3-Exhibits_Mobile CSC - CMT_Free Cash Flow_P&amp;L Spring 200806" xfId="8978"/>
    <cellStyle name="_MultipleSpace_Jazztel model 15-exhibits-Friso2_Jazztel model 16DP3-Exhibits_Mobile CSC - CMT_Free Cash Flow_P&amp;L Spring 200806 2" xfId="8979"/>
    <cellStyle name="_MultipleSpace_Jazztel model 15-exhibits-Friso2_Jazztel model 16DP3-Exhibits_Mobile CSC - CMT_Free Cash Flow_P&amp;L Spring 200806 2 2" xfId="8980"/>
    <cellStyle name="_MultipleSpace_Jazztel model 15-exhibits-Friso2_Jazztel model 16DP3-Exhibits_Mobile CSC - CMT_Free Cash Flow_Présentation au Board" xfId="8981"/>
    <cellStyle name="_MultipleSpace_Jazztel model 15-exhibits-Friso2_Jazztel model 16DP3-Exhibits_Mobile CSC - CMT_Free Cash Flow_Présentation au Board 2" xfId="8982"/>
    <cellStyle name="_MultipleSpace_Jazztel model 15-exhibits-Friso2_Jazztel model 16DP3-Exhibits_Mobile CSC - CMT_Free Cash Flow_Présentation au Board 2 2" xfId="8983"/>
    <cellStyle name="_MultipleSpace_Jazztel model 15-exhibits-Friso2_Jazztel model 16DP3-Exhibits_Mobile CSC - CMT_Free Cash Flow_Présentation au Board July 29" xfId="8984"/>
    <cellStyle name="_MultipleSpace_Jazztel model 15-exhibits-Friso2_Jazztel model 16DP3-Exhibits_Mobile CSC - CMT_Free Cash Flow_Présentation au Board July 29 2" xfId="8985"/>
    <cellStyle name="_MultipleSpace_Jazztel model 15-exhibits-Friso2_Jazztel model 16DP3-Exhibits_Mobile CSC - CMT_Free Cash Flow_Présentation au Board July 29 2 2" xfId="8986"/>
    <cellStyle name="_MultipleSpace_Jazztel model 15-exhibits-Friso2_Jazztel model 16DP3-Exhibits_Mobile CSC - CMT_Free Cash Flow_Présentation au CDG July 21 v080708" xfId="8987"/>
    <cellStyle name="_MultipleSpace_Jazztel model 15-exhibits-Friso2_Jazztel model 16DP3-Exhibits_Mobile CSC - CMT_Free Cash Flow_Présentation au CDG July 21 v080708 2" xfId="8988"/>
    <cellStyle name="_MultipleSpace_Jazztel model 15-exhibits-Friso2_Jazztel model 16DP3-Exhibits_Mobile CSC - CMT_Free Cash Flow_Présentation au CDG July 21 v080708 2 2" xfId="8989"/>
    <cellStyle name="_MultipleSpace_Jazztel model 15-exhibits-Friso2_Jazztel model 16DP3-Exhibits_Mobile CSC - CMT_Free Cash Flow_Présention au Board July 29" xfId="8990"/>
    <cellStyle name="_MultipleSpace_Jazztel model 15-exhibits-Friso2_Jazztel model 16DP3-Exhibits_Mobile CSC - CMT_Free Cash Flow_Présention au Board July 29 2" xfId="8991"/>
    <cellStyle name="_MultipleSpace_Jazztel model 15-exhibits-Friso2_Jazztel model 16DP3-Exhibits_Mobile CSC - CMT_Free Cash Flow_Présention au Board July 29 2 2" xfId="8992"/>
    <cellStyle name="_MultipleSpace_Jazztel model 15-exhibits-Friso2_Jazztel model 16DP3-Exhibits_Mobile CSC - CMT_Free Cash Flow_RM 2008 01 comments ILM" xfId="8993"/>
    <cellStyle name="_MultipleSpace_Jazztel model 15-exhibits-Friso2_Jazztel model 16DP3-Exhibits_Mobile CSC - CMT_Free Cash Flow_RM 2008 01 comments ILM 2" xfId="8994"/>
    <cellStyle name="_MultipleSpace_Jazztel model 15-exhibits-Friso2_Jazztel model 16DP3-Exhibits_Mobile CSC - CMT_Free Cash Flow_RM 2008 01 comments ILM 2 2" xfId="8995"/>
    <cellStyle name="_MultipleSpace_Jazztel model 15-exhibits-Friso2_Jazztel model 16DP3-Exhibits_Mobile CSC - CMT_Free Cash Flow_RM 2008 04 comments ILM" xfId="8996"/>
    <cellStyle name="_MultipleSpace_Jazztel model 15-exhibits-Friso2_Jazztel model 16DP3-Exhibits_Mobile CSC - CMT_Free Cash Flow_RM 2008 04 comments ILM 2" xfId="8997"/>
    <cellStyle name="_MultipleSpace_Jazztel model 15-exhibits-Friso2_Jazztel model 16DP3-Exhibits_Mobile CSC - CMT_Free Cash Flow_RM 2008 04 comments ILM 2 2" xfId="8998"/>
    <cellStyle name="_MultipleSpace_Jazztel model 15-exhibits-Friso2_Jazztel model 16DP3-Exhibits_Mobile CSC - CMT_Free Cash Flow_SPRING 2010" xfId="8999"/>
    <cellStyle name="_MultipleSpace_Jazztel model 15-exhibits-Friso2_Jazztel model 16DP3-Exhibits_Mobile CSC - CMT_Free Cash Flow_SPRING 2010 2" xfId="9000"/>
    <cellStyle name="_MultipleSpace_Jazztel model 15-exhibits-Friso2_Jazztel model 16DP3-Exhibits_Mobile CSC - CMT_Free Cash Flow_SPRING 2010 2 2" xfId="9001"/>
    <cellStyle name="_MultipleSpace_Jazztel model 15-exhibits-Friso2_Jazztel model 16DP3-Exhibits_Mobile CSC - CMT_Free Cash Flow_WC &amp; Free Cash Flow 200801" xfId="9002"/>
    <cellStyle name="_MultipleSpace_Jazztel model 15-exhibits-Friso2_Jazztel model 16DP3-Exhibits_Mobile CSC - CMT_Free Cash Flow_WC &amp; Free Cash Flow 200801 2" xfId="9003"/>
    <cellStyle name="_MultipleSpace_Jazztel model 15-exhibits-Friso2_Jazztel model 16DP3-Exhibits_Mobile CSC - CMT_Free Cash Flow_WC &amp; Free Cash Flow 200801 2 2" xfId="9004"/>
    <cellStyle name="_MultipleSpace_Jazztel model 15-exhibits-Friso2_Jazztel model 16DP3-Exhibits_Mobile CSC - CMT_Free Cash Flow_WC &amp; Free Cash Flow 2011-10" xfId="9005"/>
    <cellStyle name="_MultipleSpace_Jazztel model 15-exhibits-Friso2_Jazztel model 16DP3-Exhibits_Mobile CSC - CMT_Free Cash Flow_WC &amp; Free Cash Flow 2011-10 2" xfId="9006"/>
    <cellStyle name="_MultipleSpace_Jazztel model 15-exhibits-Friso2_Jazztel model 16DP3-Exhibits_Mobile CSC - CMT_Free Cash Flow_WC &amp; Free Cash Flow 2011-10 2 2" xfId="9007"/>
    <cellStyle name="_MultipleSpace_Jazztel model 15-exhibits-Friso2_Jazztel model 16DP3-Exhibits_Mobile CSC - CMT_Free Cash Flow_WC &amp; Free Cash Flow Spring 200806" xfId="9008"/>
    <cellStyle name="_MultipleSpace_Jazztel model 15-exhibits-Friso2_Jazztel model 16DP3-Exhibits_Mobile CSC - CMT_Free Cash Flow_WC &amp; Free Cash Flow Spring 200806 2" xfId="9009"/>
    <cellStyle name="_MultipleSpace_Jazztel model 15-exhibits-Friso2_Jazztel model 16DP3-Exhibits_Mobile CSC - CMT_Free Cash Flow_WC &amp; Free Cash Flow Spring 200806 2 2" xfId="9010"/>
    <cellStyle name="_MultipleSpace_Jazztel model 15-exhibits-Friso2_Jazztel model 16DP3-Exhibits_Mobile CSC - CMT_Net result" xfId="9011"/>
    <cellStyle name="_MultipleSpace_Jazztel model 15-exhibits-Friso2_Jazztel model 16DP3-Exhibits_Mobile CSC - CMT_Net result 2" xfId="9012"/>
    <cellStyle name="_MultipleSpace_Jazztel model 15-exhibits-Friso2_Jazztel model 16DP3-Exhibits_Mobile CSC - CMT_Net result 2 2" xfId="9013"/>
    <cellStyle name="_MultipleSpace_Jazztel model 15-exhibits-Friso2_Jazztel model 16DP3-Exhibits_Mobile CSC - CMT_Présention au Board July 29" xfId="9014"/>
    <cellStyle name="_MultipleSpace_Jazztel model 15-exhibits-Friso2_Jazztel model 16DP3-Exhibits_Mobile CSC - CMT_Présention au Board July 29 2" xfId="9015"/>
    <cellStyle name="_MultipleSpace_Jazztel model 15-exhibits-Friso2_Jazztel model 16DP3-Exhibits_Mobile CSC - CMT_Présention au Board July 29 2 2" xfId="9016"/>
    <cellStyle name="_MultipleSpace_Jazztel model 15-exhibits-Friso2_Jazztel model 16DP3-Exhibits_Mobile CSC - CMT_suivi dette et FCF" xfId="9017"/>
    <cellStyle name="_MultipleSpace_Jazztel model 15-exhibits-Friso2_Jazztel model 16DP3-Exhibits_Mobile CSC - CMT_suivi dette et FCF 2" xfId="9018"/>
    <cellStyle name="_MultipleSpace_Jazztel model 15-exhibits-Friso2_Jazztel model 16DP3-Exhibits_Mobile CSC - CMT_suivi dette et FCF 2 2" xfId="9019"/>
    <cellStyle name="_MultipleSpace_Jazztel model 15-exhibits-Friso2_Jazztel model 16DP3-Exhibits_Mobile CSC - CMT_Synthèse prev 2006 - 2007 par entreprise" xfId="9020"/>
    <cellStyle name="_MultipleSpace_Jazztel model 15-exhibits-Friso2_Jazztel model 16DP3-Exhibits_Mobile CSC - CMT_Synthèse prev 2006 - 2007 par entreprise 2" xfId="9021"/>
    <cellStyle name="_MultipleSpace_Jazztel model 15-exhibits-Friso2_Jazztel model 16DP3-Exhibits_Mobile CSC - CMT_Synthèse prev 2006 - 2007 par entreprise 2 2" xfId="9022"/>
    <cellStyle name="_MultipleSpace_Jazztel model 15-exhibits-Friso2_Jazztel model 16DP3-Exhibits_Mobile CSC - CMT_Synthèse prev 2006 - 2007 par entreprise v2" xfId="9023"/>
    <cellStyle name="_MultipleSpace_Jazztel model 15-exhibits-Friso2_Jazztel model 16DP3-Exhibits_Mobile CSC - CMT_Synthèse prev 2006 - 2007 par entreprise v2 2" xfId="9024"/>
    <cellStyle name="_MultipleSpace_Jazztel model 15-exhibits-Friso2_Jazztel model 16DP3-Exhibits_Mobile CSC - CMT_Synthèse prev 2006 - 2007 par entreprise v2 2 2" xfId="9025"/>
    <cellStyle name="_MultipleSpace_Jazztel model 15-exhibits-Friso2_Jazztel model 16DP3-Exhibits_Mobile CSC - CMT_Synthèse prev 2006 - 2007 par entreprise v2_Bridge FC Act 2007 vs 2008 (Fct June) par entreprise" xfId="9026"/>
    <cellStyle name="_MultipleSpace_Jazztel model 15-exhibits-Friso2_Jazztel model 16DP3-Exhibits_Mobile CSC - CMT_Synthèse prev 2006 - 2007 par entreprise v2_Bridge FC Act 2007 vs 2008 (Fct June) par entreprise 2" xfId="9027"/>
    <cellStyle name="_MultipleSpace_Jazztel model 15-exhibits-Friso2_Jazztel model 16DP3-Exhibits_Mobile CSC - CMT_Synthèse prev 2006 - 2007 par entreprise v2_Bridge FC Act 2007 vs 2008 (Fct June) par entreprise 2 2" xfId="9028"/>
    <cellStyle name="_MultipleSpace_Jazztel model 15-exhibits-Friso2_Jazztel model 16DP3-Exhibits_Mobile CSC - CMT_Synthèse prev 2006 - 2007 par entreprise v2_Cash Unit Review 2012 03 Acetow" xfId="9029"/>
    <cellStyle name="_MultipleSpace_Jazztel model 15-exhibits-Friso2_Jazztel model 16DP3-Exhibits_Mobile CSC - CMT_Synthèse prev 2006 - 2007 par entreprise v2_Chiffres Pres board 2007" xfId="9030"/>
    <cellStyle name="_MultipleSpace_Jazztel model 15-exhibits-Friso2_Jazztel model 16DP3-Exhibits_Mobile CSC - CMT_Synthèse prev 2006 - 2007 par entreprise v2_Chiffres Pres board 2007 2" xfId="9031"/>
    <cellStyle name="_MultipleSpace_Jazztel model 15-exhibits-Friso2_Jazztel model 16DP3-Exhibits_Mobile CSC - CMT_Synthèse prev 2006 - 2007 par entreprise v2_Chiffres Pres board 2007 2 2" xfId="9032"/>
    <cellStyle name="_MultipleSpace_Jazztel model 15-exhibits-Friso2_Jazztel model 16DP3-Exhibits_Mobile CSC - CMT_Synthèse prev 2006 - 2007 par entreprise v2_Conso Bridge EBITDA 2008x2007" xfId="9033"/>
    <cellStyle name="_MultipleSpace_Jazztel model 15-exhibits-Friso2_Jazztel model 16DP3-Exhibits_Mobile CSC - CMT_Synthèse prev 2006 - 2007 par entreprise v2_Conso Bridge EBITDA 2008x2007 2" xfId="9034"/>
    <cellStyle name="_MultipleSpace_Jazztel model 15-exhibits-Friso2_Jazztel model 16DP3-Exhibits_Mobile CSC - CMT_Synthèse prev 2006 - 2007 par entreprise v2_Conso Bridge EBITDA 2008x2007 2 2" xfId="9035"/>
    <cellStyle name="_MultipleSpace_Jazztel model 15-exhibits-Friso2_Jazztel model 16DP3-Exhibits_Mobile CSC - CMT_Synthèse prev 2006 - 2007 par entreprise v2_Conso Bridge EBITDA 2008x2007 SPRING06" xfId="9036"/>
    <cellStyle name="_MultipleSpace_Jazztel model 15-exhibits-Friso2_Jazztel model 16DP3-Exhibits_Mobile CSC - CMT_Synthèse prev 2006 - 2007 par entreprise v2_Conso Bridge EBITDA 2008x2007 SPRING06 2" xfId="9037"/>
    <cellStyle name="_MultipleSpace_Jazztel model 15-exhibits-Friso2_Jazztel model 16DP3-Exhibits_Mobile CSC - CMT_Synthèse prev 2006 - 2007 par entreprise v2_Conso Bridge EBITDA 2008x2007 SPRING06 2 2" xfId="9038"/>
    <cellStyle name="_MultipleSpace_Jazztel model 15-exhibits-Friso2_Jazztel model 16DP3-Exhibits_Mobile CSC - CMT_Synthèse prev 2006 - 2007 par entreprise v2_P&amp;L Spring 200806" xfId="9039"/>
    <cellStyle name="_MultipleSpace_Jazztel model 15-exhibits-Friso2_Jazztel model 16DP3-Exhibits_Mobile CSC - CMT_Synthèse prev 2006 - 2007 par entreprise v2_P&amp;L Spring 200806 2" xfId="9040"/>
    <cellStyle name="_MultipleSpace_Jazztel model 15-exhibits-Friso2_Jazztel model 16DP3-Exhibits_Mobile CSC - CMT_Synthèse prev 2006 - 2007 par entreprise v2_P&amp;L Spring 200806 2 2" xfId="9041"/>
    <cellStyle name="_MultipleSpace_Jazztel model 15-exhibits-Friso2_Jazztel model 16DP3-Exhibits_Mobile CSC - CMT_Synthèse prev 2006 - 2007 par entreprise v2_Présentation au Board" xfId="9042"/>
    <cellStyle name="_MultipleSpace_Jazztel model 15-exhibits-Friso2_Jazztel model 16DP3-Exhibits_Mobile CSC - CMT_Synthèse prev 2006 - 2007 par entreprise v2_Présentation au Board 2" xfId="9043"/>
    <cellStyle name="_MultipleSpace_Jazztel model 15-exhibits-Friso2_Jazztel model 16DP3-Exhibits_Mobile CSC - CMT_Synthèse prev 2006 - 2007 par entreprise v2_Présentation au Board 2 2" xfId="9044"/>
    <cellStyle name="_MultipleSpace_Jazztel model 15-exhibits-Friso2_Jazztel model 16DP3-Exhibits_Mobile CSC - CMT_Synthèse prev 2006 - 2007 par entreprise v2_Présentation au Board July 29" xfId="9045"/>
    <cellStyle name="_MultipleSpace_Jazztel model 15-exhibits-Friso2_Jazztel model 16DP3-Exhibits_Mobile CSC - CMT_Synthèse prev 2006 - 2007 par entreprise v2_Présentation au Board July 29 2" xfId="9046"/>
    <cellStyle name="_MultipleSpace_Jazztel model 15-exhibits-Friso2_Jazztel model 16DP3-Exhibits_Mobile CSC - CMT_Synthèse prev 2006 - 2007 par entreprise v2_Présentation au Board July 29 2 2" xfId="9047"/>
    <cellStyle name="_MultipleSpace_Jazztel model 15-exhibits-Friso2_Jazztel model 16DP3-Exhibits_Mobile CSC - CMT_Synthèse prev 2006 - 2007 par entreprise v2_Présentation au CDG July 21 v080708" xfId="9048"/>
    <cellStyle name="_MultipleSpace_Jazztel model 15-exhibits-Friso2_Jazztel model 16DP3-Exhibits_Mobile CSC - CMT_Synthèse prev 2006 - 2007 par entreprise v2_Présentation au CDG July 21 v080708 2" xfId="9049"/>
    <cellStyle name="_MultipleSpace_Jazztel model 15-exhibits-Friso2_Jazztel model 16DP3-Exhibits_Mobile CSC - CMT_Synthèse prev 2006 - 2007 par entreprise v2_Présentation au CDG July 21 v080708 2 2" xfId="9050"/>
    <cellStyle name="_MultipleSpace_Jazztel model 15-exhibits-Friso2_Jazztel model 16DP3-Exhibits_Mobile CSC - CMT_Synthèse prev 2006 - 2007 par entreprise v2_Présention au Board July 29" xfId="9051"/>
    <cellStyle name="_MultipleSpace_Jazztel model 15-exhibits-Friso2_Jazztel model 16DP3-Exhibits_Mobile CSC - CMT_Synthèse prev 2006 - 2007 par entreprise v2_Présention au Board July 29 2" xfId="9052"/>
    <cellStyle name="_MultipleSpace_Jazztel model 15-exhibits-Friso2_Jazztel model 16DP3-Exhibits_Mobile CSC - CMT_Synthèse prev 2006 - 2007 par entreprise v2_Présention au Board July 29 2 2" xfId="9053"/>
    <cellStyle name="_MultipleSpace_Jazztel model 15-exhibits-Friso2_Jazztel model 16DP3-Exhibits_Mobile CSC - CMT_Synthèse prev 2006 - 2007 par entreprise v2_RM 2008 01 comments ILM" xfId="9054"/>
    <cellStyle name="_MultipleSpace_Jazztel model 15-exhibits-Friso2_Jazztel model 16DP3-Exhibits_Mobile CSC - CMT_Synthèse prev 2006 - 2007 par entreprise v2_RM 2008 01 comments ILM 2" xfId="9055"/>
    <cellStyle name="_MultipleSpace_Jazztel model 15-exhibits-Friso2_Jazztel model 16DP3-Exhibits_Mobile CSC - CMT_Synthèse prev 2006 - 2007 par entreprise v2_RM 2008 01 comments ILM 2 2" xfId="9056"/>
    <cellStyle name="_MultipleSpace_Jazztel model 15-exhibits-Friso2_Jazztel model 16DP3-Exhibits_Mobile CSC - CMT_Synthèse prev 2006 - 2007 par entreprise v2_RM 2008 04 comments ILM" xfId="9057"/>
    <cellStyle name="_MultipleSpace_Jazztel model 15-exhibits-Friso2_Jazztel model 16DP3-Exhibits_Mobile CSC - CMT_Synthèse prev 2006 - 2007 par entreprise v2_RM 2008 04 comments ILM 2" xfId="9058"/>
    <cellStyle name="_MultipleSpace_Jazztel model 15-exhibits-Friso2_Jazztel model 16DP3-Exhibits_Mobile CSC - CMT_Synthèse prev 2006 - 2007 par entreprise v2_RM 2008 04 comments ILM 2 2" xfId="9059"/>
    <cellStyle name="_MultipleSpace_Jazztel model 15-exhibits-Friso2_Jazztel model 16DP3-Exhibits_Mobile CSC - CMT_Synthèse prev 2006 - 2007 par entreprise v2_SPRING 2010" xfId="9060"/>
    <cellStyle name="_MultipleSpace_Jazztel model 15-exhibits-Friso2_Jazztel model 16DP3-Exhibits_Mobile CSC - CMT_Synthèse prev 2006 - 2007 par entreprise v2_SPRING 2010 2" xfId="9061"/>
    <cellStyle name="_MultipleSpace_Jazztel model 15-exhibits-Friso2_Jazztel model 16DP3-Exhibits_Mobile CSC - CMT_Synthèse prev 2006 - 2007 par entreprise v2_SPRING 2010 2 2" xfId="9062"/>
    <cellStyle name="_MultipleSpace_Jazztel model 15-exhibits-Friso2_Jazztel model 16DP3-Exhibits_Mobile CSC - CMT_Synthèse prev 2006 - 2007 par entreprise v2_WC &amp; Free Cash Flow 200801" xfId="9063"/>
    <cellStyle name="_MultipleSpace_Jazztel model 15-exhibits-Friso2_Jazztel model 16DP3-Exhibits_Mobile CSC - CMT_Synthèse prev 2006 - 2007 par entreprise v2_WC &amp; Free Cash Flow 200801 2" xfId="9064"/>
    <cellStyle name="_MultipleSpace_Jazztel model 15-exhibits-Friso2_Jazztel model 16DP3-Exhibits_Mobile CSC - CMT_Synthèse prev 2006 - 2007 par entreprise v2_WC &amp; Free Cash Flow 200801 2 2" xfId="9065"/>
    <cellStyle name="_MultipleSpace_Jazztel model 15-exhibits-Friso2_Jazztel model 16DP3-Exhibits_Mobile CSC - CMT_Synthèse prev 2006 - 2007 par entreprise v2_WC &amp; Free Cash Flow 2011-10" xfId="9066"/>
    <cellStyle name="_MultipleSpace_Jazztel model 15-exhibits-Friso2_Jazztel model 16DP3-Exhibits_Mobile CSC - CMT_Synthèse prev 2006 - 2007 par entreprise v2_WC &amp; Free Cash Flow 2011-10 2" xfId="9067"/>
    <cellStyle name="_MultipleSpace_Jazztel model 15-exhibits-Friso2_Jazztel model 16DP3-Exhibits_Mobile CSC - CMT_Synthèse prev 2006 - 2007 par entreprise v2_WC &amp; Free Cash Flow 2011-10 2 2" xfId="9068"/>
    <cellStyle name="_MultipleSpace_Jazztel model 15-exhibits-Friso2_Jazztel model 16DP3-Exhibits_Mobile CSC - CMT_Synthèse prev 2006 - 2007 par entreprise v2_WC &amp; Free Cash Flow Spring 200806" xfId="9069"/>
    <cellStyle name="_MultipleSpace_Jazztel model 15-exhibits-Friso2_Jazztel model 16DP3-Exhibits_Mobile CSC - CMT_Synthèse prev 2006 - 2007 par entreprise v2_WC &amp; Free Cash Flow Spring 200806 2" xfId="9070"/>
    <cellStyle name="_MultipleSpace_Jazztel model 15-exhibits-Friso2_Jazztel model 16DP3-Exhibits_Mobile CSC - CMT_Synthèse prev 2006 - 2007 par entreprise v2_WC &amp; Free Cash Flow Spring 200806 2 2" xfId="9071"/>
    <cellStyle name="_MultipleSpace_Jazztel model 15-exhibits-Friso2_Jazztel model 16DP3-Exhibits_Mobile CSC - CMT_Synthèse prev 2006 - 2007 par entreprise_Bridge FC Act 2007 vs 2008 (Fct June) par entreprise" xfId="9072"/>
    <cellStyle name="_MultipleSpace_Jazztel model 15-exhibits-Friso2_Jazztel model 16DP3-Exhibits_Mobile CSC - CMT_Synthèse prev 2006 - 2007 par entreprise_Bridge FC Act 2007 vs 2008 (Fct June) par entreprise 2" xfId="9073"/>
    <cellStyle name="_MultipleSpace_Jazztel model 15-exhibits-Friso2_Jazztel model 16DP3-Exhibits_Mobile CSC - CMT_Synthèse prev 2006 - 2007 par entreprise_Bridge FC Act 2007 vs 2008 (Fct June) par entreprise 2 2" xfId="9074"/>
    <cellStyle name="_MultipleSpace_Jazztel model 15-exhibits-Friso2_Jazztel model 16DP3-Exhibits_Mobile CSC - CMT_Synthèse prev 2006 - 2007 par entreprise_Cash Unit Review 2012 03 Acetow" xfId="9075"/>
    <cellStyle name="_MultipleSpace_Jazztel model 15-exhibits-Friso2_Jazztel model 16DP3-Exhibits_Mobile CSC - CMT_Synthèse prev 2006 - 2007 par entreprise_Conso Bridge EBITDA 2008x2007" xfId="9076"/>
    <cellStyle name="_MultipleSpace_Jazztel model 15-exhibits-Friso2_Jazztel model 16DP3-Exhibits_Mobile CSC - CMT_Synthèse prev 2006 - 2007 par entreprise_Conso Bridge EBITDA 2008x2007 2" xfId="9077"/>
    <cellStyle name="_MultipleSpace_Jazztel model 15-exhibits-Friso2_Jazztel model 16DP3-Exhibits_Mobile CSC - CMT_Synthèse prev 2006 - 2007 par entreprise_Conso Bridge EBITDA 2008x2007 2 2" xfId="9078"/>
    <cellStyle name="_MultipleSpace_Jazztel model 15-exhibits-Friso2_Jazztel model 16DP3-Exhibits_Mobile CSC - CMT_Synthèse prev 2006 - 2007 par entreprise_Conso Bridge EBITDA 2008x2007 SPRING06" xfId="9079"/>
    <cellStyle name="_MultipleSpace_Jazztel model 15-exhibits-Friso2_Jazztel model 16DP3-Exhibits_Mobile CSC - CMT_Synthèse prev 2006 - 2007 par entreprise_Conso Bridge EBITDA 2008x2007 SPRING06 2" xfId="9080"/>
    <cellStyle name="_MultipleSpace_Jazztel model 15-exhibits-Friso2_Jazztel model 16DP3-Exhibits_Mobile CSC - CMT_Synthèse prev 2006 - 2007 par entreprise_Conso Bridge EBITDA 2008x2007 SPRING06 2 2" xfId="9081"/>
    <cellStyle name="_MultipleSpace_Jazztel model 15-exhibits-Friso2_Jazztel model 16DP3-Exhibits_Mobile CSC - CMT_Synthèse prev 2006 - 2007 par entreprise_Formats RDG Dec 2007 vMAG Energy Services" xfId="9082"/>
    <cellStyle name="_MultipleSpace_Jazztel model 15-exhibits-Friso2_Jazztel model 16DP3-Exhibits_Mobile CSC - CMT_Synthèse prev 2006 - 2007 par entreprise_Formats RDG Dec 2007 vMAG Energy Services 2" xfId="9083"/>
    <cellStyle name="_MultipleSpace_Jazztel model 15-exhibits-Friso2_Jazztel model 16DP3-Exhibits_Mobile CSC - CMT_Synthèse prev 2006 - 2007 par entreprise_Formats RDG Dec 2007 vMAG Energy Services 2 2" xfId="9084"/>
    <cellStyle name="_MultipleSpace_Jazztel model 15-exhibits-Friso2_Jazztel model 16DP3-Exhibits_Mobile CSC - CMT_Synthèse prev 2006 - 2007 par entreprise_P&amp;L Spring 200806" xfId="9085"/>
    <cellStyle name="_MultipleSpace_Jazztel model 15-exhibits-Friso2_Jazztel model 16DP3-Exhibits_Mobile CSC - CMT_Synthèse prev 2006 - 2007 par entreprise_P&amp;L Spring 200806 2" xfId="9086"/>
    <cellStyle name="_MultipleSpace_Jazztel model 15-exhibits-Friso2_Jazztel model 16DP3-Exhibits_Mobile CSC - CMT_Synthèse prev 2006 - 2007 par entreprise_P&amp;L Spring 200806 2 2" xfId="9087"/>
    <cellStyle name="_MultipleSpace_Jazztel model 15-exhibits-Friso2_Jazztel model 16DP3-Exhibits_Mobile CSC - CMT_Synthèse prev 2006 - 2007 par entreprise_Présentation au Board" xfId="9088"/>
    <cellStyle name="_MultipleSpace_Jazztel model 15-exhibits-Friso2_Jazztel model 16DP3-Exhibits_Mobile CSC - CMT_Synthèse prev 2006 - 2007 par entreprise_Présentation au Board 2" xfId="9089"/>
    <cellStyle name="_MultipleSpace_Jazztel model 15-exhibits-Friso2_Jazztel model 16DP3-Exhibits_Mobile CSC - CMT_Synthèse prev 2006 - 2007 par entreprise_Présentation au Board 2 2" xfId="9090"/>
    <cellStyle name="_MultipleSpace_Jazztel model 15-exhibits-Friso2_Jazztel model 16DP3-Exhibits_Mobile CSC - CMT_Synthèse prev 2006 - 2007 par entreprise_Présentation au Board July 29" xfId="9091"/>
    <cellStyle name="_MultipleSpace_Jazztel model 15-exhibits-Friso2_Jazztel model 16DP3-Exhibits_Mobile CSC - CMT_Synthèse prev 2006 - 2007 par entreprise_Présentation au Board July 29 2" xfId="9092"/>
    <cellStyle name="_MultipleSpace_Jazztel model 15-exhibits-Friso2_Jazztel model 16DP3-Exhibits_Mobile CSC - CMT_Synthèse prev 2006 - 2007 par entreprise_Présentation au Board July 29 2 2" xfId="9093"/>
    <cellStyle name="_MultipleSpace_Jazztel model 15-exhibits-Friso2_Jazztel model 16DP3-Exhibits_Mobile CSC - CMT_Synthèse prev 2006 - 2007 par entreprise_Présentation au CDG July 21 v080708" xfId="9094"/>
    <cellStyle name="_MultipleSpace_Jazztel model 15-exhibits-Friso2_Jazztel model 16DP3-Exhibits_Mobile CSC - CMT_Synthèse prev 2006 - 2007 par entreprise_Présentation au CDG July 21 v080708 2" xfId="9095"/>
    <cellStyle name="_MultipleSpace_Jazztel model 15-exhibits-Friso2_Jazztel model 16DP3-Exhibits_Mobile CSC - CMT_Synthèse prev 2006 - 2007 par entreprise_Présentation au CDG July 21 v080708 2 2" xfId="9096"/>
    <cellStyle name="_MultipleSpace_Jazztel model 15-exhibits-Friso2_Jazztel model 16DP3-Exhibits_Mobile CSC - CMT_Synthèse prev 2006 - 2007 par entreprise_RM 2008 01 comments ILM" xfId="9097"/>
    <cellStyle name="_MultipleSpace_Jazztel model 15-exhibits-Friso2_Jazztel model 16DP3-Exhibits_Mobile CSC - CMT_Synthèse prev 2006 - 2007 par entreprise_RM 2008 01 comments ILM 2" xfId="9098"/>
    <cellStyle name="_MultipleSpace_Jazztel model 15-exhibits-Friso2_Jazztel model 16DP3-Exhibits_Mobile CSC - CMT_Synthèse prev 2006 - 2007 par entreprise_RM 2008 01 comments ILM 2 2" xfId="9099"/>
    <cellStyle name="_MultipleSpace_Jazztel model 15-exhibits-Friso2_Jazztel model 16DP3-Exhibits_Mobile CSC - CMT_Synthèse prev 2006 - 2007 par entreprise_RM 2008 04 comments ILM" xfId="9100"/>
    <cellStyle name="_MultipleSpace_Jazztel model 15-exhibits-Friso2_Jazztel model 16DP3-Exhibits_Mobile CSC - CMT_Synthèse prev 2006 - 2007 par entreprise_RM 2008 04 comments ILM 2" xfId="9101"/>
    <cellStyle name="_MultipleSpace_Jazztel model 15-exhibits-Friso2_Jazztel model 16DP3-Exhibits_Mobile CSC - CMT_Synthèse prev 2006 - 2007 par entreprise_RM 2008 04 comments ILM 2 2" xfId="9102"/>
    <cellStyle name="_MultipleSpace_Jazztel model 15-exhibits-Friso2_Jazztel model 16DP3-Exhibits_Mobile CSC - CMT_Synthèse prev 2006 - 2007 par entreprise_SPRING 2010" xfId="9103"/>
    <cellStyle name="_MultipleSpace_Jazztel model 15-exhibits-Friso2_Jazztel model 16DP3-Exhibits_Mobile CSC - CMT_Synthèse prev 2006 - 2007 par entreprise_SPRING 2010 2" xfId="9104"/>
    <cellStyle name="_MultipleSpace_Jazztel model 15-exhibits-Friso2_Jazztel model 16DP3-Exhibits_Mobile CSC - CMT_Synthèse prev 2006 - 2007 par entreprise_SPRING 2010 2 2" xfId="9105"/>
    <cellStyle name="_MultipleSpace_Jazztel model 15-exhibits-Friso2_Jazztel model 16DP3-Exhibits_Mobile CSC - CMT_Synthèse prev 2006 - 2007 par entreprise_Synthèse Rhodia Spring Dec 2007 P&amp;L" xfId="9106"/>
    <cellStyle name="_MultipleSpace_Jazztel model 15-exhibits-Friso2_Jazztel model 16DP3-Exhibits_Mobile CSC - CMT_Synthèse prev 2006 - 2007 par entreprise_Synthèse Rhodia Spring Dec 2007 P&amp;L 2" xfId="9107"/>
    <cellStyle name="_MultipleSpace_Jazztel model 15-exhibits-Friso2_Jazztel model 16DP3-Exhibits_Mobile CSC - CMT_Synthèse prev 2006 - 2007 par entreprise_Synthèse Rhodia Spring Dec 2007 P&amp;L 2 2" xfId="9108"/>
    <cellStyle name="_MultipleSpace_Jazztel model 15-exhibits-Friso2_Jazztel model 16DP3-Exhibits_Mobile CSC - CMT_Synthèse prev 2006 - 2007 par entreprise_WC &amp; Free Cash Flow 200801" xfId="9109"/>
    <cellStyle name="_MultipleSpace_Jazztel model 15-exhibits-Friso2_Jazztel model 16DP3-Exhibits_Mobile CSC - CMT_Synthèse prev 2006 - 2007 par entreprise_WC &amp; Free Cash Flow 200801 2" xfId="9110"/>
    <cellStyle name="_MultipleSpace_Jazztel model 15-exhibits-Friso2_Jazztel model 16DP3-Exhibits_Mobile CSC - CMT_Synthèse prev 2006 - 2007 par entreprise_WC &amp; Free Cash Flow 200801 2 2" xfId="9111"/>
    <cellStyle name="_MultipleSpace_Jazztel model 15-exhibits-Friso2_Jazztel model 16DP3-Exhibits_Mobile CSC - CMT_Synthèse prev 2006 - 2007 par entreprise_WC &amp; Free Cash Flow 2011-10" xfId="9112"/>
    <cellStyle name="_MultipleSpace_Jazztel model 15-exhibits-Friso2_Jazztel model 16DP3-Exhibits_Mobile CSC - CMT_Synthèse prev 2006 - 2007 par entreprise_WC &amp; Free Cash Flow 2011-10 2" xfId="9113"/>
    <cellStyle name="_MultipleSpace_Jazztel model 15-exhibits-Friso2_Jazztel model 16DP3-Exhibits_Mobile CSC - CMT_Synthèse prev 2006 - 2007 par entreprise_WC &amp; Free Cash Flow 2011-10 2 2" xfId="9114"/>
    <cellStyle name="_MultipleSpace_Jazztel model 15-exhibits-Friso2_Jazztel model 16DP3-Exhibits_Mobile CSC - CMT_Synthèse prev 2006 - 2007 par entreprise_WC &amp; Free Cash Flow Spring 200806" xfId="9115"/>
    <cellStyle name="_MultipleSpace_Jazztel model 15-exhibits-Friso2_Jazztel model 16DP3-Exhibits_Mobile CSC - CMT_Synthèse prev 2006 - 2007 par entreprise_WC &amp; Free Cash Flow Spring 200806 2" xfId="9116"/>
    <cellStyle name="_MultipleSpace_Jazztel model 15-exhibits-Friso2_Jazztel model 16DP3-Exhibits_Mobile CSC - CMT_Synthèse prev 2006 - 2007 par entreprise_WC &amp; Free Cash Flow Spring 200806 2 2" xfId="9117"/>
    <cellStyle name="_MultipleSpace_Jazztel model 15-exhibits-Friso2_Jazztel model 18DP-exhibits" xfId="9118"/>
    <cellStyle name="_MultipleSpace_Jazztel model 15-exhibits-Friso2_Jazztel model 18DP-exhibits 2" xfId="9119"/>
    <cellStyle name="_MultipleSpace_Jazztel model 15-exhibits-Friso2_Jazztel model 18DP-exhibits 2 2" xfId="9120"/>
    <cellStyle name="_MultipleSpace_Jazztel model 15-exhibits-Friso2_Jazztel model 18DP-exhibits_Chiffres Pres board 2007" xfId="9121"/>
    <cellStyle name="_MultipleSpace_Jazztel model 15-exhibits-Friso2_Jazztel model 18DP-exhibits_Chiffres Pres board 2007 2" xfId="9122"/>
    <cellStyle name="_MultipleSpace_Jazztel model 15-exhibits-Friso2_Jazztel model 18DP-exhibits_Chiffres Pres board 2007 2 2" xfId="9123"/>
    <cellStyle name="_MultipleSpace_Jazztel model 15-exhibits-Friso2_Jazztel model 18DP-exhibits_Chiffres Pres Juillet 2007" xfId="9124"/>
    <cellStyle name="_MultipleSpace_Jazztel model 15-exhibits-Friso2_Jazztel model 18DP-exhibits_Chiffres Pres Juillet 2007 2" xfId="9125"/>
    <cellStyle name="_MultipleSpace_Jazztel model 15-exhibits-Friso2_Jazztel model 18DP-exhibits_Chiffres Pres Juillet 2007 2 2" xfId="9126"/>
    <cellStyle name="_MultipleSpace_Jazztel model 15-exhibits-Friso2_Jazztel model 18DP-exhibits_Net result" xfId="9127"/>
    <cellStyle name="_MultipleSpace_Jazztel model 15-exhibits-Friso2_Jazztel model 18DP-exhibits_Net result 2" xfId="9128"/>
    <cellStyle name="_MultipleSpace_Jazztel model 15-exhibits-Friso2_Jazztel model 18DP-exhibits_Net result 2 2" xfId="9129"/>
    <cellStyle name="_MultipleSpace_Jazztel model 15-exhibits-Friso2_Jazztel model 18DP-exhibits_Net result_Bridge FC Act 2007 vs 2008 (Fct June) par entreprise" xfId="9130"/>
    <cellStyle name="_MultipleSpace_Jazztel model 15-exhibits-Friso2_Jazztel model 18DP-exhibits_Net result_Bridge FC Act 2007 vs 2008 (Fct June) par entreprise 2" xfId="9131"/>
    <cellStyle name="_MultipleSpace_Jazztel model 15-exhibits-Friso2_Jazztel model 18DP-exhibits_Net result_Bridge FC Act 2007 vs 2008 (Fct June) par entreprise 2 2" xfId="9132"/>
    <cellStyle name="_MultipleSpace_Jazztel model 15-exhibits-Friso2_Jazztel model 18DP-exhibits_Net result_Cash Unit Review 2012 03 Acetow" xfId="9133"/>
    <cellStyle name="_MultipleSpace_Jazztel model 15-exhibits-Friso2_Jazztel model 18DP-exhibits_Net result_Conso Bridge EBITDA 2008x2007" xfId="9134"/>
    <cellStyle name="_MultipleSpace_Jazztel model 15-exhibits-Friso2_Jazztel model 18DP-exhibits_Net result_Conso Bridge EBITDA 2008x2007 2" xfId="9135"/>
    <cellStyle name="_MultipleSpace_Jazztel model 15-exhibits-Friso2_Jazztel model 18DP-exhibits_Net result_Conso Bridge EBITDA 2008x2007 2 2" xfId="9136"/>
    <cellStyle name="_MultipleSpace_Jazztel model 15-exhibits-Friso2_Jazztel model 18DP-exhibits_Net result_Conso Bridge EBITDA 2008x2007 SPRING06" xfId="9137"/>
    <cellStyle name="_MultipleSpace_Jazztel model 15-exhibits-Friso2_Jazztel model 18DP-exhibits_Net result_Conso Bridge EBITDA 2008x2007 SPRING06 2" xfId="9138"/>
    <cellStyle name="_MultipleSpace_Jazztel model 15-exhibits-Friso2_Jazztel model 18DP-exhibits_Net result_Conso Bridge EBITDA 2008x2007 SPRING06 2 2" xfId="9139"/>
    <cellStyle name="_MultipleSpace_Jazztel model 15-exhibits-Friso2_Jazztel model 18DP-exhibits_Net result_P&amp;L Spring 200806" xfId="9140"/>
    <cellStyle name="_MultipleSpace_Jazztel model 15-exhibits-Friso2_Jazztel model 18DP-exhibits_Net result_P&amp;L Spring 200806 2" xfId="9141"/>
    <cellStyle name="_MultipleSpace_Jazztel model 15-exhibits-Friso2_Jazztel model 18DP-exhibits_Net result_P&amp;L Spring 200806 2 2" xfId="9142"/>
    <cellStyle name="_MultipleSpace_Jazztel model 15-exhibits-Friso2_Jazztel model 18DP-exhibits_Net result_Présentation au Board" xfId="9143"/>
    <cellStyle name="_MultipleSpace_Jazztel model 15-exhibits-Friso2_Jazztel model 18DP-exhibits_Net result_Présentation au Board 2" xfId="9144"/>
    <cellStyle name="_MultipleSpace_Jazztel model 15-exhibits-Friso2_Jazztel model 18DP-exhibits_Net result_Présentation au Board 2 2" xfId="9145"/>
    <cellStyle name="_MultipleSpace_Jazztel model 15-exhibits-Friso2_Jazztel model 18DP-exhibits_Net result_Présentation au Board July 29" xfId="9146"/>
    <cellStyle name="_MultipleSpace_Jazztel model 15-exhibits-Friso2_Jazztel model 18DP-exhibits_Net result_Présentation au Board July 29 2" xfId="9147"/>
    <cellStyle name="_MultipleSpace_Jazztel model 15-exhibits-Friso2_Jazztel model 18DP-exhibits_Net result_Présentation au Board July 29 2 2" xfId="9148"/>
    <cellStyle name="_MultipleSpace_Jazztel model 15-exhibits-Friso2_Jazztel model 18DP-exhibits_Net result_Présentation au CDG July 21 v080708" xfId="9149"/>
    <cellStyle name="_MultipleSpace_Jazztel model 15-exhibits-Friso2_Jazztel model 18DP-exhibits_Net result_Présentation au CDG July 21 v080708 2" xfId="9150"/>
    <cellStyle name="_MultipleSpace_Jazztel model 15-exhibits-Friso2_Jazztel model 18DP-exhibits_Net result_Présentation au CDG July 21 v080708 2 2" xfId="9151"/>
    <cellStyle name="_MultipleSpace_Jazztel model 15-exhibits-Friso2_Jazztel model 18DP-exhibits_Net result_SPRING 2010" xfId="9152"/>
    <cellStyle name="_MultipleSpace_Jazztel model 15-exhibits-Friso2_Jazztel model 18DP-exhibits_Net result_SPRING 2010 2" xfId="9153"/>
    <cellStyle name="_MultipleSpace_Jazztel model 15-exhibits-Friso2_Jazztel model 18DP-exhibits_Net result_SPRING 2010 2 2" xfId="9154"/>
    <cellStyle name="_MultipleSpace_Jazztel model 15-exhibits-Friso2_Jazztel model 18DP-exhibits_Net result_WC &amp; Free Cash Flow 2011-10" xfId="9155"/>
    <cellStyle name="_MultipleSpace_Jazztel model 15-exhibits-Friso2_Jazztel model 18DP-exhibits_Net result_WC &amp; Free Cash Flow 2011-10 2" xfId="9156"/>
    <cellStyle name="_MultipleSpace_Jazztel model 15-exhibits-Friso2_Jazztel model 18DP-exhibits_Net result_WC &amp; Free Cash Flow 2011-10 2 2" xfId="9157"/>
    <cellStyle name="_MultipleSpace_Jazztel model 15-exhibits-Friso2_Jazztel model 18DP-exhibits_Net result_WC &amp; Free Cash Flow Spring 200806" xfId="9158"/>
    <cellStyle name="_MultipleSpace_Jazztel model 15-exhibits-Friso2_Jazztel model 18DP-exhibits_Net result_WC &amp; Free Cash Flow Spring 200806 2" xfId="9159"/>
    <cellStyle name="_MultipleSpace_Jazztel model 15-exhibits-Friso2_Jazztel model 18DP-exhibits_Net result_WC &amp; Free Cash Flow Spring 200806 2 2" xfId="9160"/>
    <cellStyle name="_MultipleSpace_Jazztel model 15-exhibits-Friso2_Jazztel model 18DP-exhibits_Présention au Board July 29" xfId="9161"/>
    <cellStyle name="_MultipleSpace_Jazztel model 15-exhibits-Friso2_Jazztel model 18DP-exhibits_Présention au Board July 29 2" xfId="9162"/>
    <cellStyle name="_MultipleSpace_Jazztel model 15-exhibits-Friso2_Jazztel model 18DP-exhibits_Présention au Board July 29 2 2" xfId="9163"/>
    <cellStyle name="_MultipleSpace_Jazztel model 15-exhibits-Friso2_Jazztel model 18DP-exhibits_suivi dette et FCF" xfId="9164"/>
    <cellStyle name="_MultipleSpace_Jazztel model 15-exhibits-Friso2_Jazztel model 18DP-exhibits_suivi dette et FCF 2" xfId="9165"/>
    <cellStyle name="_MultipleSpace_Jazztel model 15-exhibits-Friso2_Jazztel model 18DP-exhibits_suivi dette et FCF 2 2" xfId="9166"/>
    <cellStyle name="_MultipleSpace_Jazztel model 15-exhibits-Friso2_Jazztel model 18DP-exhibits_Synthèse prev 2006 - 2007 par entreprise" xfId="9167"/>
    <cellStyle name="_MultipleSpace_Jazztel model 15-exhibits-Friso2_Jazztel model 18DP-exhibits_Synthèse prev 2006 - 2007 par entreprise 2" xfId="9168"/>
    <cellStyle name="_MultipleSpace_Jazztel model 15-exhibits-Friso2_Jazztel model 18DP-exhibits_Synthèse prev 2006 - 2007 par entreprise 2 2" xfId="9169"/>
    <cellStyle name="_MultipleSpace_Jazztel model 15-exhibits-Friso2_Jazztel model 18DP-exhibits_Synthèse prev 2006 - 2007 par entreprise_Bridge FC Act 2007 vs 2008 (Fct June) par entreprise" xfId="9170"/>
    <cellStyle name="_MultipleSpace_Jazztel model 15-exhibits-Friso2_Jazztel model 18DP-exhibits_Synthèse prev 2006 - 2007 par entreprise_Bridge FC Act 2007 vs 2008 (Fct June) par entreprise 2" xfId="9171"/>
    <cellStyle name="_MultipleSpace_Jazztel model 15-exhibits-Friso2_Jazztel model 18DP-exhibits_Synthèse prev 2006 - 2007 par entreprise_Bridge FC Act 2007 vs 2008 (Fct June) par entreprise 2 2" xfId="9172"/>
    <cellStyle name="_MultipleSpace_Jazztel model 15-exhibits-Friso2_Jazztel model 18DP-exhibits_Synthèse prev 2006 - 2007 par entreprise_Cash Unit Review 2012 03 Acetow" xfId="9173"/>
    <cellStyle name="_MultipleSpace_Jazztel model 15-exhibits-Friso2_Jazztel model 18DP-exhibits_Synthèse prev 2006 - 2007 par entreprise_Conso Bridge EBITDA 2008x2007" xfId="9174"/>
    <cellStyle name="_MultipleSpace_Jazztel model 15-exhibits-Friso2_Jazztel model 18DP-exhibits_Synthèse prev 2006 - 2007 par entreprise_Conso Bridge EBITDA 2008x2007 2" xfId="9175"/>
    <cellStyle name="_MultipleSpace_Jazztel model 15-exhibits-Friso2_Jazztel model 18DP-exhibits_Synthèse prev 2006 - 2007 par entreprise_Conso Bridge EBITDA 2008x2007 2 2" xfId="9176"/>
    <cellStyle name="_MultipleSpace_Jazztel model 15-exhibits-Friso2_Jazztel model 18DP-exhibits_Synthèse prev 2006 - 2007 par entreprise_Conso Bridge EBITDA 2008x2007 SPRING06" xfId="9177"/>
    <cellStyle name="_MultipleSpace_Jazztel model 15-exhibits-Friso2_Jazztel model 18DP-exhibits_Synthèse prev 2006 - 2007 par entreprise_Conso Bridge EBITDA 2008x2007 SPRING06 2" xfId="9178"/>
    <cellStyle name="_MultipleSpace_Jazztel model 15-exhibits-Friso2_Jazztel model 18DP-exhibits_Synthèse prev 2006 - 2007 par entreprise_Conso Bridge EBITDA 2008x2007 SPRING06 2 2" xfId="9179"/>
    <cellStyle name="_MultipleSpace_Jazztel model 15-exhibits-Friso2_Jazztel model 18DP-exhibits_Synthèse prev 2006 - 2007 par entreprise_Formats RDG Dec 2007 vMAG Energy Services" xfId="9180"/>
    <cellStyle name="_MultipleSpace_Jazztel model 15-exhibits-Friso2_Jazztel model 18DP-exhibits_Synthèse prev 2006 - 2007 par entreprise_Formats RDG Dec 2007 vMAG Energy Services 2" xfId="9181"/>
    <cellStyle name="_MultipleSpace_Jazztel model 15-exhibits-Friso2_Jazztel model 18DP-exhibits_Synthèse prev 2006 - 2007 par entreprise_Formats RDG Dec 2007 vMAG Energy Services 2 2" xfId="9182"/>
    <cellStyle name="_MultipleSpace_Jazztel model 15-exhibits-Friso2_Jazztel model 18DP-exhibits_Synthèse prev 2006 - 2007 par entreprise_P&amp;L Spring 200806" xfId="9183"/>
    <cellStyle name="_MultipleSpace_Jazztel model 15-exhibits-Friso2_Jazztel model 18DP-exhibits_Synthèse prev 2006 - 2007 par entreprise_P&amp;L Spring 200806 2" xfId="9184"/>
    <cellStyle name="_MultipleSpace_Jazztel model 15-exhibits-Friso2_Jazztel model 18DP-exhibits_Synthèse prev 2006 - 2007 par entreprise_P&amp;L Spring 200806 2 2" xfId="9185"/>
    <cellStyle name="_MultipleSpace_Jazztel model 15-exhibits-Friso2_Jazztel model 18DP-exhibits_Synthèse prev 2006 - 2007 par entreprise_Présentation au Board" xfId="9186"/>
    <cellStyle name="_MultipleSpace_Jazztel model 15-exhibits-Friso2_Jazztel model 18DP-exhibits_Synthèse prev 2006 - 2007 par entreprise_Présentation au Board 2" xfId="9187"/>
    <cellStyle name="_MultipleSpace_Jazztel model 15-exhibits-Friso2_Jazztel model 18DP-exhibits_Synthèse prev 2006 - 2007 par entreprise_Présentation au Board 2 2" xfId="9188"/>
    <cellStyle name="_MultipleSpace_Jazztel model 15-exhibits-Friso2_Jazztel model 18DP-exhibits_Synthèse prev 2006 - 2007 par entreprise_Présentation au Board July 29" xfId="9189"/>
    <cellStyle name="_MultipleSpace_Jazztel model 15-exhibits-Friso2_Jazztel model 18DP-exhibits_Synthèse prev 2006 - 2007 par entreprise_Présentation au Board July 29 2" xfId="9190"/>
    <cellStyle name="_MultipleSpace_Jazztel model 15-exhibits-Friso2_Jazztel model 18DP-exhibits_Synthèse prev 2006 - 2007 par entreprise_Présentation au Board July 29 2 2" xfId="9191"/>
    <cellStyle name="_MultipleSpace_Jazztel model 15-exhibits-Friso2_Jazztel model 18DP-exhibits_Synthèse prev 2006 - 2007 par entreprise_Présentation au CDG July 21 v080708" xfId="9192"/>
    <cellStyle name="_MultipleSpace_Jazztel model 15-exhibits-Friso2_Jazztel model 18DP-exhibits_Synthèse prev 2006 - 2007 par entreprise_Présentation au CDG July 21 v080708 2" xfId="9193"/>
    <cellStyle name="_MultipleSpace_Jazztel model 15-exhibits-Friso2_Jazztel model 18DP-exhibits_Synthèse prev 2006 - 2007 par entreprise_Présentation au CDG July 21 v080708 2 2" xfId="9194"/>
    <cellStyle name="_MultipleSpace_Jazztel model 15-exhibits-Friso2_Jazztel model 18DP-exhibits_Synthèse prev 2006 - 2007 par entreprise_SPRING 2010" xfId="9195"/>
    <cellStyle name="_MultipleSpace_Jazztel model 15-exhibits-Friso2_Jazztel model 18DP-exhibits_Synthèse prev 2006 - 2007 par entreprise_SPRING 2010 2" xfId="9196"/>
    <cellStyle name="_MultipleSpace_Jazztel model 15-exhibits-Friso2_Jazztel model 18DP-exhibits_Synthèse prev 2006 - 2007 par entreprise_SPRING 2010 2 2" xfId="9197"/>
    <cellStyle name="_MultipleSpace_Jazztel model 15-exhibits-Friso2_Jazztel model 18DP-exhibits_Synthèse prev 2006 - 2007 par entreprise_Synthèse Rhodia Spring Dec 2007 P&amp;L" xfId="9198"/>
    <cellStyle name="_MultipleSpace_Jazztel model 15-exhibits-Friso2_Jazztel model 18DP-exhibits_Synthèse prev 2006 - 2007 par entreprise_Synthèse Rhodia Spring Dec 2007 P&amp;L 2" xfId="9199"/>
    <cellStyle name="_MultipleSpace_Jazztel model 15-exhibits-Friso2_Jazztel model 18DP-exhibits_Synthèse prev 2006 - 2007 par entreprise_Synthèse Rhodia Spring Dec 2007 P&amp;L 2 2" xfId="9200"/>
    <cellStyle name="_MultipleSpace_Jazztel model 15-exhibits-Friso2_Jazztel model 18DP-exhibits_Synthèse prev 2006 - 2007 par entreprise_WC &amp; Free Cash Flow 2011-10" xfId="9201"/>
    <cellStyle name="_MultipleSpace_Jazztel model 15-exhibits-Friso2_Jazztel model 18DP-exhibits_Synthèse prev 2006 - 2007 par entreprise_WC &amp; Free Cash Flow 2011-10 2" xfId="9202"/>
    <cellStyle name="_MultipleSpace_Jazztel model 15-exhibits-Friso2_Jazztel model 18DP-exhibits_Synthèse prev 2006 - 2007 par entreprise_WC &amp; Free Cash Flow 2011-10 2 2" xfId="9203"/>
    <cellStyle name="_MultipleSpace_Jazztel model 15-exhibits-Friso2_Jazztel model 18DP-exhibits_Synthèse prev 2006 - 2007 par entreprise_WC &amp; Free Cash Flow Spring 200806" xfId="9204"/>
    <cellStyle name="_MultipleSpace_Jazztel model 15-exhibits-Friso2_Jazztel model 18DP-exhibits_Synthèse prev 2006 - 2007 par entreprise_WC &amp; Free Cash Flow Spring 200806 2" xfId="9205"/>
    <cellStyle name="_MultipleSpace_Jazztel model 15-exhibits-Friso2_Jazztel model 18DP-exhibits_Synthèse prev 2006 - 2007 par entreprise_WC &amp; Free Cash Flow Spring 200806 2 2" xfId="9206"/>
    <cellStyle name="_MultipleSpace_Jazztel model 15-exhibits-Friso2_Jazztel model 18DP-exhibits_T_MOBIL2" xfId="9207"/>
    <cellStyle name="_MultipleSpace_Jazztel model 15-exhibits-Friso2_Jazztel model 18DP-exhibits_T_MOBIL2 2" xfId="9208"/>
    <cellStyle name="_MultipleSpace_Jazztel model 15-exhibits-Friso2_Jazztel1" xfId="9209"/>
    <cellStyle name="_MultipleSpace_Jazztel model 15-exhibits-Friso2_Jazztel1 2" xfId="9210"/>
    <cellStyle name="_MultipleSpace_Jazztel model 15-exhibits-Friso2_T_MOBIL2" xfId="9211"/>
    <cellStyle name="_MultipleSpace_Jazztel model 15-exhibits-Friso2_T_MOBIL2 2" xfId="9212"/>
    <cellStyle name="_MultipleSpace_Jazztel model 15-exhibits-Friso2_T_MOBIL2 2_FCF" xfId="9213"/>
    <cellStyle name="_MultipleSpace_Jazztel model 15-exhibits-Friso2_T_MOBIL2 3" xfId="9214"/>
    <cellStyle name="_MultipleSpace_Jazztel model 15-exhibits-Friso2_T_MOBIL2 4" xfId="9215"/>
    <cellStyle name="_MultipleSpace_Jazztel model 15-exhibits-Friso2_T_MOBIL2_FCF" xfId="9216"/>
    <cellStyle name="_MultipleSpace_Jazztel model 15-exhibits-Friso2_Versatel1" xfId="9217"/>
    <cellStyle name="_MultipleSpace_Jazztel model 15-exhibits-Friso2_Versatel1 2" xfId="9218"/>
    <cellStyle name="_MultipleSpace_Jazztel model 16DP2-Exhibits" xfId="9219"/>
    <cellStyle name="_MultipleSpace_Jazztel model 16DP2-Exhibits 2" xfId="9220"/>
    <cellStyle name="_MultipleSpace_Jazztel model 16DP2-Exhibits 2 2" xfId="9221"/>
    <cellStyle name="_MultipleSpace_Jazztel model 16DP2-Exhibits_2009-07-22_PEC-CAPEX 2009-2010_V7" xfId="9222"/>
    <cellStyle name="_MultipleSpace_Jazztel model 16DP2-Exhibits_2009-08_PEC-CAPEX 2009-2010_V8" xfId="9223"/>
    <cellStyle name="_MultipleSpace_Jazztel model 16DP2-Exhibits_Bridge FC Act 2007 vs 2008 (Fct June) par entreprise" xfId="9224"/>
    <cellStyle name="_MultipleSpace_Jazztel model 16DP2-Exhibits_Bridge FC Act 2007 vs 2008 (Fct June) par entreprise 2" xfId="9225"/>
    <cellStyle name="_MultipleSpace_Jazztel model 16DP2-Exhibits_Bridge FC Act 2007 vs 2008 (Fct June) par entreprise 2 2" xfId="9226"/>
    <cellStyle name="_MultipleSpace_Jazztel model 16DP2-Exhibits_Cash Unit Review 2012 03 Acetow" xfId="9227"/>
    <cellStyle name="_MultipleSpace_Jazztel model 16DP2-Exhibits_Chiffres Pres board 2007" xfId="9228"/>
    <cellStyle name="_MultipleSpace_Jazztel model 16DP2-Exhibits_Chiffres Pres board 2007 2" xfId="9229"/>
    <cellStyle name="_MultipleSpace_Jazztel model 16DP2-Exhibits_Chiffres Pres board 2007 2 2" xfId="9230"/>
    <cellStyle name="_MultipleSpace_Jazztel model 16DP2-Exhibits_Chiffres Pres Juillet 2007" xfId="9231"/>
    <cellStyle name="_MultipleSpace_Jazztel model 16DP2-Exhibits_Chiffres Pres Juillet 2007 2" xfId="9232"/>
    <cellStyle name="_MultipleSpace_Jazztel model 16DP2-Exhibits_Chiffres Pres Juillet 2007 2 2" xfId="9233"/>
    <cellStyle name="_MultipleSpace_Jazztel model 16DP2-Exhibits_Conso Bridge EBITDA 2008x2007" xfId="9234"/>
    <cellStyle name="_MultipleSpace_Jazztel model 16DP2-Exhibits_Conso Bridge EBITDA 2008x2007 2" xfId="9235"/>
    <cellStyle name="_MultipleSpace_Jazztel model 16DP2-Exhibits_Conso Bridge EBITDA 2008x2007 2 2" xfId="9236"/>
    <cellStyle name="_MultipleSpace_Jazztel model 16DP2-Exhibits_Conso Bridge EBITDA 2008x2007 SPRING06" xfId="9237"/>
    <cellStyle name="_MultipleSpace_Jazztel model 16DP2-Exhibits_Conso Bridge EBITDA 2008x2007 SPRING06 2" xfId="9238"/>
    <cellStyle name="_MultipleSpace_Jazztel model 16DP2-Exhibits_Conso Bridge EBITDA 2008x2007 SPRING06 2 2" xfId="9239"/>
    <cellStyle name="_MultipleSpace_Jazztel model 16DP2-Exhibits_P&amp;L Spring 200806" xfId="9240"/>
    <cellStyle name="_MultipleSpace_Jazztel model 16DP2-Exhibits_P&amp;L Spring 200806 2" xfId="9241"/>
    <cellStyle name="_MultipleSpace_Jazztel model 16DP2-Exhibits_P&amp;L Spring 200806 2 2" xfId="9242"/>
    <cellStyle name="_MultipleSpace_Jazztel model 16DP2-Exhibits_Présentation au Board" xfId="9243"/>
    <cellStyle name="_MultipleSpace_Jazztel model 16DP2-Exhibits_Présentation au Board 2" xfId="9244"/>
    <cellStyle name="_MultipleSpace_Jazztel model 16DP2-Exhibits_Présentation au Board 2 2" xfId="9245"/>
    <cellStyle name="_MultipleSpace_Jazztel model 16DP2-Exhibits_Présentation au Board July 29" xfId="9246"/>
    <cellStyle name="_MultipleSpace_Jazztel model 16DP2-Exhibits_Présentation au Board July 29 2" xfId="9247"/>
    <cellStyle name="_MultipleSpace_Jazztel model 16DP2-Exhibits_Présentation au Board July 29 2 2" xfId="9248"/>
    <cellStyle name="_MultipleSpace_Jazztel model 16DP2-Exhibits_Présentation au CDG July 21 v080708" xfId="9249"/>
    <cellStyle name="_MultipleSpace_Jazztel model 16DP2-Exhibits_Présentation au CDG July 21 v080708 2" xfId="9250"/>
    <cellStyle name="_MultipleSpace_Jazztel model 16DP2-Exhibits_Présentation au CDG July 21 v080708 2 2" xfId="9251"/>
    <cellStyle name="_MultipleSpace_Jazztel model 16DP2-Exhibits_Présention au Board July 29" xfId="9252"/>
    <cellStyle name="_MultipleSpace_Jazztel model 16DP2-Exhibits_Présention au Board July 29 2" xfId="9253"/>
    <cellStyle name="_MultipleSpace_Jazztel model 16DP2-Exhibits_Présention au Board July 29 2 2" xfId="9254"/>
    <cellStyle name="_MultipleSpace_Jazztel model 16DP2-Exhibits_SPRING 2010" xfId="9255"/>
    <cellStyle name="_MultipleSpace_Jazztel model 16DP2-Exhibits_SPRING 2010 2" xfId="9256"/>
    <cellStyle name="_MultipleSpace_Jazztel model 16DP2-Exhibits_SPRING 2010 2 2" xfId="9257"/>
    <cellStyle name="_MultipleSpace_Jazztel model 16DP2-Exhibits_Synthèse Rhodia Spring Dec 2007 P&amp;L" xfId="9258"/>
    <cellStyle name="_MultipleSpace_Jazztel model 16DP2-Exhibits_Synthèse Rhodia Spring Dec 2007 P&amp;L 2" xfId="9259"/>
    <cellStyle name="_MultipleSpace_Jazztel model 16DP2-Exhibits_Synthèse Rhodia Spring Dec 2007 P&amp;L 2 2" xfId="9260"/>
    <cellStyle name="_MultipleSpace_Jazztel model 16DP2-Exhibits_WC &amp; Free Cash Flow 2011-10" xfId="9261"/>
    <cellStyle name="_MultipleSpace_Jazztel model 16DP2-Exhibits_WC &amp; Free Cash Flow 2011-10 2" xfId="9262"/>
    <cellStyle name="_MultipleSpace_Jazztel model 16DP2-Exhibits_WC &amp; Free Cash Flow 2011-10 2 2" xfId="9263"/>
    <cellStyle name="_MultipleSpace_Jazztel model 16DP2-Exhibits_WC &amp; Free Cash Flow Spring 200806" xfId="9264"/>
    <cellStyle name="_MultipleSpace_Jazztel model 16DP2-Exhibits_WC &amp; Free Cash Flow Spring 200806 2" xfId="9265"/>
    <cellStyle name="_MultipleSpace_Jazztel model 16DP2-Exhibits_WC &amp; Free Cash Flow Spring 200806 2 2" xfId="9266"/>
    <cellStyle name="_MultipleSpace_Jazztel model 16DP3-Exhibits" xfId="9267"/>
    <cellStyle name="_MultipleSpace_Jazztel model 16DP3-Exhibits 2" xfId="9268"/>
    <cellStyle name="_MultipleSpace_Jazztel model 16DP3-Exhibits 2 2" xfId="9269"/>
    <cellStyle name="_MultipleSpace_Jazztel model 16DP3-Exhibits_2009-07-22_PEC-CAPEX 2009-2010_V7" xfId="9270"/>
    <cellStyle name="_MultipleSpace_Jazztel model 16DP3-Exhibits_2009-08_PEC-CAPEX 2009-2010_V8" xfId="9271"/>
    <cellStyle name="_MultipleSpace_Jazztel model 16DP3-Exhibits_Bridge FC Act 2007 vs 2008 (Fct June) par entreprise" xfId="9272"/>
    <cellStyle name="_MultipleSpace_Jazztel model 16DP3-Exhibits_Bridge FC Act 2007 vs 2008 (Fct June) par entreprise 2" xfId="9273"/>
    <cellStyle name="_MultipleSpace_Jazztel model 16DP3-Exhibits_Bridge FC Act 2007 vs 2008 (Fct June) par entreprise 2 2" xfId="9274"/>
    <cellStyle name="_MultipleSpace_Jazztel model 16DP3-Exhibits_Cash Unit Review 2012 03 Acetow" xfId="9275"/>
    <cellStyle name="_MultipleSpace_Jazztel model 16DP3-Exhibits_Chiffres Pres board 2007" xfId="9276"/>
    <cellStyle name="_MultipleSpace_Jazztel model 16DP3-Exhibits_Chiffres Pres board 2007 2" xfId="9277"/>
    <cellStyle name="_MultipleSpace_Jazztel model 16DP3-Exhibits_Chiffres Pres board 2007 2 2" xfId="9278"/>
    <cellStyle name="_MultipleSpace_Jazztel model 16DP3-Exhibits_Chiffres Pres Juillet 2007" xfId="9279"/>
    <cellStyle name="_MultipleSpace_Jazztel model 16DP3-Exhibits_Chiffres Pres Juillet 2007 2" xfId="9280"/>
    <cellStyle name="_MultipleSpace_Jazztel model 16DP3-Exhibits_Chiffres Pres Juillet 2007 2 2" xfId="9281"/>
    <cellStyle name="_MultipleSpace_Jazztel model 16DP3-Exhibits_Conso Bridge EBITDA 2008x2007" xfId="9282"/>
    <cellStyle name="_MultipleSpace_Jazztel model 16DP3-Exhibits_Conso Bridge EBITDA 2008x2007 2" xfId="9283"/>
    <cellStyle name="_MultipleSpace_Jazztel model 16DP3-Exhibits_Conso Bridge EBITDA 2008x2007 2 2" xfId="9284"/>
    <cellStyle name="_MultipleSpace_Jazztel model 16DP3-Exhibits_Conso Bridge EBITDA 2008x2007 SPRING06" xfId="9285"/>
    <cellStyle name="_MultipleSpace_Jazztel model 16DP3-Exhibits_Conso Bridge EBITDA 2008x2007 SPRING06 2" xfId="9286"/>
    <cellStyle name="_MultipleSpace_Jazztel model 16DP3-Exhibits_Conso Bridge EBITDA 2008x2007 SPRING06 2 2" xfId="9287"/>
    <cellStyle name="_MultipleSpace_Jazztel model 16DP3-Exhibits_P&amp;L Spring 200806" xfId="9288"/>
    <cellStyle name="_MultipleSpace_Jazztel model 16DP3-Exhibits_P&amp;L Spring 200806 2" xfId="9289"/>
    <cellStyle name="_MultipleSpace_Jazztel model 16DP3-Exhibits_P&amp;L Spring 200806 2 2" xfId="9290"/>
    <cellStyle name="_MultipleSpace_Jazztel model 16DP3-Exhibits_Présentation au Board" xfId="9291"/>
    <cellStyle name="_MultipleSpace_Jazztel model 16DP3-Exhibits_Présentation au Board 2" xfId="9292"/>
    <cellStyle name="_MultipleSpace_Jazztel model 16DP3-Exhibits_Présentation au Board 2 2" xfId="9293"/>
    <cellStyle name="_MultipleSpace_Jazztel model 16DP3-Exhibits_Présentation au Board July 29" xfId="9294"/>
    <cellStyle name="_MultipleSpace_Jazztel model 16DP3-Exhibits_Présentation au Board July 29 2" xfId="9295"/>
    <cellStyle name="_MultipleSpace_Jazztel model 16DP3-Exhibits_Présentation au Board July 29 2 2" xfId="9296"/>
    <cellStyle name="_MultipleSpace_Jazztel model 16DP3-Exhibits_Présentation au CDG July 21 v080708" xfId="9297"/>
    <cellStyle name="_MultipleSpace_Jazztel model 16DP3-Exhibits_Présentation au CDG July 21 v080708 2" xfId="9298"/>
    <cellStyle name="_MultipleSpace_Jazztel model 16DP3-Exhibits_Présentation au CDG July 21 v080708 2 2" xfId="9299"/>
    <cellStyle name="_MultipleSpace_Jazztel model 16DP3-Exhibits_Présention au Board July 29" xfId="9300"/>
    <cellStyle name="_MultipleSpace_Jazztel model 16DP3-Exhibits_Présention au Board July 29 2" xfId="9301"/>
    <cellStyle name="_MultipleSpace_Jazztel model 16DP3-Exhibits_Présention au Board July 29 2 2" xfId="9302"/>
    <cellStyle name="_MultipleSpace_Jazztel model 16DP3-Exhibits_SPRING 2010" xfId="9303"/>
    <cellStyle name="_MultipleSpace_Jazztel model 16DP3-Exhibits_SPRING 2010 2" xfId="9304"/>
    <cellStyle name="_MultipleSpace_Jazztel model 16DP3-Exhibits_SPRING 2010 2 2" xfId="9305"/>
    <cellStyle name="_MultipleSpace_Jazztel model 16DP3-Exhibits_Synthèse Rhodia Spring Dec 2007 P&amp;L" xfId="9306"/>
    <cellStyle name="_MultipleSpace_Jazztel model 16DP3-Exhibits_Synthèse Rhodia Spring Dec 2007 P&amp;L 2" xfId="9307"/>
    <cellStyle name="_MultipleSpace_Jazztel model 16DP3-Exhibits_Synthèse Rhodia Spring Dec 2007 P&amp;L 2 2" xfId="9308"/>
    <cellStyle name="_MultipleSpace_Jazztel model 16DP3-Exhibits_WC &amp; Free Cash Flow 2011-10" xfId="9309"/>
    <cellStyle name="_MultipleSpace_Jazztel model 16DP3-Exhibits_WC &amp; Free Cash Flow 2011-10 2" xfId="9310"/>
    <cellStyle name="_MultipleSpace_Jazztel model 16DP3-Exhibits_WC &amp; Free Cash Flow 2011-10 2 2" xfId="9311"/>
    <cellStyle name="_MultipleSpace_Jazztel model 16DP3-Exhibits_WC &amp; Free Cash Flow Spring 200806" xfId="9312"/>
    <cellStyle name="_MultipleSpace_Jazztel model 16DP3-Exhibits_WC &amp; Free Cash Flow Spring 200806 2" xfId="9313"/>
    <cellStyle name="_MultipleSpace_Jazztel model 16DP3-Exhibits_WC &amp; Free Cash Flow Spring 200806 2 2" xfId="9314"/>
    <cellStyle name="_MultipleSpace_Jazztel model 21DPVAT-ExhibitsFunding portugal seperate" xfId="9315"/>
    <cellStyle name="_MultipleSpace_Jazztel model 21DPVAT-ExhibitsFunding portugal seperate 2" xfId="9316"/>
    <cellStyle name="_MultipleSpace_Jazztel model 21DPVAT-ExhibitsFunding portugal seperate 2 2" xfId="9317"/>
    <cellStyle name="_MultipleSpace_Jazztel model 21DPVAT-ExhibitsFunding portugal seperate_2009-07-22_PEC-CAPEX 2009-2010_V7" xfId="9318"/>
    <cellStyle name="_MultipleSpace_Jazztel model 21DPVAT-ExhibitsFunding portugal seperate_2009-08_PEC-CAPEX 2009-2010_V8" xfId="9319"/>
    <cellStyle name="_MultipleSpace_Jazztel model 21DPVAT-ExhibitsFunding portugal seperate_Bridge FC Act 2007 vs 2008 (Fct June) par entreprise" xfId="9320"/>
    <cellStyle name="_MultipleSpace_Jazztel model 21DPVAT-ExhibitsFunding portugal seperate_Bridge FC Act 2007 vs 2008 (Fct June) par entreprise 2" xfId="9321"/>
    <cellStyle name="_MultipleSpace_Jazztel model 21DPVAT-ExhibitsFunding portugal seperate_Bridge FC Act 2007 vs 2008 (Fct June) par entreprise 2 2" xfId="9322"/>
    <cellStyle name="_MultipleSpace_Jazztel model 21DPVAT-ExhibitsFunding portugal seperate_Cash Unit Review 2012 03 Acetow" xfId="9323"/>
    <cellStyle name="_MultipleSpace_Jazztel model 21DPVAT-ExhibitsFunding portugal seperate_Chiffres Pres board 2007" xfId="9324"/>
    <cellStyle name="_MultipleSpace_Jazztel model 21DPVAT-ExhibitsFunding portugal seperate_Chiffres Pres board 2007 2" xfId="9325"/>
    <cellStyle name="_MultipleSpace_Jazztel model 21DPVAT-ExhibitsFunding portugal seperate_Chiffres Pres board 2007 2 2" xfId="9326"/>
    <cellStyle name="_MultipleSpace_Jazztel model 21DPVAT-ExhibitsFunding portugal seperate_Chiffres Pres Juillet 2007" xfId="9327"/>
    <cellStyle name="_MultipleSpace_Jazztel model 21DPVAT-ExhibitsFunding portugal seperate_Chiffres Pres Juillet 2007 2" xfId="9328"/>
    <cellStyle name="_MultipleSpace_Jazztel model 21DPVAT-ExhibitsFunding portugal seperate_Chiffres Pres Juillet 2007 2 2" xfId="9329"/>
    <cellStyle name="_MultipleSpace_Jazztel model 21DPVAT-ExhibitsFunding portugal seperate_Conso Bridge EBITDA 2008x2007" xfId="9330"/>
    <cellStyle name="_MultipleSpace_Jazztel model 21DPVAT-ExhibitsFunding portugal seperate_Conso Bridge EBITDA 2008x2007 2" xfId="9331"/>
    <cellStyle name="_MultipleSpace_Jazztel model 21DPVAT-ExhibitsFunding portugal seperate_Conso Bridge EBITDA 2008x2007 2 2" xfId="9332"/>
    <cellStyle name="_MultipleSpace_Jazztel model 21DPVAT-ExhibitsFunding portugal seperate_Conso Bridge EBITDA 2008x2007 SPRING06" xfId="9333"/>
    <cellStyle name="_MultipleSpace_Jazztel model 21DPVAT-ExhibitsFunding portugal seperate_Conso Bridge EBITDA 2008x2007 SPRING06 2" xfId="9334"/>
    <cellStyle name="_MultipleSpace_Jazztel model 21DPVAT-ExhibitsFunding portugal seperate_Conso Bridge EBITDA 2008x2007 SPRING06 2 2" xfId="9335"/>
    <cellStyle name="_MultipleSpace_Jazztel model 21DPVAT-ExhibitsFunding portugal seperate_P&amp;L Spring 200806" xfId="9336"/>
    <cellStyle name="_MultipleSpace_Jazztel model 21DPVAT-ExhibitsFunding portugal seperate_P&amp;L Spring 200806 2" xfId="9337"/>
    <cellStyle name="_MultipleSpace_Jazztel model 21DPVAT-ExhibitsFunding portugal seperate_P&amp;L Spring 200806 2 2" xfId="9338"/>
    <cellStyle name="_MultipleSpace_Jazztel model 21DPVAT-ExhibitsFunding portugal seperate_Présentation au Board" xfId="9339"/>
    <cellStyle name="_MultipleSpace_Jazztel model 21DPVAT-ExhibitsFunding portugal seperate_Présentation au Board 2" xfId="9340"/>
    <cellStyle name="_MultipleSpace_Jazztel model 21DPVAT-ExhibitsFunding portugal seperate_Présentation au Board 2 2" xfId="9341"/>
    <cellStyle name="_MultipleSpace_Jazztel model 21DPVAT-ExhibitsFunding portugal seperate_Présentation au Board July 29" xfId="9342"/>
    <cellStyle name="_MultipleSpace_Jazztel model 21DPVAT-ExhibitsFunding portugal seperate_Présentation au Board July 29 2" xfId="9343"/>
    <cellStyle name="_MultipleSpace_Jazztel model 21DPVAT-ExhibitsFunding portugal seperate_Présentation au Board July 29 2 2" xfId="9344"/>
    <cellStyle name="_MultipleSpace_Jazztel model 21DPVAT-ExhibitsFunding portugal seperate_Présentation au CDG July 21 v080708" xfId="9345"/>
    <cellStyle name="_MultipleSpace_Jazztel model 21DPVAT-ExhibitsFunding portugal seperate_Présentation au CDG July 21 v080708 2" xfId="9346"/>
    <cellStyle name="_MultipleSpace_Jazztel model 21DPVAT-ExhibitsFunding portugal seperate_Présentation au CDG July 21 v080708 2 2" xfId="9347"/>
    <cellStyle name="_MultipleSpace_Jazztel model 21DPVAT-ExhibitsFunding portugal seperate_Présention au Board July 29" xfId="9348"/>
    <cellStyle name="_MultipleSpace_Jazztel model 21DPVAT-ExhibitsFunding portugal seperate_Présention au Board July 29 2" xfId="9349"/>
    <cellStyle name="_MultipleSpace_Jazztel model 21DPVAT-ExhibitsFunding portugal seperate_Présention au Board July 29 2 2" xfId="9350"/>
    <cellStyle name="_MultipleSpace_Jazztel model 21DPVAT-ExhibitsFunding portugal seperate_SPRING 2010" xfId="9351"/>
    <cellStyle name="_MultipleSpace_Jazztel model 21DPVAT-ExhibitsFunding portugal seperate_SPRING 2010 2" xfId="9352"/>
    <cellStyle name="_MultipleSpace_Jazztel model 21DPVAT-ExhibitsFunding portugal seperate_SPRING 2010 2 2" xfId="9353"/>
    <cellStyle name="_MultipleSpace_Jazztel model 21DPVAT-ExhibitsFunding portugal seperate_Synthèse Rhodia Spring Dec 2007 P&amp;L" xfId="9354"/>
    <cellStyle name="_MultipleSpace_Jazztel model 21DPVAT-ExhibitsFunding portugal seperate_Synthèse Rhodia Spring Dec 2007 P&amp;L 2" xfId="9355"/>
    <cellStyle name="_MultipleSpace_Jazztel model 21DPVAT-ExhibitsFunding portugal seperate_Synthèse Rhodia Spring Dec 2007 P&amp;L 2 2" xfId="9356"/>
    <cellStyle name="_MultipleSpace_Jazztel model 21DPVAT-ExhibitsFunding portugal seperate_WC &amp; Free Cash Flow 2011-10" xfId="9357"/>
    <cellStyle name="_MultipleSpace_Jazztel model 21DPVAT-ExhibitsFunding portugal seperate_WC &amp; Free Cash Flow 2011-10 2" xfId="9358"/>
    <cellStyle name="_MultipleSpace_Jazztel model 21DPVAT-ExhibitsFunding portugal seperate_WC &amp; Free Cash Flow 2011-10 2 2" xfId="9359"/>
    <cellStyle name="_MultipleSpace_Jazztel model 21DPVAT-ExhibitsFunding portugal seperate_WC &amp; Free Cash Flow Spring 200806" xfId="9360"/>
    <cellStyle name="_MultipleSpace_Jazztel model 21DPVAT-ExhibitsFunding portugal seperate_WC &amp; Free Cash Flow Spring 200806 2" xfId="9361"/>
    <cellStyle name="_MultipleSpace_Jazztel model 21DPVAT-ExhibitsFunding portugal seperate_WC &amp; Free Cash Flow Spring 200806 2 2" xfId="9362"/>
    <cellStyle name="_MultipleSpace_JC Decaux Model 9 Oct 01" xfId="9363"/>
    <cellStyle name="_MultipleSpace_JC Decaux Model 9 Oct 01 2" xfId="9364"/>
    <cellStyle name="_MultipleSpace_JC Decaux Model 9 Oct 01 2 2" xfId="9365"/>
    <cellStyle name="_MultipleSpace_LBO Model v16" xfId="9366"/>
    <cellStyle name="_MultipleSpace_LBO Model v16 2" xfId="9367"/>
    <cellStyle name="_MultipleSpace_LBO Model v16 2 2" xfId="9368"/>
    <cellStyle name="_MultipleSpace_LBO Model Zannier - 04-09-01" xfId="9369"/>
    <cellStyle name="_MultipleSpace_LBO Model Zannier - 04-09-01 2" xfId="9370"/>
    <cellStyle name="_MultipleSpace_LBO Model Zannier - 04-09-01 2 2" xfId="9371"/>
    <cellStyle name="_MultipleSpace_Lonza_Clariant_gstyle v2.1" xfId="9372"/>
    <cellStyle name="_MultipleSpace_Lonza_Clariant_gstyle v2.1 2" xfId="9373"/>
    <cellStyle name="_MultipleSpace_Lonza_Clariant_gstyle v2.1 2 2" xfId="9374"/>
    <cellStyle name="_MultipleSpace_Lonza_Clariant_gstyle v2.1_02 AAA NEW Rhodia EBITDA development" xfId="9375"/>
    <cellStyle name="_MultipleSpace_Lonza_Clariant_gstyle v2.1_02 AAA NEW Rhodia EBITDA development 2" xfId="9376"/>
    <cellStyle name="_MultipleSpace_Lonza_Clariant_gstyle v2.1_02 AAA NEW Rhodia EBITDA development 2 2" xfId="9377"/>
    <cellStyle name="_MultipleSpace_Lonza_Clariant_gstyle v2.1_22 Rhodia Valuation Master 10-Jan-2003" xfId="9378"/>
    <cellStyle name="_MultipleSpace_Lonza_Clariant_gstyle v2.1_22 Rhodia Valuation Master 10-Jan-2003 2" xfId="9379"/>
    <cellStyle name="_MultipleSpace_Lonza_Clariant_gstyle v2.1_22 Rhodia Valuation Master 10-Jan-2003 2 2" xfId="9380"/>
    <cellStyle name="_MultipleSpace_March 24- BIG .." xfId="9381"/>
    <cellStyle name="_MultipleSpace_March 24- BIG .. 2" xfId="9382"/>
    <cellStyle name="_MultipleSpace_March 24- BIG .. 2 2" xfId="9383"/>
    <cellStyle name="_MultipleSpace_Merger model_19 Oct incl. LBO" xfId="9384"/>
    <cellStyle name="_MultipleSpace_Merger model_19 Oct incl. LBO 2" xfId="9385"/>
    <cellStyle name="_MultipleSpace_Merger model_19 Oct incl. LBO 2 2" xfId="9386"/>
    <cellStyle name="_MultipleSpace_merger_plans_modified_9_3_1999" xfId="9387"/>
    <cellStyle name="_MultipleSpace_merger_plans_modified_9_3_1999 2" xfId="9388"/>
    <cellStyle name="_MultipleSpace_merger_plans_modified_9_3_1999 2 2" xfId="9389"/>
    <cellStyle name="_MultipleSpace_Model Vague 07 conso - Dannaud" xfId="9390"/>
    <cellStyle name="_MultipleSpace_Model Vague 07 conso - Dannaud 2" xfId="9391"/>
    <cellStyle name="_MultipleSpace_Model Vague 07 conso - Dannaud 2 2" xfId="9392"/>
    <cellStyle name="_MultipleSpace_Model_Phosphor10+recap" xfId="9393"/>
    <cellStyle name="_MultipleSpace_NBC-5 yearDCF-Final from Vivendi modified" xfId="9394"/>
    <cellStyle name="_MultipleSpace_NBC-5 yearDCF-Final from Vivendi modified 2" xfId="9395"/>
    <cellStyle name="_MultipleSpace_NBC-5 yearDCF-Final from Vivendi modified 2 2" xfId="9396"/>
    <cellStyle name="_MultipleSpace_NEW Clariant SoP, AVP" xfId="9397"/>
    <cellStyle name="_MultipleSpace_NEW Clariant SoP, AVP 2" xfId="9398"/>
    <cellStyle name="_MultipleSpace_NEW Clariant SoP, AVP 2 2" xfId="9399"/>
    <cellStyle name="_MultipleSpace_New Preliminary Clearstream Model" xfId="9400"/>
    <cellStyle name="_MultipleSpace_New Preliminary Clearstream Model 2" xfId="9401"/>
    <cellStyle name="_MultipleSpace_New Preliminary Clearstream Model 2 2" xfId="9402"/>
    <cellStyle name="_MultipleSpace_outputs" xfId="9403"/>
    <cellStyle name="_MultipleSpace_outputs 2" xfId="9404"/>
    <cellStyle name="_MultipleSpace_outputs 2 2" xfId="9405"/>
    <cellStyle name="_MultipleSpace_Portfolio " xfId="9406"/>
    <cellStyle name="_MultipleSpace_Portfolio  2" xfId="9407"/>
    <cellStyle name="_MultipleSpace_Portfolio  2 2" xfId="9408"/>
    <cellStyle name="_MultipleSpace_Rhodia SoP AVP 19 Mar 2002" xfId="9409"/>
    <cellStyle name="_MultipleSpace_Rhodia SoP AVP 19 Mar 2002 2" xfId="9410"/>
    <cellStyle name="_MultipleSpace_Rhodia SoP AVP 19 Mar 2002 2 2" xfId="9411"/>
    <cellStyle name="_MultipleSpace_Samsara Model_250501_v2" xfId="9412"/>
    <cellStyle name="_MultipleSpace_Samsara Model_250501_v2 2" xfId="9413"/>
    <cellStyle name="_MultipleSpace_Samsara Model_250501_v2 2 2" xfId="9414"/>
    <cellStyle name="_MultipleSpace_Seminis - Analysis at Various Prices" xfId="9415"/>
    <cellStyle name="_MultipleSpace_Seminis - Analysis at Various Prices 2" xfId="9416"/>
    <cellStyle name="_MultipleSpace_Seminis - Analysis at Various Prices 2 2" xfId="9417"/>
    <cellStyle name="_MultipleSpace_Standard Financial Summary" xfId="9418"/>
    <cellStyle name="_MultipleSpace_Standard Financial Summary 2" xfId="9419"/>
    <cellStyle name="_MultipleSpace_Standard Financial Summary 2 2" xfId="9420"/>
    <cellStyle name="_MultipleSpace_Summary of Financial Effects" xfId="9421"/>
    <cellStyle name="_MultipleSpace_Summary of Financial Effects 2" xfId="9422"/>
    <cellStyle name="_MultipleSpace_Summary of Financial Effects 2 2" xfId="9423"/>
    <cellStyle name="_MultipleSpace_Training Model Shell" xfId="9424"/>
    <cellStyle name="_MultipleSpace_Training Model Shell 2" xfId="9425"/>
    <cellStyle name="_MultipleSpace_Training Model Shell 2 2" xfId="9426"/>
    <cellStyle name="_MultipleSpace_Training Model Shell_BLS2q_salesforce" xfId="9427"/>
    <cellStyle name="_MultipleSpace_unbundling" xfId="9428"/>
    <cellStyle name="_MultipleSpace_unbundling 2" xfId="9429"/>
    <cellStyle name="_MultipleSpace_unbundling 2 2" xfId="9430"/>
    <cellStyle name="_MultipleSpace_unbundling_lighting_2" xfId="9431"/>
    <cellStyle name="_MultipleSpace_unbundling_lighting_2 2" xfId="9432"/>
    <cellStyle name="_MultipleSpace_unbundling_lighting_2 2 2" xfId="9433"/>
    <cellStyle name="_MultipleSpace_Update 08-27-01-3" xfId="9434"/>
    <cellStyle name="_MultipleSpace_Update 08-27-01-3 2" xfId="9435"/>
    <cellStyle name="_MultipleSpace_Update 08-27-01-3 2 2" xfId="9436"/>
    <cellStyle name="_MultipleSpace_Update 08-27-01-3_BLS2q_salesforce" xfId="9437"/>
    <cellStyle name="_MultipleSpace_USA Ownership" xfId="9438"/>
    <cellStyle name="_MultipleSpace_USA Ownership 2" xfId="9439"/>
    <cellStyle name="_MultipleSpace_USA Ownership 2 2" xfId="9440"/>
    <cellStyle name="_MultipleSpace_Vague LBO Model - 19 July 2001" xfId="9441"/>
    <cellStyle name="_MultipleSpace_Vague LBO Model - 19 July 2001 2" xfId="9442"/>
    <cellStyle name="_MultipleSpace_Vague LBO Model - 19 July 2001 2 2" xfId="9443"/>
    <cellStyle name="_MultipleSpace_Versatel1" xfId="9444"/>
    <cellStyle name="_MultipleSpace_Versatel1 2" xfId="9445"/>
    <cellStyle name="_MultipleSpace_Versatel1 2 2" xfId="9446"/>
    <cellStyle name="_MultipleSpace_Versatel1_2009-07-22_PEC-CAPEX 2009-2010_V7" xfId="9447"/>
    <cellStyle name="_MultipleSpace_Versatel1_2009-08_PEC-CAPEX 2009-2010_V8" xfId="9448"/>
    <cellStyle name="_MultipleSpace_Versatel1_Bridge FC Act 2007 vs 2008 (Fct June) par entreprise" xfId="9449"/>
    <cellStyle name="_MultipleSpace_Versatel1_Bridge FC Act 2007 vs 2008 (Fct June) par entreprise 2" xfId="9450"/>
    <cellStyle name="_MultipleSpace_Versatel1_Bridge FC Act 2007 vs 2008 (Fct June) par entreprise 2 2" xfId="9451"/>
    <cellStyle name="_MultipleSpace_Versatel1_Cash Unit Review 2012 03 Acetow" xfId="9452"/>
    <cellStyle name="_MultipleSpace_Versatel1_Chiffres Pres board 2007" xfId="9453"/>
    <cellStyle name="_MultipleSpace_Versatel1_Chiffres Pres board 2007 2" xfId="9454"/>
    <cellStyle name="_MultipleSpace_Versatel1_Chiffres Pres board 2007 2 2" xfId="9455"/>
    <cellStyle name="_MultipleSpace_Versatel1_Chiffres Pres Juillet 2007" xfId="9456"/>
    <cellStyle name="_MultipleSpace_Versatel1_Chiffres Pres Juillet 2007 2" xfId="9457"/>
    <cellStyle name="_MultipleSpace_Versatel1_Chiffres Pres Juillet 2007 2 2" xfId="9458"/>
    <cellStyle name="_MultipleSpace_Versatel1_Conso Bridge EBITDA 2008x2007" xfId="9459"/>
    <cellStyle name="_MultipleSpace_Versatel1_Conso Bridge EBITDA 2008x2007 2" xfId="9460"/>
    <cellStyle name="_MultipleSpace_Versatel1_Conso Bridge EBITDA 2008x2007 2 2" xfId="9461"/>
    <cellStyle name="_MultipleSpace_Versatel1_Conso Bridge EBITDA 2008x2007 SPRING06" xfId="9462"/>
    <cellStyle name="_MultipleSpace_Versatel1_Conso Bridge EBITDA 2008x2007 SPRING06 2" xfId="9463"/>
    <cellStyle name="_MultipleSpace_Versatel1_Conso Bridge EBITDA 2008x2007 SPRING06 2 2" xfId="9464"/>
    <cellStyle name="_MultipleSpace_Versatel1_P&amp;L Spring 200806" xfId="9465"/>
    <cellStyle name="_MultipleSpace_Versatel1_P&amp;L Spring 200806 2" xfId="9466"/>
    <cellStyle name="_MultipleSpace_Versatel1_P&amp;L Spring 200806 2 2" xfId="9467"/>
    <cellStyle name="_MultipleSpace_Versatel1_Présentation au Board" xfId="9468"/>
    <cellStyle name="_MultipleSpace_Versatel1_Présentation au Board 2" xfId="9469"/>
    <cellStyle name="_MultipleSpace_Versatel1_Présentation au Board 2 2" xfId="9470"/>
    <cellStyle name="_MultipleSpace_Versatel1_Présentation au Board July 29" xfId="9471"/>
    <cellStyle name="_MultipleSpace_Versatel1_Présentation au Board July 29 2" xfId="9472"/>
    <cellStyle name="_MultipleSpace_Versatel1_Présentation au Board July 29 2 2" xfId="9473"/>
    <cellStyle name="_MultipleSpace_Versatel1_Présentation au CDG July 21 v080708" xfId="9474"/>
    <cellStyle name="_MultipleSpace_Versatel1_Présentation au CDG July 21 v080708 2" xfId="9475"/>
    <cellStyle name="_MultipleSpace_Versatel1_Présentation au CDG July 21 v080708 2 2" xfId="9476"/>
    <cellStyle name="_MultipleSpace_Versatel1_Présention au Board July 29" xfId="9477"/>
    <cellStyle name="_MultipleSpace_Versatel1_Présention au Board July 29 2" xfId="9478"/>
    <cellStyle name="_MultipleSpace_Versatel1_Présention au Board July 29 2 2" xfId="9479"/>
    <cellStyle name="_MultipleSpace_Versatel1_SPRING 2010" xfId="9480"/>
    <cellStyle name="_MultipleSpace_Versatel1_SPRING 2010 2" xfId="9481"/>
    <cellStyle name="_MultipleSpace_Versatel1_SPRING 2010 2 2" xfId="9482"/>
    <cellStyle name="_MultipleSpace_Versatel1_Synthèse Rhodia Spring Dec 2007 P&amp;L" xfId="9483"/>
    <cellStyle name="_MultipleSpace_Versatel1_Synthèse Rhodia Spring Dec 2007 P&amp;L 2" xfId="9484"/>
    <cellStyle name="_MultipleSpace_Versatel1_Synthèse Rhodia Spring Dec 2007 P&amp;L 2 2" xfId="9485"/>
    <cellStyle name="_MultipleSpace_Versatel1_WC &amp; Free Cash Flow 2011-10" xfId="9486"/>
    <cellStyle name="_MultipleSpace_Versatel1_WC &amp; Free Cash Flow 2011-10 2" xfId="9487"/>
    <cellStyle name="_MultipleSpace_Versatel1_WC &amp; Free Cash Flow 2011-10 2 2" xfId="9488"/>
    <cellStyle name="_MultipleSpace_Versatel1_WC &amp; Free Cash Flow Spring 200806" xfId="9489"/>
    <cellStyle name="_MultipleSpace_Versatel1_WC &amp; Free Cash Flow Spring 200806 2" xfId="9490"/>
    <cellStyle name="_MultipleSpace_Versatel1_WC &amp; Free Cash Flow Spring 200806 2 2" xfId="9491"/>
    <cellStyle name="_MultipleSpace_VU Valuation-top down approach 02" xfId="9492"/>
    <cellStyle name="_MultipleSpace_VU Valuation-top down approach 02 2" xfId="9493"/>
    <cellStyle name="_MultipleSpace_VU Valuation-top down approach 02 2 2" xfId="9494"/>
    <cellStyle name="_MultipleSpace_WACC" xfId="9495"/>
    <cellStyle name="_MultipleSpace_WACC 2" xfId="9496"/>
    <cellStyle name="_MultipleSpace_WACC 2 2" xfId="9497"/>
    <cellStyle name="_MultipleSpace_WACC Analysis" xfId="9498"/>
    <cellStyle name="_MultipleSpace_WACC Analysis 2" xfId="9499"/>
    <cellStyle name="_MultipleSpace_WACC Analysis 2 2" xfId="9500"/>
    <cellStyle name="_PEC 2012planCurrInvestJanuary02.01.2012" xfId="9501"/>
    <cellStyle name="_PEC2011CurrentInvestAccepted" xfId="9502"/>
    <cellStyle name="_Percent" xfId="9503"/>
    <cellStyle name="_Percent 2" xfId="9504"/>
    <cellStyle name="_Percent 2 2" xfId="9505"/>
    <cellStyle name="_Percent_02 Pfd Valuation" xfId="9506"/>
    <cellStyle name="_Percent_02 Pfd Valuation 2" xfId="9507"/>
    <cellStyle name="_Percent_02 Pfd Valuation 2 2" xfId="9508"/>
    <cellStyle name="_Percent_AD-Modèle GSI-14.03.00.final" xfId="9509"/>
    <cellStyle name="_Percent_AVP" xfId="9510"/>
    <cellStyle name="_Percent_AVP 2" xfId="9511"/>
    <cellStyle name="_Percent_AVP 2 2" xfId="9512"/>
    <cellStyle name="_Percent_BLS2q_salesforce" xfId="9513"/>
    <cellStyle name="_Percent_BLS2q_salesforce_07 Rhodia Liquidity Model Standstill 03Nov03" xfId="9514"/>
    <cellStyle name="_Percent_BLS2q_salesforce_07 Rhodia Liquidity Model Standstill 03Nov03 2" xfId="9515"/>
    <cellStyle name="_Percent_BLS2q_salesforce_07 Rhodia Liquidity Model Standstill 03Nov03 2 2" xfId="9516"/>
    <cellStyle name="_Percent_BLS2q_salesforce_Panorama banques2410" xfId="9517"/>
    <cellStyle name="_Percent_BLS2q_salesforce_Panorama banques2410 2" xfId="9518"/>
    <cellStyle name="_Percent_BLS2q_salesforce_Panorama banques2410 2 2" xfId="9519"/>
    <cellStyle name="_Percent_Book1" xfId="9520"/>
    <cellStyle name="_Percent_Book1 2" xfId="9521"/>
    <cellStyle name="_Percent_Book1 2 2" xfId="9522"/>
    <cellStyle name="_Percent_Book1 3" xfId="9523"/>
    <cellStyle name="_Percent_Book1 4" xfId="9524"/>
    <cellStyle name="_Percent_Book1_02 AAA NEW Rhodia EBITDA development" xfId="9525"/>
    <cellStyle name="_Percent_Book1_02 AAA NEW Rhodia EBITDA development 2" xfId="9526"/>
    <cellStyle name="_Percent_Book1_02 AAA NEW Rhodia EBITDA development 2 2" xfId="9527"/>
    <cellStyle name="_Percent_Book1_02 AAA NEW Rhodia EBITDA development 3" xfId="9528"/>
    <cellStyle name="_Percent_Book1_02 AAA NEW Rhodia EBITDA development 4" xfId="9529"/>
    <cellStyle name="_Percent_Book1_02 AAA NEW Rhodia EBITDA development_2009-07-22_PEC-CAPEX 2009-2010_V7" xfId="9530"/>
    <cellStyle name="_Percent_Book1_02 AAA NEW Rhodia EBITDA development_2009-08_PEC-CAPEX 2009-2010_V8" xfId="9531"/>
    <cellStyle name="_Percent_Book1_02 PICARD_BUSINESS PLAN 05042002" xfId="9532"/>
    <cellStyle name="_Percent_Book1_02 PICARD_BUSINESS PLAN 05042002 2" xfId="9533"/>
    <cellStyle name="_Percent_Book1_02 PICARD_BUSINESS PLAN 05042002 2 2" xfId="9534"/>
    <cellStyle name="_Percent_Book1_05 CSC_Picabia_02042002" xfId="9535"/>
    <cellStyle name="_Percent_Book1_05 CSC_Picabia_02042002 2" xfId="9536"/>
    <cellStyle name="_Percent_Book1_05 CSC_Picabia_02042002 2 2" xfId="9537"/>
    <cellStyle name="_Percent_Book1_2009-07-22_PEC-CAPEX 2009-2010_V7" xfId="9538"/>
    <cellStyle name="_Percent_Book1_2009-08_PEC-CAPEX 2009-2010_V8" xfId="9539"/>
    <cellStyle name="_Percent_Book1_22 Rhodia Valuation Master 10-Jan-2003" xfId="9540"/>
    <cellStyle name="_Percent_Book1_22 Rhodia Valuation Master 10-Jan-2003 2" xfId="9541"/>
    <cellStyle name="_Percent_Book1_22 Rhodia Valuation Master 10-Jan-2003 2 2" xfId="9542"/>
    <cellStyle name="_Percent_Book1_Jazztel model 16DP3-Exhibits" xfId="9543"/>
    <cellStyle name="_Percent_Book1_Jazztel model 16DP3-Exhibits 2" xfId="9544"/>
    <cellStyle name="_Percent_Book1_Jazztel model 16DP3-Exhibits 2 2" xfId="9545"/>
    <cellStyle name="_Percent_Book1_Jazztel model 16DP3-Exhibits_Mobile CSC - CMT" xfId="9546"/>
    <cellStyle name="_Percent_Book1_Jazztel model 16DP3-Exhibits_Mobile CSC - CMT 2" xfId="9547"/>
    <cellStyle name="_Percent_Book1_Jazztel model 16DP3-Exhibits_Mobile CSC - CMT 2 2" xfId="9548"/>
    <cellStyle name="_Percent_Book1_Jazztel model 16DP3-Exhibits_Mobile CSC - CMT_Chiffres Pres board 2007" xfId="9549"/>
    <cellStyle name="_Percent_Book1_Jazztel model 16DP3-Exhibits_Mobile CSC - CMT_Chiffres Pres board 2007 2" xfId="9550"/>
    <cellStyle name="_Percent_Book1_Jazztel model 16DP3-Exhibits_Mobile CSC - CMT_Chiffres Pres board 2007 2 2" xfId="9551"/>
    <cellStyle name="_Percent_Book1_Jazztel model 16DP3-Exhibits_Mobile CSC - CMT_Chiffres Pres Juillet 2007" xfId="9552"/>
    <cellStyle name="_Percent_Book1_Jazztel model 16DP3-Exhibits_Mobile CSC - CMT_Chiffres Pres Juillet 2007 2" xfId="9553"/>
    <cellStyle name="_Percent_Book1_Jazztel model 16DP3-Exhibits_Mobile CSC - CMT_Chiffres Pres Juillet 2007 2 2" xfId="9554"/>
    <cellStyle name="_Percent_Book1_Jazztel model 16DP3-Exhibits_Mobile CSC - CMT_Free Cash Flow" xfId="9555"/>
    <cellStyle name="_Percent_Book1_Jazztel model 16DP3-Exhibits_Mobile CSC - CMT_Free Cash Flow 2" xfId="9556"/>
    <cellStyle name="_Percent_Book1_Jazztel model 16DP3-Exhibits_Mobile CSC - CMT_Free Cash Flow 2 2" xfId="9557"/>
    <cellStyle name="_Percent_Book1_Jazztel model 16DP3-Exhibits_Mobile CSC - CMT_Free Cash Flow_Bridge FC Act 2007 vs 2008 (Fct June) par entreprise" xfId="9558"/>
    <cellStyle name="_Percent_Book1_Jazztel model 16DP3-Exhibits_Mobile CSC - CMT_Free Cash Flow_Bridge FC Act 2007 vs 2008 (Fct June) par entreprise 2" xfId="9559"/>
    <cellStyle name="_Percent_Book1_Jazztel model 16DP3-Exhibits_Mobile CSC - CMT_Free Cash Flow_Bridge FC Act 2007 vs 2008 (Fct June) par entreprise 2 2" xfId="9560"/>
    <cellStyle name="_Percent_Book1_Jazztel model 16DP3-Exhibits_Mobile CSC - CMT_Free Cash Flow_Cash Unit Review 2012 03 Acetow" xfId="9561"/>
    <cellStyle name="_Percent_Book1_Jazztel model 16DP3-Exhibits_Mobile CSC - CMT_Free Cash Flow_Chiffres Pres board 2007" xfId="9562"/>
    <cellStyle name="_Percent_Book1_Jazztel model 16DP3-Exhibits_Mobile CSC - CMT_Free Cash Flow_Chiffres Pres board 2007 2" xfId="9563"/>
    <cellStyle name="_Percent_Book1_Jazztel model 16DP3-Exhibits_Mobile CSC - CMT_Free Cash Flow_Chiffres Pres board 2007 2 2" xfId="9564"/>
    <cellStyle name="_Percent_Book1_Jazztel model 16DP3-Exhibits_Mobile CSC - CMT_Free Cash Flow_Conso Bridge EBITDA 2008x2007" xfId="9565"/>
    <cellStyle name="_Percent_Book1_Jazztel model 16DP3-Exhibits_Mobile CSC - CMT_Free Cash Flow_Conso Bridge EBITDA 2008x2007 2" xfId="9566"/>
    <cellStyle name="_Percent_Book1_Jazztel model 16DP3-Exhibits_Mobile CSC - CMT_Free Cash Flow_Conso Bridge EBITDA 2008x2007 2 2" xfId="9567"/>
    <cellStyle name="_Percent_Book1_Jazztel model 16DP3-Exhibits_Mobile CSC - CMT_Free Cash Flow_Conso Bridge EBITDA 2008x2007 SPRING06" xfId="9568"/>
    <cellStyle name="_Percent_Book1_Jazztel model 16DP3-Exhibits_Mobile CSC - CMT_Free Cash Flow_Conso Bridge EBITDA 2008x2007 SPRING06 2" xfId="9569"/>
    <cellStyle name="_Percent_Book1_Jazztel model 16DP3-Exhibits_Mobile CSC - CMT_Free Cash Flow_Conso Bridge EBITDA 2008x2007 SPRING06 2 2" xfId="9570"/>
    <cellStyle name="_Percent_Book1_Jazztel model 16DP3-Exhibits_Mobile CSC - CMT_Free Cash Flow_P&amp;L Spring 200806" xfId="9571"/>
    <cellStyle name="_Percent_Book1_Jazztel model 16DP3-Exhibits_Mobile CSC - CMT_Free Cash Flow_P&amp;L Spring 200806 2" xfId="9572"/>
    <cellStyle name="_Percent_Book1_Jazztel model 16DP3-Exhibits_Mobile CSC - CMT_Free Cash Flow_P&amp;L Spring 200806 2 2" xfId="9573"/>
    <cellStyle name="_Percent_Book1_Jazztel model 16DP3-Exhibits_Mobile CSC - CMT_Free Cash Flow_Présentation au Board" xfId="9574"/>
    <cellStyle name="_Percent_Book1_Jazztel model 16DP3-Exhibits_Mobile CSC - CMT_Free Cash Flow_Présentation au Board 2" xfId="9575"/>
    <cellStyle name="_Percent_Book1_Jazztel model 16DP3-Exhibits_Mobile CSC - CMT_Free Cash Flow_Présentation au Board 2 2" xfId="9576"/>
    <cellStyle name="_Percent_Book1_Jazztel model 16DP3-Exhibits_Mobile CSC - CMT_Free Cash Flow_Présentation au Board July 29" xfId="9577"/>
    <cellStyle name="_Percent_Book1_Jazztel model 16DP3-Exhibits_Mobile CSC - CMT_Free Cash Flow_Présentation au Board July 29 2" xfId="9578"/>
    <cellStyle name="_Percent_Book1_Jazztel model 16DP3-Exhibits_Mobile CSC - CMT_Free Cash Flow_Présentation au Board July 29 2 2" xfId="9579"/>
    <cellStyle name="_Percent_Book1_Jazztel model 16DP3-Exhibits_Mobile CSC - CMT_Free Cash Flow_Présentation au CDG July 21 v080708" xfId="9580"/>
    <cellStyle name="_Percent_Book1_Jazztel model 16DP3-Exhibits_Mobile CSC - CMT_Free Cash Flow_Présentation au CDG July 21 v080708 2" xfId="9581"/>
    <cellStyle name="_Percent_Book1_Jazztel model 16DP3-Exhibits_Mobile CSC - CMT_Free Cash Flow_Présentation au CDG July 21 v080708 2 2" xfId="9582"/>
    <cellStyle name="_Percent_Book1_Jazztel model 16DP3-Exhibits_Mobile CSC - CMT_Free Cash Flow_Présentation au CDG July 21 v080708 2_FCF" xfId="9583"/>
    <cellStyle name="_Percent_Book1_Jazztel model 16DP3-Exhibits_Mobile CSC - CMT_Free Cash Flow_Présention au Board July 29" xfId="9584"/>
    <cellStyle name="_Percent_Book1_Jazztel model 16DP3-Exhibits_Mobile CSC - CMT_Free Cash Flow_Présention au Board July 29 2" xfId="9585"/>
    <cellStyle name="_Percent_Book1_Jazztel model 16DP3-Exhibits_Mobile CSC - CMT_Free Cash Flow_Présention au Board July 29 2 2" xfId="9586"/>
    <cellStyle name="_Percent_Book1_Jazztel model 16DP3-Exhibits_Mobile CSC - CMT_Free Cash Flow_Présention au Board July 29 2_FCF" xfId="9587"/>
    <cellStyle name="_Percent_Book1_Jazztel model 16DP3-Exhibits_Mobile CSC - CMT_Free Cash Flow_Présention au Board July 29_FCF" xfId="9588"/>
    <cellStyle name="_Percent_Book1_Jazztel model 16DP3-Exhibits_Mobile CSC - CMT_Free Cash Flow_RM 2008 01 comments ILM" xfId="9589"/>
    <cellStyle name="_Percent_Book1_Jazztel model 16DP3-Exhibits_Mobile CSC - CMT_Free Cash Flow_RM 2008 01 comments ILM 2" xfId="9590"/>
    <cellStyle name="_Percent_Book1_Jazztel model 16DP3-Exhibits_Mobile CSC - CMT_Free Cash Flow_RM 2008 01 comments ILM 2 2" xfId="9591"/>
    <cellStyle name="_Percent_Book1_Jazztel model 16DP3-Exhibits_Mobile CSC - CMT_Free Cash Flow_RM 2008 01 comments ILM 2_FCF" xfId="9592"/>
    <cellStyle name="_Percent_Book1_Jazztel model 16DP3-Exhibits_Mobile CSC - CMT_Free Cash Flow_RM 2008 01 comments ILM_FCF" xfId="9593"/>
    <cellStyle name="_Percent_Book1_Jazztel model 16DP3-Exhibits_Mobile CSC - CMT_Free Cash Flow_RM 2008 04 comments ILM" xfId="9594"/>
    <cellStyle name="_Percent_Book1_Jazztel model 16DP3-Exhibits_Mobile CSC - CMT_Free Cash Flow_RM 2008 04 comments ILM 2" xfId="9595"/>
    <cellStyle name="_Percent_Book1_Jazztel model 16DP3-Exhibits_Mobile CSC - CMT_Free Cash Flow_RM 2008 04 comments ILM 2 2" xfId="9596"/>
    <cellStyle name="_Percent_Book1_Jazztel model 16DP3-Exhibits_Mobile CSC - CMT_Free Cash Flow_RM 2008 04 comments ILM 2_FCF" xfId="9597"/>
    <cellStyle name="_Percent_Book1_Jazztel model 16DP3-Exhibits_Mobile CSC - CMT_Free Cash Flow_RM 2008 04 comments ILM_FCF" xfId="9598"/>
    <cellStyle name="_Percent_Book1_Jazztel model 16DP3-Exhibits_Mobile CSC - CMT_Free Cash Flow_SPRING 2010" xfId="9599"/>
    <cellStyle name="_Percent_Book1_Jazztel model 16DP3-Exhibits_Mobile CSC - CMT_Free Cash Flow_SPRING 2010 2" xfId="9600"/>
    <cellStyle name="_Percent_Book1_Jazztel model 16DP3-Exhibits_Mobile CSC - CMT_Free Cash Flow_SPRING 2010 2 2" xfId="9601"/>
    <cellStyle name="_Percent_Book1_Jazztel model 16DP3-Exhibits_Mobile CSC - CMT_Free Cash Flow_SPRING 2010 2_FCF" xfId="9602"/>
    <cellStyle name="_Percent_Book1_Jazztel model 16DP3-Exhibits_Mobile CSC - CMT_Free Cash Flow_SPRING 2010_FCF" xfId="9603"/>
    <cellStyle name="_Percent_Book1_Jazztel model 16DP3-Exhibits_Mobile CSC - CMT_Free Cash Flow_WC &amp; Free Cash Flow 200801" xfId="9604"/>
    <cellStyle name="_Percent_Book1_Jazztel model 16DP3-Exhibits_Mobile CSC - CMT_Free Cash Flow_WC &amp; Free Cash Flow 200801 2" xfId="9605"/>
    <cellStyle name="_Percent_Book1_Jazztel model 16DP3-Exhibits_Mobile CSC - CMT_Free Cash Flow_WC &amp; Free Cash Flow 200801 2 2" xfId="9606"/>
    <cellStyle name="_Percent_Book1_Jazztel model 16DP3-Exhibits_Mobile CSC - CMT_Free Cash Flow_WC &amp; Free Cash Flow 200801 2_FCF" xfId="9607"/>
    <cellStyle name="_Percent_Book1_Jazztel model 16DP3-Exhibits_Mobile CSC - CMT_Free Cash Flow_WC &amp; Free Cash Flow 200801_FCF" xfId="9608"/>
    <cellStyle name="_Percent_Book1_Jazztel model 16DP3-Exhibits_Mobile CSC - CMT_Free Cash Flow_WC &amp; Free Cash Flow 2011-10" xfId="9609"/>
    <cellStyle name="_Percent_Book1_Jazztel model 16DP3-Exhibits_Mobile CSC - CMT_Free Cash Flow_WC &amp; Free Cash Flow 2011-10 2" xfId="9610"/>
    <cellStyle name="_Percent_Book1_Jazztel model 16DP3-Exhibits_Mobile CSC - CMT_Free Cash Flow_WC &amp; Free Cash Flow 2011-10 2 2" xfId="9611"/>
    <cellStyle name="_Percent_Book1_Jazztel model 16DP3-Exhibits_Mobile CSC - CMT_Free Cash Flow_WC &amp; Free Cash Flow 2011-10 2_FCF" xfId="9612"/>
    <cellStyle name="_Percent_Book1_Jazztel model 16DP3-Exhibits_Mobile CSC - CMT_Free Cash Flow_WC &amp; Free Cash Flow 2011-10_FCF" xfId="9613"/>
    <cellStyle name="_Percent_Book1_Jazztel model 16DP3-Exhibits_Mobile CSC - CMT_Free Cash Flow_WC &amp; Free Cash Flow Spring 200806" xfId="9614"/>
    <cellStyle name="_Percent_Book1_Jazztel model 16DP3-Exhibits_Mobile CSC - CMT_Free Cash Flow_WC &amp; Free Cash Flow Spring 200806 2" xfId="9615"/>
    <cellStyle name="_Percent_Book1_Jazztel model 16DP3-Exhibits_Mobile CSC - CMT_Free Cash Flow_WC &amp; Free Cash Flow Spring 200806 2 2" xfId="9616"/>
    <cellStyle name="_Percent_Book1_Jazztel model 16DP3-Exhibits_Mobile CSC - CMT_Free Cash Flow_WC &amp; Free Cash Flow Spring 200806 2_FCF" xfId="9617"/>
    <cellStyle name="_Percent_Book1_Jazztel model 16DP3-Exhibits_Mobile CSC - CMT_Free Cash Flow_WC &amp; Free Cash Flow Spring 200806_FCF" xfId="9618"/>
    <cellStyle name="_Percent_Book1_Jazztel model 16DP3-Exhibits_Mobile CSC - CMT_Net result" xfId="9619"/>
    <cellStyle name="_Percent_Book1_Jazztel model 16DP3-Exhibits_Mobile CSC - CMT_Net result 2" xfId="9620"/>
    <cellStyle name="_Percent_Book1_Jazztel model 16DP3-Exhibits_Mobile CSC - CMT_Net result 2 2" xfId="9621"/>
    <cellStyle name="_Percent_Book1_Jazztel model 16DP3-Exhibits_Mobile CSC - CMT_Net result 2_FCF" xfId="9622"/>
    <cellStyle name="_Percent_Book1_Jazztel model 16DP3-Exhibits_Mobile CSC - CMT_Net result_FCF" xfId="9623"/>
    <cellStyle name="_Percent_Book1_Jazztel model 16DP3-Exhibits_Mobile CSC - CMT_Présention au Board July 29" xfId="9624"/>
    <cellStyle name="_Percent_Book1_Jazztel model 16DP3-Exhibits_Mobile CSC - CMT_Présention au Board July 29 2" xfId="9625"/>
    <cellStyle name="_Percent_Book1_Jazztel model 16DP3-Exhibits_Mobile CSC - CMT_Présention au Board July 29 2 2" xfId="9626"/>
    <cellStyle name="_Percent_Book1_Jazztel model 16DP3-Exhibits_Mobile CSC - CMT_Présention au Board July 29 2_FCF" xfId="9627"/>
    <cellStyle name="_Percent_Book1_Jazztel model 16DP3-Exhibits_Mobile CSC - CMT_Présention au Board July 29_FCF" xfId="9628"/>
    <cellStyle name="_Percent_Book1_Jazztel model 16DP3-Exhibits_Mobile CSC - CMT_suivi dette et FCF" xfId="9629"/>
    <cellStyle name="_Percent_Book1_Jazztel model 16DP3-Exhibits_Mobile CSC - CMT_suivi dette et FCF 2" xfId="9630"/>
    <cellStyle name="_Percent_Book1_Jazztel model 16DP3-Exhibits_Mobile CSC - CMT_suivi dette et FCF 2 2" xfId="9631"/>
    <cellStyle name="_Percent_Book1_Jazztel model 16DP3-Exhibits_Mobile CSC - CMT_suivi dette et FCF 2_FCF" xfId="9632"/>
    <cellStyle name="_Percent_Book1_Jazztel model 16DP3-Exhibits_Mobile CSC - CMT_suivi dette et FCF_FCF" xfId="9633"/>
    <cellStyle name="_Percent_Book1_Jazztel model 16DP3-Exhibits_Mobile CSC - CMT_Synthèse prev 2006 - 2007 par entreprise" xfId="9634"/>
    <cellStyle name="_Percent_Book1_Jazztel model 16DP3-Exhibits_Mobile CSC - CMT_Synthèse prev 2006 - 2007 par entreprise 2" xfId="9635"/>
    <cellStyle name="_Percent_Book1_Jazztel model 16DP3-Exhibits_Mobile CSC - CMT_Synthèse prev 2006 - 2007 par entreprise 2 2" xfId="9636"/>
    <cellStyle name="_Percent_Book1_Jazztel model 16DP3-Exhibits_Mobile CSC - CMT_Synthèse prev 2006 - 2007 par entreprise 2_FCF" xfId="9637"/>
    <cellStyle name="_Percent_Book1_Jazztel model 16DP3-Exhibits_Mobile CSC - CMT_Synthèse prev 2006 - 2007 par entreprise v2" xfId="9638"/>
    <cellStyle name="_Percent_Book1_Jazztel model 16DP3-Exhibits_Mobile CSC - CMT_Synthèse prev 2006 - 2007 par entreprise v2 2" xfId="9639"/>
    <cellStyle name="_Percent_Book1_Jazztel model 16DP3-Exhibits_Mobile CSC - CMT_Synthèse prev 2006 - 2007 par entreprise v2 2 2" xfId="9640"/>
    <cellStyle name="_Percent_Book1_Jazztel model 16DP3-Exhibits_Mobile CSC - CMT_Synthèse prev 2006 - 2007 par entreprise v2 2_FCF" xfId="9641"/>
    <cellStyle name="_Percent_Book1_Jazztel model 16DP3-Exhibits_Mobile CSC - CMT_Synthèse prev 2006 - 2007 par entreprise v2_Bridge FC Act 2007 vs 2008 (Fct June) par entreprise" xfId="9642"/>
    <cellStyle name="_Percent_Book1_Jazztel model 16DP3-Exhibits_Mobile CSC - CMT_Synthèse prev 2006 - 2007 par entreprise v2_Bridge FC Act 2007 vs 2008 (Fct June) par entreprise 2" xfId="9643"/>
    <cellStyle name="_Percent_Book1_Jazztel model 16DP3-Exhibits_Mobile CSC - CMT_Synthèse prev 2006 - 2007 par entreprise v2_Bridge FC Act 2007 vs 2008 (Fct June) par entreprise 2 2" xfId="9644"/>
    <cellStyle name="_Percent_Book1_Jazztel model 16DP3-Exhibits_Mobile CSC - CMT_Synthèse prev 2006 - 2007 par entreprise v2_Bridge FC Act 2007 vs 2008 (Fct June) par entreprise 2_FCF" xfId="9645"/>
    <cellStyle name="_Percent_Book1_Jazztel model 16DP3-Exhibits_Mobile CSC - CMT_Synthèse prev 2006 - 2007 par entreprise v2_Bridge FC Act 2007 vs 2008 (Fct June) par entreprise_FCF" xfId="9646"/>
    <cellStyle name="_Percent_Book1_Jazztel model 16DP3-Exhibits_Mobile CSC - CMT_Synthèse prev 2006 - 2007 par entreprise v2_Cash Unit Review 2012 03 Acetow" xfId="9647"/>
    <cellStyle name="_Percent_Book1_Jazztel model 16DP3-Exhibits_Mobile CSC - CMT_Synthèse prev 2006 - 2007 par entreprise v2_Chiffres Pres board 2007" xfId="9648"/>
    <cellStyle name="_Percent_Book1_Jazztel model 16DP3-Exhibits_Mobile CSC - CMT_Synthèse prev 2006 - 2007 par entreprise v2_Chiffres Pres board 2007 2" xfId="9649"/>
    <cellStyle name="_Percent_Book1_Jazztel model 16DP3-Exhibits_Mobile CSC - CMT_Synthèse prev 2006 - 2007 par entreprise v2_Chiffres Pres board 2007 2 2" xfId="9650"/>
    <cellStyle name="_Percent_Book1_Jazztel model 16DP3-Exhibits_Mobile CSC - CMT_Synthèse prev 2006 - 2007 par entreprise v2_Chiffres Pres board 2007 2_FCF" xfId="9651"/>
    <cellStyle name="_Percent_Book1_Jazztel model 16DP3-Exhibits_Mobile CSC - CMT_Synthèse prev 2006 - 2007 par entreprise v2_Chiffres Pres board 2007_FCF" xfId="9652"/>
    <cellStyle name="_Percent_Book1_Jazztel model 16DP3-Exhibits_Mobile CSC - CMT_Synthèse prev 2006 - 2007 par entreprise v2_Conso Bridge EBITDA 2008x2007" xfId="9653"/>
    <cellStyle name="_Percent_Book1_Jazztel model 16DP3-Exhibits_Mobile CSC - CMT_Synthèse prev 2006 - 2007 par entreprise v2_Conso Bridge EBITDA 2008x2007 2" xfId="9654"/>
    <cellStyle name="_Percent_Book1_Jazztel model 16DP3-Exhibits_Mobile CSC - CMT_Synthèse prev 2006 - 2007 par entreprise v2_Conso Bridge EBITDA 2008x2007 2 2" xfId="9655"/>
    <cellStyle name="_Percent_Book1_Jazztel model 16DP3-Exhibits_Mobile CSC - CMT_Synthèse prev 2006 - 2007 par entreprise v2_Conso Bridge EBITDA 2008x2007 2_FCF" xfId="9656"/>
    <cellStyle name="_Percent_Book1_Jazztel model 16DP3-Exhibits_Mobile CSC - CMT_Synthèse prev 2006 - 2007 par entreprise v2_Conso Bridge EBITDA 2008x2007 SPRING06" xfId="9657"/>
    <cellStyle name="_Percent_Book1_Jazztel model 16DP3-Exhibits_Mobile CSC - CMT_Synthèse prev 2006 - 2007 par entreprise v2_Conso Bridge EBITDA 2008x2007 SPRING06 2" xfId="9658"/>
    <cellStyle name="_Percent_Book1_Jazztel model 16DP3-Exhibits_Mobile CSC - CMT_Synthèse prev 2006 - 2007 par entreprise v2_Conso Bridge EBITDA 2008x2007 SPRING06 2 2" xfId="9659"/>
    <cellStyle name="_Percent_Book1_Jazztel model 16DP3-Exhibits_Mobile CSC - CMT_Synthèse prev 2006 - 2007 par entreprise v2_Conso Bridge EBITDA 2008x2007 SPRING06 2_FCF" xfId="9660"/>
    <cellStyle name="_Percent_Book1_Jazztel model 16DP3-Exhibits_Mobile CSC - CMT_Synthèse prev 2006 - 2007 par entreprise v2_Conso Bridge EBITDA 2008x2007 SPRING06_FCF" xfId="9661"/>
    <cellStyle name="_Percent_Book1_Jazztel model 16DP3-Exhibits_Mobile CSC - CMT_Synthèse prev 2006 - 2007 par entreprise v2_Conso Bridge EBITDA 2008x2007_FCF" xfId="9662"/>
    <cellStyle name="_Percent_Book1_Jazztel model 16DP3-Exhibits_Mobile CSC - CMT_Synthèse prev 2006 - 2007 par entreprise v2_FCF" xfId="9663"/>
    <cellStyle name="_Percent_Book1_Jazztel model 16DP3-Exhibits_Mobile CSC - CMT_Synthèse prev 2006 - 2007 par entreprise v2_P&amp;L Spring 200806" xfId="9664"/>
    <cellStyle name="_Percent_Book1_Jazztel model 16DP3-Exhibits_Mobile CSC - CMT_Synthèse prev 2006 - 2007 par entreprise v2_P&amp;L Spring 200806 2" xfId="9665"/>
    <cellStyle name="_Percent_Book1_Jazztel model 16DP3-Exhibits_Mobile CSC - CMT_Synthèse prev 2006 - 2007 par entreprise v2_P&amp;L Spring 200806 2 2" xfId="9666"/>
    <cellStyle name="_Percent_Book1_Jazztel model 16DP3-Exhibits_Mobile CSC - CMT_Synthèse prev 2006 - 2007 par entreprise v2_P&amp;L Spring 200806 2_FCF" xfId="9667"/>
    <cellStyle name="_Percent_Book1_Jazztel model 16DP3-Exhibits_Mobile CSC - CMT_Synthèse prev 2006 - 2007 par entreprise v2_P&amp;L Spring 200806_FCF" xfId="9668"/>
    <cellStyle name="_Percent_Book1_Jazztel model 16DP3-Exhibits_Mobile CSC - CMT_Synthèse prev 2006 - 2007 par entreprise v2_Présentation au Board" xfId="9669"/>
    <cellStyle name="_Percent_Book1_Jazztel model 16DP3-Exhibits_Mobile CSC - CMT_Synthèse prev 2006 - 2007 par entreprise v2_Présentation au Board 2" xfId="9670"/>
    <cellStyle name="_Percent_Book1_Jazztel model 16DP3-Exhibits_Mobile CSC - CMT_Synthèse prev 2006 - 2007 par entreprise v2_Présentation au Board 2 2" xfId="9671"/>
    <cellStyle name="_Percent_Book1_Jazztel model 16DP3-Exhibits_Mobile CSC - CMT_Synthèse prev 2006 - 2007 par entreprise v2_Présentation au Board 2_FCF" xfId="9672"/>
    <cellStyle name="_Percent_Book1_Jazztel model 16DP3-Exhibits_Mobile CSC - CMT_Synthèse prev 2006 - 2007 par entreprise v2_Présentation au Board 3" xfId="9673"/>
    <cellStyle name="_Percent_Book1_Jazztel model 16DP3-Exhibits_Mobile CSC - CMT_Synthèse prev 2006 - 2007 par entreprise v2_Présentation au Board 3 2" xfId="9674"/>
    <cellStyle name="_Percent_Book1_Jazztel model 16DP3-Exhibits_Mobile CSC - CMT_Synthèse prev 2006 - 2007 par entreprise v2_Présentation au Board 3_FCF" xfId="9675"/>
    <cellStyle name="_Percent_Book1_Jazztel model 16DP3-Exhibits_Mobile CSC - CMT_Synthèse prev 2006 - 2007 par entreprise v2_Présentation au Board July 29" xfId="9676"/>
    <cellStyle name="_Percent_Book1_Jazztel model 16DP3-Exhibits_Mobile CSC - CMT_Synthèse prev 2006 - 2007 par entreprise v2_Présentation au Board July 29 2" xfId="9677"/>
    <cellStyle name="_Percent_Book1_Jazztel model 16DP3-Exhibits_Mobile CSC - CMT_Synthèse prev 2006 - 2007 par entreprise v2_Présentation au Board July 29 2 2" xfId="9678"/>
    <cellStyle name="_Percent_Book1_Jazztel model 16DP3-Exhibits_Mobile CSC - CMT_Synthèse prev 2006 - 2007 par entreprise v2_Présentation au Board July 29 2_FCF" xfId="9679"/>
    <cellStyle name="_Percent_Book1_Jazztel model 16DP3-Exhibits_Mobile CSC - CMT_Synthèse prev 2006 - 2007 par entreprise v2_Présentation au Board July 29 3" xfId="9680"/>
    <cellStyle name="_Percent_Book1_Jazztel model 16DP3-Exhibits_Mobile CSC - CMT_Synthèse prev 2006 - 2007 par entreprise v2_Présentation au Board July 29 3 2" xfId="9681"/>
    <cellStyle name="_Percent_Book1_Jazztel model 16DP3-Exhibits_Mobile CSC - CMT_Synthèse prev 2006 - 2007 par entreprise v2_Présentation au Board July 29 3_FCF" xfId="9682"/>
    <cellStyle name="_Percent_Book1_Jazztel model 16DP3-Exhibits_Mobile CSC - CMT_Synthèse prev 2006 - 2007 par entreprise v2_Présentation au Board July 29 4" xfId="9683"/>
    <cellStyle name="_Percent_Book1_Jazztel model 16DP3-Exhibits_Mobile CSC - CMT_Synthèse prev 2006 - 2007 par entreprise v2_Présentation au Board July 29_FCF" xfId="9684"/>
    <cellStyle name="_Percent_Book1_Jazztel model 16DP3-Exhibits_Mobile CSC - CMT_Synthèse prev 2006 - 2007 par entreprise v2_Présentation au Board_FCF" xfId="9685"/>
    <cellStyle name="_Percent_Book1_Jazztel model 16DP3-Exhibits_Mobile CSC - CMT_Synthèse prev 2006 - 2007 par entreprise v2_Présentation au CDG July 21 v080708" xfId="9686"/>
    <cellStyle name="_Percent_Book1_Jazztel model 16DP3-Exhibits_Mobile CSC - CMT_Synthèse prev 2006 - 2007 par entreprise v2_Présentation au CDG July 21 v080708 2" xfId="9687"/>
    <cellStyle name="_Percent_Book1_Jazztel model 16DP3-Exhibits_Mobile CSC - CMT_Synthèse prev 2006 - 2007 par entreprise v2_Présentation au CDG July 21 v080708 2 2" xfId="9688"/>
    <cellStyle name="_Percent_Book1_Jazztel model 16DP3-Exhibits_Mobile CSC - CMT_Synthèse prev 2006 - 2007 par entreprise v2_Présentation au CDG July 21 v080708 2_FCF" xfId="9689"/>
    <cellStyle name="_Percent_Book1_Jazztel model 16DP3-Exhibits_Mobile CSC - CMT_Synthèse prev 2006 - 2007 par entreprise v2_Présentation au CDG July 21 v080708 3" xfId="9690"/>
    <cellStyle name="_Percent_Book1_Jazztel model 16DP3-Exhibits_Mobile CSC - CMT_Synthèse prev 2006 - 2007 par entreprise v2_Présentation au CDG July 21 v080708 3 2" xfId="9691"/>
    <cellStyle name="_Percent_Book1_Jazztel model 16DP3-Exhibits_Mobile CSC - CMT_Synthèse prev 2006 - 2007 par entreprise v2_Présentation au CDG July 21 v080708 3_FCF" xfId="9692"/>
    <cellStyle name="_Percent_Book1_Jazztel model 16DP3-Exhibits_Mobile CSC - CMT_Synthèse prev 2006 - 2007 par entreprise v2_Présentation au CDG July 21 v080708 4" xfId="9693"/>
    <cellStyle name="_Percent_Book1_Jazztel model 16DP3-Exhibits_Mobile CSC - CMT_Synthèse prev 2006 - 2007 par entreprise v2_Présentation au CDG July 21 v080708_FCF" xfId="9694"/>
    <cellStyle name="_Percent_Book1_Jazztel model 16DP3-Exhibits_Mobile CSC - CMT_Synthèse prev 2006 - 2007 par entreprise v2_Présention au Board July 29" xfId="9695"/>
    <cellStyle name="_Percent_Book1_Jazztel model 16DP3-Exhibits_Mobile CSC - CMT_Synthèse prev 2006 - 2007 par entreprise v2_Présention au Board July 29 2" xfId="9696"/>
    <cellStyle name="_Percent_Book1_Jazztel model 16DP3-Exhibits_Mobile CSC - CMT_Synthèse prev 2006 - 2007 par entreprise v2_Présention au Board July 29 2 2" xfId="9697"/>
    <cellStyle name="_Percent_Book1_Jazztel model 16DP3-Exhibits_Mobile CSC - CMT_Synthèse prev 2006 - 2007 par entreprise v2_Présention au Board July 29 2_FCF" xfId="9698"/>
    <cellStyle name="_Percent_Book1_Jazztel model 16DP3-Exhibits_Mobile CSC - CMT_Synthèse prev 2006 - 2007 par entreprise v2_Présention au Board July 29 3" xfId="9699"/>
    <cellStyle name="_Percent_Book1_Jazztel model 16DP3-Exhibits_Mobile CSC - CMT_Synthèse prev 2006 - 2007 par entreprise v2_Présention au Board July 29 3 2" xfId="9700"/>
    <cellStyle name="_Percent_Book1_Jazztel model 16DP3-Exhibits_Mobile CSC - CMT_Synthèse prev 2006 - 2007 par entreprise v2_Présention au Board July 29 3_FCF" xfId="9701"/>
    <cellStyle name="_Percent_Book1_Jazztel model 16DP3-Exhibits_Mobile CSC - CMT_Synthèse prev 2006 - 2007 par entreprise v2_Présention au Board July 29 4" xfId="9702"/>
    <cellStyle name="_Percent_Book1_Jazztel model 16DP3-Exhibits_Mobile CSC - CMT_Synthèse prev 2006 - 2007 par entreprise v2_Présention au Board July 29_FCF" xfId="9703"/>
    <cellStyle name="_Percent_Book1_Jazztel model 16DP3-Exhibits_Mobile CSC - CMT_Synthèse prev 2006 - 2007 par entreprise v2_RM 2008 01 comments ILM" xfId="9704"/>
    <cellStyle name="_Percent_Book1_Jazztel model 16DP3-Exhibits_Mobile CSC - CMT_Synthèse prev 2006 - 2007 par entreprise v2_RM 2008 01 comments ILM 2" xfId="9705"/>
    <cellStyle name="_Percent_Book1_Jazztel model 16DP3-Exhibits_Mobile CSC - CMT_Synthèse prev 2006 - 2007 par entreprise v2_RM 2008 01 comments ILM 2 2" xfId="9706"/>
    <cellStyle name="_Percent_Book1_Jazztel model 16DP3-Exhibits_Mobile CSC - CMT_Synthèse prev 2006 - 2007 par entreprise v2_RM 2008 01 comments ILM 2_FCF" xfId="9707"/>
    <cellStyle name="_Percent_Book1_Jazztel model 16DP3-Exhibits_Mobile CSC - CMT_Synthèse prev 2006 - 2007 par entreprise v2_RM 2008 01 comments ILM 3" xfId="9708"/>
    <cellStyle name="_Percent_Book1_Jazztel model 16DP3-Exhibits_Mobile CSC - CMT_Synthèse prev 2006 - 2007 par entreprise v2_RM 2008 01 comments ILM 3 2" xfId="9709"/>
    <cellStyle name="_Percent_Book1_Jazztel model 16DP3-Exhibits_Mobile CSC - CMT_Synthèse prev 2006 - 2007 par entreprise v2_RM 2008 01 comments ILM 3_FCF" xfId="9710"/>
    <cellStyle name="_Percent_Book1_Jazztel model 16DP3-Exhibits_Mobile CSC - CMT_Synthèse prev 2006 - 2007 par entreprise v2_RM 2008 01 comments ILM 4" xfId="9711"/>
    <cellStyle name="_Percent_Book1_Jazztel model 16DP3-Exhibits_Mobile CSC - CMT_Synthèse prev 2006 - 2007 par entreprise v2_RM 2008 01 comments ILM_FCF" xfId="9712"/>
    <cellStyle name="_Percent_Book1_Jazztel model 16DP3-Exhibits_Mobile CSC - CMT_Synthèse prev 2006 - 2007 par entreprise v2_RM 2008 04 comments ILM" xfId="9713"/>
    <cellStyle name="_Percent_Book1_Jazztel model 16DP3-Exhibits_Mobile CSC - CMT_Synthèse prev 2006 - 2007 par entreprise v2_RM 2008 04 comments ILM 2" xfId="9714"/>
    <cellStyle name="_Percent_Book1_Jazztel model 16DP3-Exhibits_Mobile CSC - CMT_Synthèse prev 2006 - 2007 par entreprise v2_RM 2008 04 comments ILM 2 2" xfId="9715"/>
    <cellStyle name="_Percent_Book1_Jazztel model 16DP3-Exhibits_Mobile CSC - CMT_Synthèse prev 2006 - 2007 par entreprise v2_RM 2008 04 comments ILM 2_FCF" xfId="9716"/>
    <cellStyle name="_Percent_Book1_Jazztel model 16DP3-Exhibits_Mobile CSC - CMT_Synthèse prev 2006 - 2007 par entreprise v2_RM 2008 04 comments ILM 3" xfId="9717"/>
    <cellStyle name="_Percent_Book1_Jazztel model 16DP3-Exhibits_Mobile CSC - CMT_Synthèse prev 2006 - 2007 par entreprise v2_RM 2008 04 comments ILM 3 2" xfId="9718"/>
    <cellStyle name="_Percent_Book1_Jazztel model 16DP3-Exhibits_Mobile CSC - CMT_Synthèse prev 2006 - 2007 par entreprise v2_RM 2008 04 comments ILM 3_FCF" xfId="9719"/>
    <cellStyle name="_Percent_Book1_Jazztel model 16DP3-Exhibits_Mobile CSC - CMT_Synthèse prev 2006 - 2007 par entreprise v2_RM 2008 04 comments ILM 4" xfId="9720"/>
    <cellStyle name="_Percent_Book1_Jazztel model 16DP3-Exhibits_Mobile CSC - CMT_Synthèse prev 2006 - 2007 par entreprise v2_RM 2008 04 comments ILM_FCF" xfId="9721"/>
    <cellStyle name="_Percent_Book1_Jazztel model 16DP3-Exhibits_Mobile CSC - CMT_Synthèse prev 2006 - 2007 par entreprise v2_SPRING 2010" xfId="9722"/>
    <cellStyle name="_Percent_Book1_Jazztel model 16DP3-Exhibits_Mobile CSC - CMT_Synthèse prev 2006 - 2007 par entreprise v2_SPRING 2010 2" xfId="9723"/>
    <cellStyle name="_Percent_Book1_Jazztel model 16DP3-Exhibits_Mobile CSC - CMT_Synthèse prev 2006 - 2007 par entreprise v2_SPRING 2010 2 2" xfId="9724"/>
    <cellStyle name="_Percent_Book1_Jazztel model 16DP3-Exhibits_Mobile CSC - CMT_Synthèse prev 2006 - 2007 par entreprise v2_SPRING 2010 2_FCF" xfId="9725"/>
    <cellStyle name="_Percent_Book1_Jazztel model 16DP3-Exhibits_Mobile CSC - CMT_Synthèse prev 2006 - 2007 par entreprise v2_SPRING 2010 3" xfId="9726"/>
    <cellStyle name="_Percent_Book1_Jazztel model 16DP3-Exhibits_Mobile CSC - CMT_Synthèse prev 2006 - 2007 par entreprise v2_SPRING 2010 3 2" xfId="9727"/>
    <cellStyle name="_Percent_Book1_Jazztel model 16DP3-Exhibits_Mobile CSC - CMT_Synthèse prev 2006 - 2007 par entreprise v2_SPRING 2010 3_FCF" xfId="9728"/>
    <cellStyle name="_Percent_Book1_Jazztel model 16DP3-Exhibits_Mobile CSC - CMT_Synthèse prev 2006 - 2007 par entreprise v2_SPRING 2010 4" xfId="9729"/>
    <cellStyle name="_Percent_Book1_Jazztel model 16DP3-Exhibits_Mobile CSC - CMT_Synthèse prev 2006 - 2007 par entreprise v2_SPRING 2010_FCF" xfId="9730"/>
    <cellStyle name="_Percent_Book1_Jazztel model 16DP3-Exhibits_Mobile CSC - CMT_Synthèse prev 2006 - 2007 par entreprise v2_WC &amp; Free Cash Flow 200801" xfId="9731"/>
    <cellStyle name="_Percent_Book1_Jazztel model 16DP3-Exhibits_Mobile CSC - CMT_Synthèse prev 2006 - 2007 par entreprise v2_WC &amp; Free Cash Flow 200801 2" xfId="9732"/>
    <cellStyle name="_Percent_Book1_Jazztel model 16DP3-Exhibits_Mobile CSC - CMT_Synthèse prev 2006 - 2007 par entreprise v2_WC &amp; Free Cash Flow 200801 2 2" xfId="9733"/>
    <cellStyle name="_Percent_Book1_Jazztel model 16DP3-Exhibits_Mobile CSC - CMT_Synthèse prev 2006 - 2007 par entreprise v2_WC &amp; Free Cash Flow 200801 2_FCF" xfId="9734"/>
    <cellStyle name="_Percent_Book1_Jazztel model 16DP3-Exhibits_Mobile CSC - CMT_Synthèse prev 2006 - 2007 par entreprise v2_WC &amp; Free Cash Flow 200801 3" xfId="9735"/>
    <cellStyle name="_Percent_Book1_Jazztel model 16DP3-Exhibits_Mobile CSC - CMT_Synthèse prev 2006 - 2007 par entreprise v2_WC &amp; Free Cash Flow 200801 3 2" xfId="9736"/>
    <cellStyle name="_Percent_Book1_Jazztel model 16DP3-Exhibits_Mobile CSC - CMT_Synthèse prev 2006 - 2007 par entreprise v2_WC &amp; Free Cash Flow 200801 3_FCF" xfId="9737"/>
    <cellStyle name="_Percent_Book1_Jazztel model 16DP3-Exhibits_Mobile CSC - CMT_Synthèse prev 2006 - 2007 par entreprise v2_WC &amp; Free Cash Flow 200801 4" xfId="9738"/>
    <cellStyle name="_Percent_Book1_Jazztel model 16DP3-Exhibits_Mobile CSC - CMT_Synthèse prev 2006 - 2007 par entreprise v2_WC &amp; Free Cash Flow 200801_FCF" xfId="9739"/>
    <cellStyle name="_Percent_Book1_Jazztel model 16DP3-Exhibits_Mobile CSC - CMT_Synthèse prev 2006 - 2007 par entreprise v2_WC &amp; Free Cash Flow 2011-10" xfId="9740"/>
    <cellStyle name="_Percent_Book1_Jazztel model 16DP3-Exhibits_Mobile CSC - CMT_Synthèse prev 2006 - 2007 par entreprise v2_WC &amp; Free Cash Flow 2011-10 2" xfId="9741"/>
    <cellStyle name="_Percent_Book1_Jazztel model 16DP3-Exhibits_Mobile CSC - CMT_Synthèse prev 2006 - 2007 par entreprise v2_WC &amp; Free Cash Flow 2011-10 2 2" xfId="9742"/>
    <cellStyle name="_Percent_Book1_Jazztel model 16DP3-Exhibits_Mobile CSC - CMT_Synthèse prev 2006 - 2007 par entreprise v2_WC &amp; Free Cash Flow 2011-10 2_FCF" xfId="9743"/>
    <cellStyle name="_Percent_Book1_Jazztel model 16DP3-Exhibits_Mobile CSC - CMT_Synthèse prev 2006 - 2007 par entreprise v2_WC &amp; Free Cash Flow 2011-10 3" xfId="9744"/>
    <cellStyle name="_Percent_Book1_Jazztel model 16DP3-Exhibits_Mobile CSC - CMT_Synthèse prev 2006 - 2007 par entreprise v2_WC &amp; Free Cash Flow 2011-10 3 2" xfId="9745"/>
    <cellStyle name="_Percent_Book1_Jazztel model 16DP3-Exhibits_Mobile CSC - CMT_Synthèse prev 2006 - 2007 par entreprise v2_WC &amp; Free Cash Flow 2011-10 3_FCF" xfId="9746"/>
    <cellStyle name="_Percent_Book1_Jazztel model 16DP3-Exhibits_Mobile CSC - CMT_Synthèse prev 2006 - 2007 par entreprise v2_WC &amp; Free Cash Flow 2011-10 4" xfId="9747"/>
    <cellStyle name="_Percent_Book1_Jazztel model 16DP3-Exhibits_Mobile CSC - CMT_Synthèse prev 2006 - 2007 par entreprise v2_WC &amp; Free Cash Flow 2011-10_FCF" xfId="9748"/>
    <cellStyle name="_Percent_Book1_Jazztel model 16DP3-Exhibits_Mobile CSC - CMT_Synthèse prev 2006 - 2007 par entreprise v2_WC &amp; Free Cash Flow Spring 200806" xfId="9749"/>
    <cellStyle name="_Percent_Book1_Jazztel model 16DP3-Exhibits_Mobile CSC - CMT_Synthèse prev 2006 - 2007 par entreprise v2_WC &amp; Free Cash Flow Spring 200806 2" xfId="9750"/>
    <cellStyle name="_Percent_Book1_Jazztel model 16DP3-Exhibits_Mobile CSC - CMT_Synthèse prev 2006 - 2007 par entreprise v2_WC &amp; Free Cash Flow Spring 200806 2 2" xfId="9751"/>
    <cellStyle name="_Percent_Book1_Jazztel model 16DP3-Exhibits_Mobile CSC - CMT_Synthèse prev 2006 - 2007 par entreprise v2_WC &amp; Free Cash Flow Spring 200806 2_FCF" xfId="9752"/>
    <cellStyle name="_Percent_Book1_Jazztel model 16DP3-Exhibits_Mobile CSC - CMT_Synthèse prev 2006 - 2007 par entreprise v2_WC &amp; Free Cash Flow Spring 200806 3" xfId="9753"/>
    <cellStyle name="_Percent_Book1_Jazztel model 16DP3-Exhibits_Mobile CSC - CMT_Synthèse prev 2006 - 2007 par entreprise v2_WC &amp; Free Cash Flow Spring 200806 3 2" xfId="9754"/>
    <cellStyle name="_Percent_Book1_Jazztel model 16DP3-Exhibits_Mobile CSC - CMT_Synthèse prev 2006 - 2007 par entreprise v2_WC &amp; Free Cash Flow Spring 200806 3_FCF" xfId="9755"/>
    <cellStyle name="_Percent_Book1_Jazztel model 16DP3-Exhibits_Mobile CSC - CMT_Synthèse prev 2006 - 2007 par entreprise v2_WC &amp; Free Cash Flow Spring 200806 4" xfId="9756"/>
    <cellStyle name="_Percent_Book1_Jazztel model 16DP3-Exhibits_Mobile CSC - CMT_Synthèse prev 2006 - 2007 par entreprise v2_WC &amp; Free Cash Flow Spring 200806_FCF" xfId="9757"/>
    <cellStyle name="_Percent_Book1_Jazztel model 16DP3-Exhibits_Mobile CSC - CMT_Synthèse prev 2006 - 2007 par entreprise_Bridge FC Act 2007 vs 2008 (Fct June) par entreprise" xfId="9758"/>
    <cellStyle name="_Percent_Book1_Jazztel model 16DP3-Exhibits_Mobile CSC - CMT_Synthèse prev 2006 - 2007 par entreprise_Bridge FC Act 2007 vs 2008 (Fct June) par entreprise 2" xfId="9759"/>
    <cellStyle name="_Percent_Book1_Jazztel model 16DP3-Exhibits_Mobile CSC - CMT_Synthèse prev 2006 - 2007 par entreprise_Bridge FC Act 2007 vs 2008 (Fct June) par entreprise 2 2" xfId="9760"/>
    <cellStyle name="_Percent_Book1_Jazztel model 16DP3-Exhibits_Mobile CSC - CMT_Synthèse prev 2006 - 2007 par entreprise_Bridge FC Act 2007 vs 2008 (Fct June) par entreprise 2_FCF" xfId="9761"/>
    <cellStyle name="_Percent_Book1_Jazztel model 16DP3-Exhibits_Mobile CSC - CMT_Synthèse prev 2006 - 2007 par entreprise_Bridge FC Act 2007 vs 2008 (Fct June) par entreprise 3" xfId="9762"/>
    <cellStyle name="_Percent_Book1_Jazztel model 16DP3-Exhibits_Mobile CSC - CMT_Synthèse prev 2006 - 2007 par entreprise_Bridge FC Act 2007 vs 2008 (Fct June) par entreprise 3 2" xfId="9763"/>
    <cellStyle name="_Percent_Book1_Jazztel model 16DP3-Exhibits_Mobile CSC - CMT_Synthèse prev 2006 - 2007 par entreprise_Bridge FC Act 2007 vs 2008 (Fct June) par entreprise 3_FCF" xfId="9764"/>
    <cellStyle name="_Percent_Book1_Jazztel model 16DP3-Exhibits_Mobile CSC - CMT_Synthèse prev 2006 - 2007 par entreprise_Bridge FC Act 2007 vs 2008 (Fct June) par entreprise 4" xfId="9765"/>
    <cellStyle name="_Percent_Book1_Jazztel model 16DP3-Exhibits_Mobile CSC - CMT_Synthèse prev 2006 - 2007 par entreprise_Bridge FC Act 2007 vs 2008 (Fct June) par entreprise_FCF" xfId="9766"/>
    <cellStyle name="_Percent_Book1_Jazztel model 16DP3-Exhibits_Mobile CSC - CMT_Synthèse prev 2006 - 2007 par entreprise_Cash Unit Review 2012 03 Acetow" xfId="9767"/>
    <cellStyle name="_Percent_Book1_Jazztel model 16DP3-Exhibits_Mobile CSC - CMT_Synthèse prev 2006 - 2007 par entreprise_Conso Bridge EBITDA 2008x2007" xfId="9768"/>
    <cellStyle name="_Percent_Book1_Jazztel model 16DP3-Exhibits_Mobile CSC - CMT_Synthèse prev 2006 - 2007 par entreprise_Conso Bridge EBITDA 2008x2007 2" xfId="9769"/>
    <cellStyle name="_Percent_Book1_Jazztel model 16DP3-Exhibits_Mobile CSC - CMT_Synthèse prev 2006 - 2007 par entreprise_Conso Bridge EBITDA 2008x2007 2 2" xfId="9770"/>
    <cellStyle name="_Percent_Book1_Jazztel model 16DP3-Exhibits_Mobile CSC - CMT_Synthèse prev 2006 - 2007 par entreprise_Conso Bridge EBITDA 2008x2007 2_FCF" xfId="9771"/>
    <cellStyle name="_Percent_Book1_Jazztel model 16DP3-Exhibits_Mobile CSC - CMT_Synthèse prev 2006 - 2007 par entreprise_Conso Bridge EBITDA 2008x2007 3" xfId="9772"/>
    <cellStyle name="_Percent_Book1_Jazztel model 16DP3-Exhibits_Mobile CSC - CMT_Synthèse prev 2006 - 2007 par entreprise_Conso Bridge EBITDA 2008x2007 3 2" xfId="9773"/>
    <cellStyle name="_Percent_Book1_Jazztel model 16DP3-Exhibits_Mobile CSC - CMT_Synthèse prev 2006 - 2007 par entreprise_Conso Bridge EBITDA 2008x2007 3_FCF" xfId="9774"/>
    <cellStyle name="_Percent_Book1_Jazztel model 16DP3-Exhibits_Mobile CSC - CMT_Synthèse prev 2006 - 2007 par entreprise_Conso Bridge EBITDA 2008x2007 4" xfId="9775"/>
    <cellStyle name="_Percent_Book1_Jazztel model 16DP3-Exhibits_Mobile CSC - CMT_Synthèse prev 2006 - 2007 par entreprise_Conso Bridge EBITDA 2008x2007 SPRING06" xfId="9776"/>
    <cellStyle name="_Percent_Book1_Jazztel model 16DP3-Exhibits_Mobile CSC - CMT_Synthèse prev 2006 - 2007 par entreprise_Conso Bridge EBITDA 2008x2007 SPRING06 2" xfId="9777"/>
    <cellStyle name="_Percent_Book1_Jazztel model 16DP3-Exhibits_Mobile CSC - CMT_Synthèse prev 2006 - 2007 par entreprise_Conso Bridge EBITDA 2008x2007 SPRING06 2 2" xfId="9778"/>
    <cellStyle name="_Percent_Book1_Jazztel model 16DP3-Exhibits_Mobile CSC - CMT_Synthèse prev 2006 - 2007 par entreprise_Conso Bridge EBITDA 2008x2007 SPRING06 2_FCF" xfId="9779"/>
    <cellStyle name="_Percent_Book1_Jazztel model 16DP3-Exhibits_Mobile CSC - CMT_Synthèse prev 2006 - 2007 par entreprise_Conso Bridge EBITDA 2008x2007 SPRING06 3" xfId="9780"/>
    <cellStyle name="_Percent_Book1_Jazztel model 16DP3-Exhibits_Mobile CSC - CMT_Synthèse prev 2006 - 2007 par entreprise_Conso Bridge EBITDA 2008x2007 SPRING06 3 2" xfId="9781"/>
    <cellStyle name="_Percent_Book1_Jazztel model 16DP3-Exhibits_Mobile CSC - CMT_Synthèse prev 2006 - 2007 par entreprise_Conso Bridge EBITDA 2008x2007 SPRING06 3_FCF" xfId="9782"/>
    <cellStyle name="_Percent_Book1_Jazztel model 16DP3-Exhibits_Mobile CSC - CMT_Synthèse prev 2006 - 2007 par entreprise_Conso Bridge EBITDA 2008x2007 SPRING06 4" xfId="9783"/>
    <cellStyle name="_Percent_Book1_Jazztel model 16DP3-Exhibits_Mobile CSC - CMT_Synthèse prev 2006 - 2007 par entreprise_Conso Bridge EBITDA 2008x2007 SPRING06_FCF" xfId="9784"/>
    <cellStyle name="_Percent_Book1_Jazztel model 16DP3-Exhibits_Mobile CSC - CMT_Synthèse prev 2006 - 2007 par entreprise_Conso Bridge EBITDA 2008x2007_FCF" xfId="9785"/>
    <cellStyle name="_Percent_Book1_Jazztel model 16DP3-Exhibits_Mobile CSC - CMT_Synthèse prev 2006 - 2007 par entreprise_FCF" xfId="9786"/>
    <cellStyle name="_Percent_Book1_Jazztel model 16DP3-Exhibits_Mobile CSC - CMT_Synthèse prev 2006 - 2007 par entreprise_Formats RDG Dec 2007 vMAG Energy Services" xfId="9787"/>
    <cellStyle name="_Percent_Book1_Jazztel model 16DP3-Exhibits_Mobile CSC - CMT_Synthèse prev 2006 - 2007 par entreprise_Formats RDG Dec 2007 vMAG Energy Services 2" xfId="9788"/>
    <cellStyle name="_Percent_Book1_Jazztel model 16DP3-Exhibits_Mobile CSC - CMT_Synthèse prev 2006 - 2007 par entreprise_Formats RDG Dec 2007 vMAG Energy Services 2 2" xfId="9789"/>
    <cellStyle name="_Percent_Book1_Jazztel model 16DP3-Exhibits_Mobile CSC - CMT_Synthèse prev 2006 - 2007 par entreprise_Formats RDG Dec 2007 vMAG Energy Services 2_FCF" xfId="9790"/>
    <cellStyle name="_Percent_Book1_Jazztel model 16DP3-Exhibits_Mobile CSC - CMT_Synthèse prev 2006 - 2007 par entreprise_Formats RDG Dec 2007 vMAG Energy Services 3" xfId="9791"/>
    <cellStyle name="_Percent_Book1_Jazztel model 16DP3-Exhibits_Mobile CSC - CMT_Synthèse prev 2006 - 2007 par entreprise_Formats RDG Dec 2007 vMAG Energy Services 3 2" xfId="9792"/>
    <cellStyle name="_Percent_Book1_Jazztel model 16DP3-Exhibits_Mobile CSC - CMT_Synthèse prev 2006 - 2007 par entreprise_Formats RDG Dec 2007 vMAG Energy Services 3_FCF" xfId="9793"/>
    <cellStyle name="_Percent_Book1_Jazztel model 16DP3-Exhibits_Mobile CSC - CMT_Synthèse prev 2006 - 2007 par entreprise_Formats RDG Dec 2007 vMAG Energy Services 4" xfId="9794"/>
    <cellStyle name="_Percent_Book1_Jazztel model 16DP3-Exhibits_Mobile CSC - CMT_Synthèse prev 2006 - 2007 par entreprise_Formats RDG Dec 2007 vMAG Energy Services_FCF" xfId="9795"/>
    <cellStyle name="_Percent_Book1_Jazztel model 16DP3-Exhibits_Mobile CSC - CMT_Synthèse prev 2006 - 2007 par entreprise_P&amp;L Spring 200806" xfId="9796"/>
    <cellStyle name="_Percent_Book1_Jazztel model 16DP3-Exhibits_Mobile CSC - CMT_Synthèse prev 2006 - 2007 par entreprise_P&amp;L Spring 200806 2" xfId="9797"/>
    <cellStyle name="_Percent_Book1_Jazztel model 16DP3-Exhibits_Mobile CSC - CMT_Synthèse prev 2006 - 2007 par entreprise_P&amp;L Spring 200806 2 2" xfId="9798"/>
    <cellStyle name="_Percent_Book1_Jazztel model 16DP3-Exhibits_Mobile CSC - CMT_Synthèse prev 2006 - 2007 par entreprise_P&amp;L Spring 200806 2_FCF" xfId="9799"/>
    <cellStyle name="_Percent_Book1_Jazztel model 16DP3-Exhibits_Mobile CSC - CMT_Synthèse prev 2006 - 2007 par entreprise_P&amp;L Spring 200806 3" xfId="9800"/>
    <cellStyle name="_Percent_Book1_Jazztel model 16DP3-Exhibits_Mobile CSC - CMT_Synthèse prev 2006 - 2007 par entreprise_P&amp;L Spring 200806 3 2" xfId="9801"/>
    <cellStyle name="_Percent_Book1_Jazztel model 16DP3-Exhibits_Mobile CSC - CMT_Synthèse prev 2006 - 2007 par entreprise_P&amp;L Spring 200806 3_FCF" xfId="9802"/>
    <cellStyle name="_Percent_Book1_Jazztel model 16DP3-Exhibits_Mobile CSC - CMT_Synthèse prev 2006 - 2007 par entreprise_P&amp;L Spring 200806 4" xfId="9803"/>
    <cellStyle name="_Percent_Book1_Jazztel model 16DP3-Exhibits_Mobile CSC - CMT_Synthèse prev 2006 - 2007 par entreprise_P&amp;L Spring 200806_FCF" xfId="9804"/>
    <cellStyle name="_Percent_Book1_Jazztel model 16DP3-Exhibits_Mobile CSC - CMT_Synthèse prev 2006 - 2007 par entreprise_Présentation au Board" xfId="9805"/>
    <cellStyle name="_Percent_Book1_Jazztel model 16DP3-Exhibits_Mobile CSC - CMT_Synthèse prev 2006 - 2007 par entreprise_Présentation au Board 2" xfId="9806"/>
    <cellStyle name="_Percent_Book1_Jazztel model 16DP3-Exhibits_Mobile CSC - CMT_Synthèse prev 2006 - 2007 par entreprise_Présentation au Board 2 2" xfId="9807"/>
    <cellStyle name="_Percent_Book1_Jazztel model 16DP3-Exhibits_Mobile CSC - CMT_Synthèse prev 2006 - 2007 par entreprise_Présentation au Board 2_FCF" xfId="9808"/>
    <cellStyle name="_Percent_Book1_Jazztel model 16DP3-Exhibits_Mobile CSC - CMT_Synthèse prev 2006 - 2007 par entreprise_Présentation au Board 3" xfId="9809"/>
    <cellStyle name="_Percent_Book1_Jazztel model 16DP3-Exhibits_Mobile CSC - CMT_Synthèse prev 2006 - 2007 par entreprise_Présentation au Board 3 2" xfId="9810"/>
    <cellStyle name="_Percent_Book1_Jazztel model 16DP3-Exhibits_Mobile CSC - CMT_Synthèse prev 2006 - 2007 par entreprise_Présentation au Board 3_FCF" xfId="9811"/>
    <cellStyle name="_Percent_Book1_Jazztel model 16DP3-Exhibits_Mobile CSC - CMT_Synthèse prev 2006 - 2007 par entreprise_Présentation au Board 4" xfId="9812"/>
    <cellStyle name="_Percent_Book1_Jazztel model 16DP3-Exhibits_Mobile CSC - CMT_Synthèse prev 2006 - 2007 par entreprise_Présentation au Board July 29" xfId="9813"/>
    <cellStyle name="_Percent_Book1_Jazztel model 16DP3-Exhibits_Mobile CSC - CMT_Synthèse prev 2006 - 2007 par entreprise_Présentation au Board July 29 2" xfId="9814"/>
    <cellStyle name="_Percent_Book1_Jazztel model 16DP3-Exhibits_Mobile CSC - CMT_Synthèse prev 2006 - 2007 par entreprise_Présentation au Board July 29 2 2" xfId="9815"/>
    <cellStyle name="_Percent_Book1_Jazztel model 16DP3-Exhibits_Mobile CSC - CMT_Synthèse prev 2006 - 2007 par entreprise_Présentation au Board July 29 2_FCF" xfId="9816"/>
    <cellStyle name="_Percent_Book1_Jazztel model 16DP3-Exhibits_Mobile CSC - CMT_Synthèse prev 2006 - 2007 par entreprise_Présentation au Board July 29 3" xfId="9817"/>
    <cellStyle name="_Percent_Book1_Jazztel model 16DP3-Exhibits_Mobile CSC - CMT_Synthèse prev 2006 - 2007 par entreprise_Présentation au Board July 29 3 2" xfId="9818"/>
    <cellStyle name="_Percent_Book1_Jazztel model 16DP3-Exhibits_Mobile CSC - CMT_Synthèse prev 2006 - 2007 par entreprise_Présentation au Board July 29 3_FCF" xfId="9819"/>
    <cellStyle name="_Percent_Book1_Jazztel model 16DP3-Exhibits_Mobile CSC - CMT_Synthèse prev 2006 - 2007 par entreprise_Présentation au Board July 29 4" xfId="9820"/>
    <cellStyle name="_Percent_Book1_Jazztel model 16DP3-Exhibits_Mobile CSC - CMT_Synthèse prev 2006 - 2007 par entreprise_Présentation au Board July 29_FCF" xfId="9821"/>
    <cellStyle name="_Percent_Book1_Jazztel model 16DP3-Exhibits_Mobile CSC - CMT_Synthèse prev 2006 - 2007 par entreprise_Présentation au Board_FCF" xfId="9822"/>
    <cellStyle name="_Percent_Book1_Jazztel model 16DP3-Exhibits_Mobile CSC - CMT_Synthèse prev 2006 - 2007 par entreprise_Présentation au CDG July 21 v080708" xfId="9823"/>
    <cellStyle name="_Percent_Book1_Jazztel model 16DP3-Exhibits_Mobile CSC - CMT_Synthèse prev 2006 - 2007 par entreprise_Présentation au CDG July 21 v080708 2" xfId="9824"/>
    <cellStyle name="_Percent_Book1_Jazztel model 16DP3-Exhibits_Mobile CSC - CMT_Synthèse prev 2006 - 2007 par entreprise_Présentation au CDG July 21 v080708 2 2" xfId="9825"/>
    <cellStyle name="_Percent_Book1_Jazztel model 16DP3-Exhibits_Mobile CSC - CMT_Synthèse prev 2006 - 2007 par entreprise_Présentation au CDG July 21 v080708 2_FCF" xfId="9826"/>
    <cellStyle name="_Percent_Book1_Jazztel model 16DP3-Exhibits_Mobile CSC - CMT_Synthèse prev 2006 - 2007 par entreprise_Présentation au CDG July 21 v080708 3" xfId="9827"/>
    <cellStyle name="_Percent_Book1_Jazztel model 16DP3-Exhibits_Mobile CSC - CMT_Synthèse prev 2006 - 2007 par entreprise_Présentation au CDG July 21 v080708 3 2" xfId="9828"/>
    <cellStyle name="_Percent_Book1_Jazztel model 16DP3-Exhibits_Mobile CSC - CMT_Synthèse prev 2006 - 2007 par entreprise_Présentation au CDG July 21 v080708 3_FCF" xfId="9829"/>
    <cellStyle name="_Percent_Book1_Jazztel model 16DP3-Exhibits_Mobile CSC - CMT_Synthèse prev 2006 - 2007 par entreprise_Présentation au CDG July 21 v080708 4" xfId="9830"/>
    <cellStyle name="_Percent_Book1_Jazztel model 16DP3-Exhibits_Mobile CSC - CMT_Synthèse prev 2006 - 2007 par entreprise_Présentation au CDG July 21 v080708_FCF" xfId="9831"/>
    <cellStyle name="_Percent_Book1_Jazztel model 16DP3-Exhibits_Mobile CSC - CMT_Synthèse prev 2006 - 2007 par entreprise_RM 2008 01 comments ILM" xfId="9832"/>
    <cellStyle name="_Percent_Book1_Jazztel model 16DP3-Exhibits_Mobile CSC - CMT_Synthèse prev 2006 - 2007 par entreprise_RM 2008 01 comments ILM 2" xfId="9833"/>
    <cellStyle name="_Percent_Book1_Jazztel model 16DP3-Exhibits_Mobile CSC - CMT_Synthèse prev 2006 - 2007 par entreprise_RM 2008 01 comments ILM 2 2" xfId="9834"/>
    <cellStyle name="_Percent_Book1_Jazztel model 16DP3-Exhibits_Mobile CSC - CMT_Synthèse prev 2006 - 2007 par entreprise_RM 2008 01 comments ILM 2_FCF" xfId="9835"/>
    <cellStyle name="_Percent_Book1_Jazztel model 16DP3-Exhibits_Mobile CSC - CMT_Synthèse prev 2006 - 2007 par entreprise_RM 2008 01 comments ILM 3" xfId="9836"/>
    <cellStyle name="_Percent_Book1_Jazztel model 16DP3-Exhibits_Mobile CSC - CMT_Synthèse prev 2006 - 2007 par entreprise_RM 2008 01 comments ILM 3 2" xfId="9837"/>
    <cellStyle name="_Percent_Book1_Jazztel model 16DP3-Exhibits_Mobile CSC - CMT_Synthèse prev 2006 - 2007 par entreprise_RM 2008 01 comments ILM 3_FCF" xfId="9838"/>
    <cellStyle name="_Percent_Book1_Jazztel model 16DP3-Exhibits_Mobile CSC - CMT_Synthèse prev 2006 - 2007 par entreprise_RM 2008 01 comments ILM 4" xfId="9839"/>
    <cellStyle name="_Percent_Book1_Jazztel model 16DP3-Exhibits_Mobile CSC - CMT_Synthèse prev 2006 - 2007 par entreprise_RM 2008 01 comments ILM_FCF" xfId="9840"/>
    <cellStyle name="_Percent_Book1_Jazztel model 16DP3-Exhibits_Mobile CSC - CMT_Synthèse prev 2006 - 2007 par entreprise_RM 2008 04 comments ILM" xfId="9841"/>
    <cellStyle name="_Percent_Book1_Jazztel model 16DP3-Exhibits_Mobile CSC - CMT_Synthèse prev 2006 - 2007 par entreprise_RM 2008 04 comments ILM 2" xfId="9842"/>
    <cellStyle name="_Percent_Book1_Jazztel model 16DP3-Exhibits_Mobile CSC - CMT_Synthèse prev 2006 - 2007 par entreprise_RM 2008 04 comments ILM 2 2" xfId="9843"/>
    <cellStyle name="_Percent_Book1_Jazztel model 16DP3-Exhibits_Mobile CSC - CMT_Synthèse prev 2006 - 2007 par entreprise_RM 2008 04 comments ILM 2_FCF" xfId="9844"/>
    <cellStyle name="_Percent_Book1_Jazztel model 16DP3-Exhibits_Mobile CSC - CMT_Synthèse prev 2006 - 2007 par entreprise_RM 2008 04 comments ILM 3" xfId="9845"/>
    <cellStyle name="_Percent_Book1_Jazztel model 16DP3-Exhibits_Mobile CSC - CMT_Synthèse prev 2006 - 2007 par entreprise_RM 2008 04 comments ILM 3 2" xfId="9846"/>
    <cellStyle name="_Percent_Book1_Jazztel model 16DP3-Exhibits_Mobile CSC - CMT_Synthèse prev 2006 - 2007 par entreprise_RM 2008 04 comments ILM 3_FCF" xfId="9847"/>
    <cellStyle name="_Percent_Book1_Jazztel model 16DP3-Exhibits_Mobile CSC - CMT_Synthèse prev 2006 - 2007 par entreprise_RM 2008 04 comments ILM 4" xfId="9848"/>
    <cellStyle name="_Percent_Book1_Jazztel model 16DP3-Exhibits_Mobile CSC - CMT_Synthèse prev 2006 - 2007 par entreprise_RM 2008 04 comments ILM_FCF" xfId="9849"/>
    <cellStyle name="_Percent_Book1_Jazztel model 16DP3-Exhibits_Mobile CSC - CMT_Synthèse prev 2006 - 2007 par entreprise_SPRING 2010" xfId="9850"/>
    <cellStyle name="_Percent_Book1_Jazztel model 16DP3-Exhibits_Mobile CSC - CMT_Synthèse prev 2006 - 2007 par entreprise_SPRING 2010 2" xfId="9851"/>
    <cellStyle name="_Percent_Book1_Jazztel model 16DP3-Exhibits_Mobile CSC - CMT_Synthèse prev 2006 - 2007 par entreprise_SPRING 2010 2 2" xfId="9852"/>
    <cellStyle name="_Percent_Book1_Jazztel model 16DP3-Exhibits_Mobile CSC - CMT_Synthèse prev 2006 - 2007 par entreprise_SPRING 2010 2_FCF" xfId="9853"/>
    <cellStyle name="_Percent_Book1_Jazztel model 16DP3-Exhibits_Mobile CSC - CMT_Synthèse prev 2006 - 2007 par entreprise_SPRING 2010 3" xfId="9854"/>
    <cellStyle name="_Percent_Book1_Jazztel model 16DP3-Exhibits_Mobile CSC - CMT_Synthèse prev 2006 - 2007 par entreprise_SPRING 2010 3 2" xfId="9855"/>
    <cellStyle name="_Percent_Book1_Jazztel model 16DP3-Exhibits_Mobile CSC - CMT_Synthèse prev 2006 - 2007 par entreprise_SPRING 2010 3_FCF" xfId="9856"/>
    <cellStyle name="_Percent_Book1_Jazztel model 16DP3-Exhibits_Mobile CSC - CMT_Synthèse prev 2006 - 2007 par entreprise_SPRING 2010 4" xfId="9857"/>
    <cellStyle name="_Percent_Book1_Jazztel model 16DP3-Exhibits_Mobile CSC - CMT_Synthèse prev 2006 - 2007 par entreprise_SPRING 2010_FCF" xfId="9858"/>
    <cellStyle name="_Percent_Book1_Jazztel model 16DP3-Exhibits_Mobile CSC - CMT_Synthèse prev 2006 - 2007 par entreprise_Synthèse Rhodia Spring Dec 2007 P&amp;L" xfId="9859"/>
    <cellStyle name="_Percent_Book1_Jazztel model 16DP3-Exhibits_Mobile CSC - CMT_Synthèse prev 2006 - 2007 par entreprise_Synthèse Rhodia Spring Dec 2007 P&amp;L 2" xfId="9860"/>
    <cellStyle name="_Percent_Book1_Jazztel model 16DP3-Exhibits_Mobile CSC - CMT_Synthèse prev 2006 - 2007 par entreprise_Synthèse Rhodia Spring Dec 2007 P&amp;L 2 2" xfId="9861"/>
    <cellStyle name="_Percent_Book1_Jazztel model 16DP3-Exhibits_Mobile CSC - CMT_Synthèse prev 2006 - 2007 par entreprise_Synthèse Rhodia Spring Dec 2007 P&amp;L 2_FCF" xfId="9862"/>
    <cellStyle name="_Percent_Book1_Jazztel model 16DP3-Exhibits_Mobile CSC - CMT_Synthèse prev 2006 - 2007 par entreprise_Synthèse Rhodia Spring Dec 2007 P&amp;L 3" xfId="9863"/>
    <cellStyle name="_Percent_Book1_Jazztel model 16DP3-Exhibits_Mobile CSC - CMT_Synthèse prev 2006 - 2007 par entreprise_Synthèse Rhodia Spring Dec 2007 P&amp;L 3 2" xfId="9864"/>
    <cellStyle name="_Percent_Book1_Jazztel model 16DP3-Exhibits_Mobile CSC - CMT_Synthèse prev 2006 - 2007 par entreprise_Synthèse Rhodia Spring Dec 2007 P&amp;L 3_FCF" xfId="9865"/>
    <cellStyle name="_Percent_Book1_Jazztel model 16DP3-Exhibits_Mobile CSC - CMT_Synthèse prev 2006 - 2007 par entreprise_Synthèse Rhodia Spring Dec 2007 P&amp;L 4" xfId="9866"/>
    <cellStyle name="_Percent_Book1_Jazztel model 16DP3-Exhibits_Mobile CSC - CMT_Synthèse prev 2006 - 2007 par entreprise_Synthèse Rhodia Spring Dec 2007 P&amp;L_FCF" xfId="9867"/>
    <cellStyle name="_Percent_Book1_Jazztel model 16DP3-Exhibits_Mobile CSC - CMT_Synthèse prev 2006 - 2007 par entreprise_WC &amp; Free Cash Flow 200801" xfId="9868"/>
    <cellStyle name="_Percent_Book1_Jazztel model 16DP3-Exhibits_Mobile CSC - CMT_Synthèse prev 2006 - 2007 par entreprise_WC &amp; Free Cash Flow 200801 2" xfId="9869"/>
    <cellStyle name="_Percent_Book1_Jazztel model 16DP3-Exhibits_Mobile CSC - CMT_Synthèse prev 2006 - 2007 par entreprise_WC &amp; Free Cash Flow 200801 2 2" xfId="9870"/>
    <cellStyle name="_Percent_Book1_Jazztel model 16DP3-Exhibits_Mobile CSC - CMT_Synthèse prev 2006 - 2007 par entreprise_WC &amp; Free Cash Flow 200801 2_FCF" xfId="9871"/>
    <cellStyle name="_Percent_Book1_Jazztel model 16DP3-Exhibits_Mobile CSC - CMT_Synthèse prev 2006 - 2007 par entreprise_WC &amp; Free Cash Flow 200801 3" xfId="9872"/>
    <cellStyle name="_Percent_Book1_Jazztel model 16DP3-Exhibits_Mobile CSC - CMT_Synthèse prev 2006 - 2007 par entreprise_WC &amp; Free Cash Flow 200801 3 2" xfId="9873"/>
    <cellStyle name="_Percent_Book1_Jazztel model 16DP3-Exhibits_Mobile CSC - CMT_Synthèse prev 2006 - 2007 par entreprise_WC &amp; Free Cash Flow 200801 3_FCF" xfId="9874"/>
    <cellStyle name="_Percent_Book1_Jazztel model 16DP3-Exhibits_Mobile CSC - CMT_Synthèse prev 2006 - 2007 par entreprise_WC &amp; Free Cash Flow 200801 4" xfId="9875"/>
    <cellStyle name="_Percent_Book1_Jazztel model 16DP3-Exhibits_Mobile CSC - CMT_Synthèse prev 2006 - 2007 par entreprise_WC &amp; Free Cash Flow 200801_FCF" xfId="9876"/>
    <cellStyle name="_Percent_Book1_Jazztel model 16DP3-Exhibits_Mobile CSC - CMT_Synthèse prev 2006 - 2007 par entreprise_WC &amp; Free Cash Flow 2011-10" xfId="9877"/>
    <cellStyle name="_Percent_Book1_Jazztel model 16DP3-Exhibits_Mobile CSC - CMT_Synthèse prev 2006 - 2007 par entreprise_WC &amp; Free Cash Flow 2011-10 2" xfId="9878"/>
    <cellStyle name="_Percent_Book1_Jazztel model 16DP3-Exhibits_Mobile CSC - CMT_Synthèse prev 2006 - 2007 par entreprise_WC &amp; Free Cash Flow 2011-10 2 2" xfId="9879"/>
    <cellStyle name="_Percent_Book1_Jazztel model 16DP3-Exhibits_Mobile CSC - CMT_Synthèse prev 2006 - 2007 par entreprise_WC &amp; Free Cash Flow 2011-10 2_FCF" xfId="9880"/>
    <cellStyle name="_Percent_Book1_Jazztel model 16DP3-Exhibits_Mobile CSC - CMT_Synthèse prev 2006 - 2007 par entreprise_WC &amp; Free Cash Flow 2011-10 3" xfId="9881"/>
    <cellStyle name="_Percent_Book1_Jazztel model 16DP3-Exhibits_Mobile CSC - CMT_Synthèse prev 2006 - 2007 par entreprise_WC &amp; Free Cash Flow 2011-10 3 2" xfId="9882"/>
    <cellStyle name="_Percent_Book1_Jazztel model 16DP3-Exhibits_Mobile CSC - CMT_Synthèse prev 2006 - 2007 par entreprise_WC &amp; Free Cash Flow 2011-10 3_FCF" xfId="9883"/>
    <cellStyle name="_Percent_Book1_Jazztel model 16DP3-Exhibits_Mobile CSC - CMT_Synthèse prev 2006 - 2007 par entreprise_WC &amp; Free Cash Flow 2011-10 4" xfId="9884"/>
    <cellStyle name="_Percent_Book1_Jazztel model 16DP3-Exhibits_Mobile CSC - CMT_Synthèse prev 2006 - 2007 par entreprise_WC &amp; Free Cash Flow 2011-10_FCF" xfId="9885"/>
    <cellStyle name="_Percent_Book1_Jazztel model 16DP3-Exhibits_Mobile CSC - CMT_Synthèse prev 2006 - 2007 par entreprise_WC &amp; Free Cash Flow Spring 200806" xfId="9886"/>
    <cellStyle name="_Percent_Book1_Jazztel model 16DP3-Exhibits_Mobile CSC - CMT_Synthèse prev 2006 - 2007 par entreprise_WC &amp; Free Cash Flow Spring 200806 2" xfId="9887"/>
    <cellStyle name="_Percent_Book1_Jazztel model 16DP3-Exhibits_Mobile CSC - CMT_Synthèse prev 2006 - 2007 par entreprise_WC &amp; Free Cash Flow Spring 200806 2 2" xfId="9888"/>
    <cellStyle name="_Percent_Book1_Jazztel model 16DP3-Exhibits_Mobile CSC - CMT_Synthèse prev 2006 - 2007 par entreprise_WC &amp; Free Cash Flow Spring 200806 2_FCF" xfId="9889"/>
    <cellStyle name="_Percent_Book1_Jazztel model 16DP3-Exhibits_Mobile CSC - CMT_Synthèse prev 2006 - 2007 par entreprise_WC &amp; Free Cash Flow Spring 200806 3" xfId="9890"/>
    <cellStyle name="_Percent_Book1_Jazztel model 16DP3-Exhibits_Mobile CSC - CMT_Synthèse prev 2006 - 2007 par entreprise_WC &amp; Free Cash Flow Spring 200806 3 2" xfId="9891"/>
    <cellStyle name="_Percent_Book1_Jazztel model 16DP3-Exhibits_Mobile CSC - CMT_Synthèse prev 2006 - 2007 par entreprise_WC &amp; Free Cash Flow Spring 200806 3_FCF" xfId="9892"/>
    <cellStyle name="_Percent_Book1_Jazztel model 16DP3-Exhibits_Mobile CSC - CMT_Synthèse prev 2006 - 2007 par entreprise_WC &amp; Free Cash Flow Spring 200806 4" xfId="9893"/>
    <cellStyle name="_Percent_Book1_Jazztel model 16DP3-Exhibits_Mobile CSC - CMT_Synthèse prev 2006 - 2007 par entreprise_WC &amp; Free Cash Flow Spring 200806_FCF" xfId="9894"/>
    <cellStyle name="_Percent_Book1_Jazztel model 16DP3-Exhibits_T_MOBIL2" xfId="9895"/>
    <cellStyle name="_Percent_Book1_Jazztel model 16DP3-Exhibits_T_MOBIL2 2" xfId="9896"/>
    <cellStyle name="_Percent_Book1_Jazztel model 16DP3-Exhibits_T_MOBIL2 2 2" xfId="9897"/>
    <cellStyle name="_Percent_Book1_Jazztel model 16DP3-Exhibits_T_MOBIL2 2_FCF" xfId="9898"/>
    <cellStyle name="_Percent_Book1_Jazztel model 16DP3-Exhibits_T_MOBIL2 3" xfId="9899"/>
    <cellStyle name="_Percent_Book1_Jazztel model 16DP3-Exhibits_T_MOBIL2 3 2" xfId="9900"/>
    <cellStyle name="_Percent_Book1_Jazztel model 16DP3-Exhibits_T_MOBIL2 3_FCF" xfId="9901"/>
    <cellStyle name="_Percent_Book1_Jazztel model 16DP3-Exhibits_T_MOBIL2 4" xfId="9902"/>
    <cellStyle name="_Percent_Book1_Jazztel model 16DP3-Exhibits_T_MOBIL2_FCF" xfId="9903"/>
    <cellStyle name="_Percent_Book1_Jazztel model 16DP3-Exhibits_T_MOBIL2_Merger model_10 Aug Credit" xfId="9904"/>
    <cellStyle name="_Percent_Book1_Jazztel model 16DP3-Exhibits_T_MOBIL2_Merger model_10 Aug Credit 2" xfId="9905"/>
    <cellStyle name="_Percent_Book1_Jazztel model 16DP3-Exhibits_T_MOBIL2_Merger model_10 Aug Credit 2 2" xfId="9906"/>
    <cellStyle name="_Percent_Book1_Jazztel model 16DP3-Exhibits_T_MOBIL2_Merger model_10 Aug Credit 2_FCF" xfId="9907"/>
    <cellStyle name="_Percent_Book1_Jazztel model 16DP3-Exhibits_T_MOBIL2_Merger model_10 Aug Credit 3" xfId="9908"/>
    <cellStyle name="_Percent_Book1_Jazztel model 16DP3-Exhibits_T_MOBIL2_Merger model_10 Aug Credit 3 2" xfId="9909"/>
    <cellStyle name="_Percent_Book1_Jazztel model 16DP3-Exhibits_T_MOBIL2_Merger model_10 Aug Credit 3_FCF" xfId="9910"/>
    <cellStyle name="_Percent_Book1_Jazztel model 16DP3-Exhibits_T_MOBIL2_Merger model_10 Aug Credit 4" xfId="9911"/>
    <cellStyle name="_Percent_Book1_Jazztel model 16DP3-Exhibits_T_MOBIL2_Merger model_10 Aug Credit_FCF" xfId="9912"/>
    <cellStyle name="_Percent_Book1_Jazztel model 18DP-exhibits" xfId="9913"/>
    <cellStyle name="_Percent_Book1_Jazztel model 18DP-exhibits 2" xfId="9914"/>
    <cellStyle name="_Percent_Book1_Jazztel model 18DP-exhibits 2 2" xfId="9915"/>
    <cellStyle name="_Percent_Book1_Jazztel model 18DP-exhibits 2_FCF" xfId="9916"/>
    <cellStyle name="_Percent_Book1_Jazztel model 18DP-exhibits 3" xfId="9917"/>
    <cellStyle name="_Percent_Book1_Jazztel model 18DP-exhibits 3 2" xfId="9918"/>
    <cellStyle name="_Percent_Book1_Jazztel model 18DP-exhibits 3_FCF" xfId="9919"/>
    <cellStyle name="_Percent_Book1_Jazztel model 18DP-exhibits 4" xfId="9920"/>
    <cellStyle name="_Percent_Book1_Jazztel model 18DP-exhibits_FCF" xfId="9921"/>
    <cellStyle name="_Percent_Book1_Mobile CSC - CMT" xfId="9922"/>
    <cellStyle name="_Percent_Book1_Mobile CSC - CMT 2" xfId="9923"/>
    <cellStyle name="_Percent_Book1_Mobile CSC - CMT 2 2" xfId="9924"/>
    <cellStyle name="_Percent_Book1_Mobile CSC - CMT 2_FCF" xfId="9925"/>
    <cellStyle name="_Percent_Book1_Mobile CSC - CMT 3" xfId="9926"/>
    <cellStyle name="_Percent_Book1_Mobile CSC - CMT 3 2" xfId="9927"/>
    <cellStyle name="_Percent_Book1_Mobile CSC - CMT 3_FCF" xfId="9928"/>
    <cellStyle name="_Percent_Book1_Mobile CSC - CMT 4" xfId="9929"/>
    <cellStyle name="_Percent_Book1_Mobile CSC - CMT_FCF" xfId="9930"/>
    <cellStyle name="_Percent_Book1_Mobile CSC - CMT_Merger model_10 Aug Credit" xfId="9931"/>
    <cellStyle name="_Percent_Book1_Mobile CSC - CMT_Merger model_10 Aug Credit 2" xfId="9932"/>
    <cellStyle name="_Percent_Book1_Mobile CSC - CMT_Merger model_10 Aug Credit 2 2" xfId="9933"/>
    <cellStyle name="_Percent_Book1_Mobile CSC - CMT_Merger model_10 Aug Credit 2_FCF" xfId="9934"/>
    <cellStyle name="_Percent_Book1_Mobile CSC - CMT_Merger model_10 Aug Credit 3" xfId="9935"/>
    <cellStyle name="_Percent_Book1_Mobile CSC - CMT_Merger model_10 Aug Credit 3 2" xfId="9936"/>
    <cellStyle name="_Percent_Book1_Mobile CSC - CMT_Merger model_10 Aug Credit 3_FCF" xfId="9937"/>
    <cellStyle name="_Percent_Book1_Mobile CSC - CMT_Merger model_10 Aug Credit 4" xfId="9938"/>
    <cellStyle name="_Percent_Book1_Mobile CSC - CMT_Merger model_10 Aug Credit_FCF" xfId="9939"/>
    <cellStyle name="_Percent_Book1_Rhodia SoP AVP 19 Mar 2002" xfId="9940"/>
    <cellStyle name="_Percent_Book1_Rhodia SoP AVP 19 Mar 2002 2" xfId="9941"/>
    <cellStyle name="_Percent_Book1_Rhodia SoP AVP 19 Mar 2002 2 2" xfId="9942"/>
    <cellStyle name="_Percent_Book1_Rhodia SoP AVP 19 Mar 2002 2_FCF" xfId="9943"/>
    <cellStyle name="_Percent_Book1_Rhodia SoP AVP 19 Mar 2002 3" xfId="9944"/>
    <cellStyle name="_Percent_Book1_Rhodia SoP AVP 19 Mar 2002 3 2" xfId="9945"/>
    <cellStyle name="_Percent_Book1_Rhodia SoP AVP 19 Mar 2002 3_FCF" xfId="9946"/>
    <cellStyle name="_Percent_Book1_Rhodia SoP AVP 19 Mar 2002 4" xfId="9947"/>
    <cellStyle name="_Percent_Book1_Rhodia SoP AVP 19 Mar 2002_FCF" xfId="9948"/>
    <cellStyle name="_Percent_Book11" xfId="9949"/>
    <cellStyle name="_Percent_Book11 2" xfId="9950"/>
    <cellStyle name="_Percent_Book11 2 2" xfId="9951"/>
    <cellStyle name="_Percent_Book11 2_FCF" xfId="9952"/>
    <cellStyle name="_Percent_Book11 3" xfId="9953"/>
    <cellStyle name="_Percent_Book11 3 2" xfId="9954"/>
    <cellStyle name="_Percent_Book11 3_FCF" xfId="9955"/>
    <cellStyle name="_Percent_Book11 4" xfId="9956"/>
    <cellStyle name="_Percent_Book11 5" xfId="9957"/>
    <cellStyle name="_Percent_Book11_2009-07-22_PEC-CAPEX 2009-2010_V7" xfId="9958"/>
    <cellStyle name="_Percent_Book11_2009-08_PEC-CAPEX 2009-2010_V8" xfId="9959"/>
    <cellStyle name="_Percent_Book11_FCF" xfId="9960"/>
    <cellStyle name="_Percent_Book11_Jazztel model 16DP3-Exhibits" xfId="9961"/>
    <cellStyle name="_Percent_Book11_Jazztel model 16DP3-Exhibits 2" xfId="9962"/>
    <cellStyle name="_Percent_Book11_Jazztel model 16DP3-Exhibits 2 2" xfId="9963"/>
    <cellStyle name="_Percent_Book11_Jazztel model 16DP3-Exhibits 2_FCF" xfId="9964"/>
    <cellStyle name="_Percent_Book11_Jazztel model 16DP3-Exhibits 3" xfId="9965"/>
    <cellStyle name="_Percent_Book11_Jazztel model 16DP3-Exhibits 3 2" xfId="9966"/>
    <cellStyle name="_Percent_Book11_Jazztel model 16DP3-Exhibits 3_FCF" xfId="9967"/>
    <cellStyle name="_Percent_Book11_Jazztel model 16DP3-Exhibits 4" xfId="9968"/>
    <cellStyle name="_Percent_Book11_Jazztel model 16DP3-Exhibits_FCF" xfId="9969"/>
    <cellStyle name="_Percent_Book11_Jazztel model 16DP3-Exhibits_Mobile CSC - CMT" xfId="9970"/>
    <cellStyle name="_Percent_Book11_Jazztel model 16DP3-Exhibits_Mobile CSC - CMT 2" xfId="9971"/>
    <cellStyle name="_Percent_Book11_Jazztel model 16DP3-Exhibits_Mobile CSC - CMT 2 2" xfId="9972"/>
    <cellStyle name="_Percent_Book11_Jazztel model 16DP3-Exhibits_Mobile CSC - CMT 2_FCF" xfId="9973"/>
    <cellStyle name="_Percent_Book11_Jazztel model 16DP3-Exhibits_Mobile CSC - CMT 3" xfId="9974"/>
    <cellStyle name="_Percent_Book11_Jazztel model 16DP3-Exhibits_Mobile CSC - CMT 3 2" xfId="9975"/>
    <cellStyle name="_Percent_Book11_Jazztel model 16DP3-Exhibits_Mobile CSC - CMT 3_FCF" xfId="9976"/>
    <cellStyle name="_Percent_Book11_Jazztel model 16DP3-Exhibits_Mobile CSC - CMT 4" xfId="9977"/>
    <cellStyle name="_Percent_Book11_Jazztel model 16DP3-Exhibits_Mobile CSC - CMT_Chiffres Pres board 2007" xfId="9978"/>
    <cellStyle name="_Percent_Book11_Jazztel model 16DP3-Exhibits_Mobile CSC - CMT_Chiffres Pres board 2007 2" xfId="9979"/>
    <cellStyle name="_Percent_Book11_Jazztel model 16DP3-Exhibits_Mobile CSC - CMT_Chiffres Pres board 2007 2 2" xfId="9980"/>
    <cellStyle name="_Percent_Book11_Jazztel model 16DP3-Exhibits_Mobile CSC - CMT_Chiffres Pres board 2007 2_FCF" xfId="9981"/>
    <cellStyle name="_Percent_Book11_Jazztel model 16DP3-Exhibits_Mobile CSC - CMT_Chiffres Pres board 2007 3" xfId="9982"/>
    <cellStyle name="_Percent_Book11_Jazztel model 16DP3-Exhibits_Mobile CSC - CMT_Chiffres Pres board 2007 3 2" xfId="9983"/>
    <cellStyle name="_Percent_Book11_Jazztel model 16DP3-Exhibits_Mobile CSC - CMT_Chiffres Pres board 2007 3_FCF" xfId="9984"/>
    <cellStyle name="_Percent_Book11_Jazztel model 16DP3-Exhibits_Mobile CSC - CMT_Chiffres Pres board 2007 4" xfId="9985"/>
    <cellStyle name="_Percent_Book11_Jazztel model 16DP3-Exhibits_Mobile CSC - CMT_Chiffres Pres board 2007_FCF" xfId="9986"/>
    <cellStyle name="_Percent_Book11_Jazztel model 16DP3-Exhibits_Mobile CSC - CMT_Chiffres Pres Juillet 2007" xfId="9987"/>
    <cellStyle name="_Percent_Book11_Jazztel model 16DP3-Exhibits_Mobile CSC - CMT_Chiffres Pres Juillet 2007 2" xfId="9988"/>
    <cellStyle name="_Percent_Book11_Jazztel model 16DP3-Exhibits_Mobile CSC - CMT_Chiffres Pres Juillet 2007 2 2" xfId="9989"/>
    <cellStyle name="_Percent_Book11_Jazztel model 16DP3-Exhibits_Mobile CSC - CMT_Chiffres Pres Juillet 2007 2_FCF" xfId="9990"/>
    <cellStyle name="_Percent_Book11_Jazztel model 16DP3-Exhibits_Mobile CSC - CMT_Chiffres Pres Juillet 2007 3" xfId="9991"/>
    <cellStyle name="_Percent_Book11_Jazztel model 16DP3-Exhibits_Mobile CSC - CMT_Chiffres Pres Juillet 2007 3 2" xfId="9992"/>
    <cellStyle name="_Percent_Book11_Jazztel model 16DP3-Exhibits_Mobile CSC - CMT_Chiffres Pres Juillet 2007 3_FCF" xfId="9993"/>
    <cellStyle name="_Percent_Book11_Jazztel model 16DP3-Exhibits_Mobile CSC - CMT_Chiffres Pres Juillet 2007 4" xfId="9994"/>
    <cellStyle name="_Percent_Book11_Jazztel model 16DP3-Exhibits_Mobile CSC - CMT_Chiffres Pres Juillet 2007_FCF" xfId="9995"/>
    <cellStyle name="_Percent_Book11_Jazztel model 16DP3-Exhibits_Mobile CSC - CMT_FCF" xfId="9996"/>
    <cellStyle name="_Percent_Book11_Jazztel model 16DP3-Exhibits_Mobile CSC - CMT_Free Cash Flow" xfId="9997"/>
    <cellStyle name="_Percent_Book11_Jazztel model 16DP3-Exhibits_Mobile CSC - CMT_Free Cash Flow 2" xfId="9998"/>
    <cellStyle name="_Percent_Book11_Jazztel model 16DP3-Exhibits_Mobile CSC - CMT_Free Cash Flow 2 2" xfId="9999"/>
    <cellStyle name="_Percent_Book11_Jazztel model 16DP3-Exhibits_Mobile CSC - CMT_Free Cash Flow 2_FCF" xfId="10000"/>
    <cellStyle name="_Percent_Book11_Jazztel model 16DP3-Exhibits_Mobile CSC - CMT_Free Cash Flow 3" xfId="10001"/>
    <cellStyle name="_Percent_Book11_Jazztel model 16DP3-Exhibits_Mobile CSC - CMT_Free Cash Flow 3 2" xfId="10002"/>
    <cellStyle name="_Percent_Book11_Jazztel model 16DP3-Exhibits_Mobile CSC - CMT_Free Cash Flow 3_FCF" xfId="10003"/>
    <cellStyle name="_Percent_Book11_Jazztel model 16DP3-Exhibits_Mobile CSC - CMT_Free Cash Flow 4" xfId="10004"/>
    <cellStyle name="_Percent_Book11_Jazztel model 16DP3-Exhibits_Mobile CSC - CMT_Free Cash Flow_Bridge FC Act 2007 vs 2008 (Fct June) par entreprise" xfId="10005"/>
    <cellStyle name="_Percent_Book11_Jazztel model 16DP3-Exhibits_Mobile CSC - CMT_Free Cash Flow_Bridge FC Act 2007 vs 2008 (Fct June) par entreprise 2" xfId="10006"/>
    <cellStyle name="_Percent_Book11_Jazztel model 16DP3-Exhibits_Mobile CSC - CMT_Free Cash Flow_Bridge FC Act 2007 vs 2008 (Fct June) par entreprise 2 2" xfId="10007"/>
    <cellStyle name="_Percent_Book11_Jazztel model 16DP3-Exhibits_Mobile CSC - CMT_Free Cash Flow_Bridge FC Act 2007 vs 2008 (Fct June) par entreprise 2_FCF" xfId="10008"/>
    <cellStyle name="_Percent_Book11_Jazztel model 16DP3-Exhibits_Mobile CSC - CMT_Free Cash Flow_Bridge FC Act 2007 vs 2008 (Fct June) par entreprise 3" xfId="10009"/>
    <cellStyle name="_Percent_Book11_Jazztel model 16DP3-Exhibits_Mobile CSC - CMT_Free Cash Flow_Bridge FC Act 2007 vs 2008 (Fct June) par entreprise 3 2" xfId="10010"/>
    <cellStyle name="_Percent_Book11_Jazztel model 16DP3-Exhibits_Mobile CSC - CMT_Free Cash Flow_Bridge FC Act 2007 vs 2008 (Fct June) par entreprise 3_FCF" xfId="10011"/>
    <cellStyle name="_Percent_Book11_Jazztel model 16DP3-Exhibits_Mobile CSC - CMT_Free Cash Flow_Bridge FC Act 2007 vs 2008 (Fct June) par entreprise 4" xfId="10012"/>
    <cellStyle name="_Percent_Book11_Jazztel model 16DP3-Exhibits_Mobile CSC - CMT_Free Cash Flow_Bridge FC Act 2007 vs 2008 (Fct June) par entreprise_FCF" xfId="10013"/>
    <cellStyle name="_Percent_Book11_Jazztel model 16DP3-Exhibits_Mobile CSC - CMT_Free Cash Flow_Cash Unit Review 2012 03 Acetow" xfId="10014"/>
    <cellStyle name="_Percent_Book11_Jazztel model 16DP3-Exhibits_Mobile CSC - CMT_Free Cash Flow_Chiffres Pres board 2007" xfId="10015"/>
    <cellStyle name="_Percent_Book11_Jazztel model 16DP3-Exhibits_Mobile CSC - CMT_Free Cash Flow_Chiffres Pres board 2007 2" xfId="10016"/>
    <cellStyle name="_Percent_Book11_Jazztel model 16DP3-Exhibits_Mobile CSC - CMT_Free Cash Flow_Chiffres Pres board 2007 2 2" xfId="10017"/>
    <cellStyle name="_Percent_Book11_Jazztel model 16DP3-Exhibits_Mobile CSC - CMT_Free Cash Flow_Chiffres Pres board 2007 2_FCF" xfId="10018"/>
    <cellStyle name="_Percent_Book11_Jazztel model 16DP3-Exhibits_Mobile CSC - CMT_Free Cash Flow_Chiffres Pres board 2007 3" xfId="10019"/>
    <cellStyle name="_Percent_Book11_Jazztel model 16DP3-Exhibits_Mobile CSC - CMT_Free Cash Flow_Chiffres Pres board 2007 3 2" xfId="10020"/>
    <cellStyle name="_Percent_Book11_Jazztel model 16DP3-Exhibits_Mobile CSC - CMT_Free Cash Flow_Chiffres Pres board 2007 3_FCF" xfId="10021"/>
    <cellStyle name="_Percent_Book11_Jazztel model 16DP3-Exhibits_Mobile CSC - CMT_Free Cash Flow_Chiffres Pres board 2007 4" xfId="10022"/>
    <cellStyle name="_Percent_Book11_Jazztel model 16DP3-Exhibits_Mobile CSC - CMT_Free Cash Flow_Chiffres Pres board 2007_FCF" xfId="10023"/>
    <cellStyle name="_Percent_Book11_Jazztel model 16DP3-Exhibits_Mobile CSC - CMT_Free Cash Flow_Conso Bridge EBITDA 2008x2007" xfId="10024"/>
    <cellStyle name="_Percent_Book11_Jazztel model 16DP3-Exhibits_Mobile CSC - CMT_Free Cash Flow_Conso Bridge EBITDA 2008x2007 2" xfId="10025"/>
    <cellStyle name="_Percent_Book11_Jazztel model 16DP3-Exhibits_Mobile CSC - CMT_Free Cash Flow_Conso Bridge EBITDA 2008x2007 2 2" xfId="10026"/>
    <cellStyle name="_Percent_Book11_Jazztel model 16DP3-Exhibits_Mobile CSC - CMT_Free Cash Flow_Conso Bridge EBITDA 2008x2007 2_FCF" xfId="10027"/>
    <cellStyle name="_Percent_Book11_Jazztel model 16DP3-Exhibits_Mobile CSC - CMT_Free Cash Flow_Conso Bridge EBITDA 2008x2007 3" xfId="10028"/>
    <cellStyle name="_Percent_Book11_Jazztel model 16DP3-Exhibits_Mobile CSC - CMT_Free Cash Flow_Conso Bridge EBITDA 2008x2007 3 2" xfId="10029"/>
    <cellStyle name="_Percent_Book11_Jazztel model 16DP3-Exhibits_Mobile CSC - CMT_Free Cash Flow_Conso Bridge EBITDA 2008x2007 3_FCF" xfId="10030"/>
    <cellStyle name="_Percent_Book11_Jazztel model 16DP3-Exhibits_Mobile CSC - CMT_Free Cash Flow_Conso Bridge EBITDA 2008x2007 4" xfId="10031"/>
    <cellStyle name="_Percent_Book11_Jazztel model 16DP3-Exhibits_Mobile CSC - CMT_Free Cash Flow_Conso Bridge EBITDA 2008x2007 SPRING06" xfId="10032"/>
    <cellStyle name="_Percent_Book11_Jazztel model 16DP3-Exhibits_Mobile CSC - CMT_Free Cash Flow_Conso Bridge EBITDA 2008x2007 SPRING06 2" xfId="10033"/>
    <cellStyle name="_Percent_Book11_Jazztel model 16DP3-Exhibits_Mobile CSC - CMT_Free Cash Flow_Conso Bridge EBITDA 2008x2007 SPRING06 2 2" xfId="10034"/>
    <cellStyle name="_Percent_Book11_Jazztel model 16DP3-Exhibits_Mobile CSC - CMT_Free Cash Flow_Conso Bridge EBITDA 2008x2007 SPRING06 2_FCF" xfId="10035"/>
    <cellStyle name="_Percent_Book11_Jazztel model 16DP3-Exhibits_Mobile CSC - CMT_Free Cash Flow_Conso Bridge EBITDA 2008x2007 SPRING06 3" xfId="10036"/>
    <cellStyle name="_Percent_Book11_Jazztel model 16DP3-Exhibits_Mobile CSC - CMT_Free Cash Flow_Conso Bridge EBITDA 2008x2007 SPRING06 3 2" xfId="10037"/>
    <cellStyle name="_Percent_Book11_Jazztel model 16DP3-Exhibits_Mobile CSC - CMT_Free Cash Flow_Conso Bridge EBITDA 2008x2007 SPRING06 3_FCF" xfId="10038"/>
    <cellStyle name="_Percent_Book11_Jazztel model 16DP3-Exhibits_Mobile CSC - CMT_Free Cash Flow_Conso Bridge EBITDA 2008x2007 SPRING06 4" xfId="10039"/>
    <cellStyle name="_Percent_Book11_Jazztel model 16DP3-Exhibits_Mobile CSC - CMT_Free Cash Flow_Conso Bridge EBITDA 2008x2007 SPRING06_FCF" xfId="10040"/>
    <cellStyle name="_Percent_Book11_Jazztel model 16DP3-Exhibits_Mobile CSC - CMT_Free Cash Flow_Conso Bridge EBITDA 2008x2007_FCF" xfId="10041"/>
    <cellStyle name="_Percent_Book11_Jazztel model 16DP3-Exhibits_Mobile CSC - CMT_Free Cash Flow_FCF" xfId="10042"/>
    <cellStyle name="_Percent_Book11_Jazztel model 16DP3-Exhibits_Mobile CSC - CMT_Free Cash Flow_P&amp;L Spring 200806" xfId="10043"/>
    <cellStyle name="_Percent_Book11_Jazztel model 16DP3-Exhibits_Mobile CSC - CMT_Free Cash Flow_P&amp;L Spring 200806 2" xfId="10044"/>
    <cellStyle name="_Percent_Book11_Jazztel model 16DP3-Exhibits_Mobile CSC - CMT_Free Cash Flow_P&amp;L Spring 200806 2 2" xfId="10045"/>
    <cellStyle name="_Percent_Book11_Jazztel model 16DP3-Exhibits_Mobile CSC - CMT_Free Cash Flow_P&amp;L Spring 200806 2_FCF" xfId="10046"/>
    <cellStyle name="_Percent_Book11_Jazztel model 16DP3-Exhibits_Mobile CSC - CMT_Free Cash Flow_P&amp;L Spring 200806 3" xfId="10047"/>
    <cellStyle name="_Percent_Book11_Jazztel model 16DP3-Exhibits_Mobile CSC - CMT_Free Cash Flow_P&amp;L Spring 200806 3 2" xfId="10048"/>
    <cellStyle name="_Percent_Book11_Jazztel model 16DP3-Exhibits_Mobile CSC - CMT_Free Cash Flow_P&amp;L Spring 200806 3_FCF" xfId="10049"/>
    <cellStyle name="_Percent_Book11_Jazztel model 16DP3-Exhibits_Mobile CSC - CMT_Free Cash Flow_P&amp;L Spring 200806 4" xfId="10050"/>
    <cellStyle name="_Percent_Book11_Jazztel model 16DP3-Exhibits_Mobile CSC - CMT_Free Cash Flow_P&amp;L Spring 200806_FCF" xfId="10051"/>
    <cellStyle name="_Percent_Book11_Jazztel model 16DP3-Exhibits_Mobile CSC - CMT_Free Cash Flow_Présentation au Board" xfId="10052"/>
    <cellStyle name="_Percent_Book11_Jazztel model 16DP3-Exhibits_Mobile CSC - CMT_Free Cash Flow_Présentation au Board 2" xfId="10053"/>
    <cellStyle name="_Percent_Book11_Jazztel model 16DP3-Exhibits_Mobile CSC - CMT_Free Cash Flow_Présentation au Board 2 2" xfId="10054"/>
    <cellStyle name="_Percent_Book11_Jazztel model 16DP3-Exhibits_Mobile CSC - CMT_Free Cash Flow_Présentation au Board 2_FCF" xfId="10055"/>
    <cellStyle name="_Percent_Book11_Jazztel model 16DP3-Exhibits_Mobile CSC - CMT_Free Cash Flow_Présentation au Board 3" xfId="10056"/>
    <cellStyle name="_Percent_Book11_Jazztel model 16DP3-Exhibits_Mobile CSC - CMT_Free Cash Flow_Présentation au Board 3 2" xfId="10057"/>
    <cellStyle name="_Percent_Book11_Jazztel model 16DP3-Exhibits_Mobile CSC - CMT_Free Cash Flow_Présentation au Board 3_FCF" xfId="10058"/>
    <cellStyle name="_Percent_Book11_Jazztel model 16DP3-Exhibits_Mobile CSC - CMT_Free Cash Flow_Présentation au Board 4" xfId="10059"/>
    <cellStyle name="_Percent_Book11_Jazztel model 16DP3-Exhibits_Mobile CSC - CMT_Free Cash Flow_Présentation au Board July 29" xfId="10060"/>
    <cellStyle name="_Percent_Book11_Jazztel model 16DP3-Exhibits_Mobile CSC - CMT_Free Cash Flow_Présentation au Board July 29 2" xfId="10061"/>
    <cellStyle name="_Percent_Book11_Jazztel model 16DP3-Exhibits_Mobile CSC - CMT_Free Cash Flow_Présentation au Board July 29 2 2" xfId="10062"/>
    <cellStyle name="_Percent_Book11_Jazztel model 16DP3-Exhibits_Mobile CSC - CMT_Free Cash Flow_Présentation au Board July 29 2_FCF" xfId="10063"/>
    <cellStyle name="_Percent_Book11_Jazztel model 16DP3-Exhibits_Mobile CSC - CMT_Free Cash Flow_Présentation au Board July 29 3" xfId="10064"/>
    <cellStyle name="_Percent_Book11_Jazztel model 16DP3-Exhibits_Mobile CSC - CMT_Free Cash Flow_Présentation au Board July 29 3 2" xfId="10065"/>
    <cellStyle name="_Percent_Book11_Jazztel model 16DP3-Exhibits_Mobile CSC - CMT_Free Cash Flow_Présentation au Board July 29 3_FCF" xfId="10066"/>
    <cellStyle name="_Percent_Book11_Jazztel model 16DP3-Exhibits_Mobile CSC - CMT_Free Cash Flow_Présentation au Board July 29 4" xfId="10067"/>
    <cellStyle name="_Percent_Book11_Jazztel model 16DP3-Exhibits_Mobile CSC - CMT_Free Cash Flow_Présentation au Board July 29_FCF" xfId="10068"/>
    <cellStyle name="_Percent_Book11_Jazztel model 16DP3-Exhibits_Mobile CSC - CMT_Free Cash Flow_Présentation au Board_FCF" xfId="10069"/>
    <cellStyle name="_Percent_Book11_Jazztel model 16DP3-Exhibits_Mobile CSC - CMT_Free Cash Flow_Présentation au CDG July 21 v080708" xfId="10070"/>
    <cellStyle name="_Percent_Book11_Jazztel model 16DP3-Exhibits_Mobile CSC - CMT_Free Cash Flow_Présentation au CDG July 21 v080708 2" xfId="10071"/>
    <cellStyle name="_Percent_Book11_Jazztel model 16DP3-Exhibits_Mobile CSC - CMT_Free Cash Flow_Présentation au CDG July 21 v080708 2 2" xfId="10072"/>
    <cellStyle name="_Percent_Book11_Jazztel model 16DP3-Exhibits_Mobile CSC - CMT_Free Cash Flow_Présentation au CDG July 21 v080708 2_FCF" xfId="10073"/>
    <cellStyle name="_Percent_Book11_Jazztel model 16DP3-Exhibits_Mobile CSC - CMT_Free Cash Flow_Présentation au CDG July 21 v080708 3" xfId="10074"/>
    <cellStyle name="_Percent_Book11_Jazztel model 16DP3-Exhibits_Mobile CSC - CMT_Free Cash Flow_Présentation au CDG July 21 v080708 3 2" xfId="10075"/>
    <cellStyle name="_Percent_Book11_Jazztel model 16DP3-Exhibits_Mobile CSC - CMT_Free Cash Flow_Présentation au CDG July 21 v080708 3_FCF" xfId="10076"/>
    <cellStyle name="_Percent_Book11_Jazztel model 16DP3-Exhibits_Mobile CSC - CMT_Free Cash Flow_Présentation au CDG July 21 v080708 4" xfId="10077"/>
    <cellStyle name="_Percent_Book11_Jazztel model 16DP3-Exhibits_Mobile CSC - CMT_Free Cash Flow_Présentation au CDG July 21 v080708_FCF" xfId="10078"/>
    <cellStyle name="_Percent_Book11_Jazztel model 16DP3-Exhibits_Mobile CSC - CMT_Free Cash Flow_Présention au Board July 29" xfId="10079"/>
    <cellStyle name="_Percent_Book11_Jazztel model 16DP3-Exhibits_Mobile CSC - CMT_Free Cash Flow_Présention au Board July 29 2" xfId="10080"/>
    <cellStyle name="_Percent_Book11_Jazztel model 16DP3-Exhibits_Mobile CSC - CMT_Free Cash Flow_Présention au Board July 29 2 2" xfId="10081"/>
    <cellStyle name="_Percent_Book11_Jazztel model 16DP3-Exhibits_Mobile CSC - CMT_Free Cash Flow_Présention au Board July 29 2_FCF" xfId="10082"/>
    <cellStyle name="_Percent_Book11_Jazztel model 16DP3-Exhibits_Mobile CSC - CMT_Free Cash Flow_Présention au Board July 29 3" xfId="10083"/>
    <cellStyle name="_Percent_Book11_Jazztel model 16DP3-Exhibits_Mobile CSC - CMT_Free Cash Flow_Présention au Board July 29 3 2" xfId="10084"/>
    <cellStyle name="_Percent_Book11_Jazztel model 16DP3-Exhibits_Mobile CSC - CMT_Free Cash Flow_Présention au Board July 29 3_FCF" xfId="10085"/>
    <cellStyle name="_Percent_Book11_Jazztel model 16DP3-Exhibits_Mobile CSC - CMT_Free Cash Flow_Présention au Board July 29 4" xfId="10086"/>
    <cellStyle name="_Percent_Book11_Jazztel model 16DP3-Exhibits_Mobile CSC - CMT_Free Cash Flow_Présention au Board July 29_FCF" xfId="10087"/>
    <cellStyle name="_Percent_Book11_Jazztel model 16DP3-Exhibits_Mobile CSC - CMT_Free Cash Flow_RM 2008 01 comments ILM" xfId="10088"/>
    <cellStyle name="_Percent_Book11_Jazztel model 16DP3-Exhibits_Mobile CSC - CMT_Free Cash Flow_RM 2008 01 comments ILM 2" xfId="10089"/>
    <cellStyle name="_Percent_Book11_Jazztel model 16DP3-Exhibits_Mobile CSC - CMT_Free Cash Flow_RM 2008 01 comments ILM 2 2" xfId="10090"/>
    <cellStyle name="_Percent_Book11_Jazztel model 16DP3-Exhibits_Mobile CSC - CMT_Free Cash Flow_RM 2008 01 comments ILM 2_FCF" xfId="10091"/>
    <cellStyle name="_Percent_Book11_Jazztel model 16DP3-Exhibits_Mobile CSC - CMT_Free Cash Flow_RM 2008 01 comments ILM 3" xfId="10092"/>
    <cellStyle name="_Percent_Book11_Jazztel model 16DP3-Exhibits_Mobile CSC - CMT_Free Cash Flow_RM 2008 01 comments ILM 3 2" xfId="10093"/>
    <cellStyle name="_Percent_Book11_Jazztel model 16DP3-Exhibits_Mobile CSC - CMT_Free Cash Flow_RM 2008 01 comments ILM 3_FCF" xfId="10094"/>
    <cellStyle name="_Percent_Book11_Jazztel model 16DP3-Exhibits_Mobile CSC - CMT_Free Cash Flow_RM 2008 01 comments ILM 4" xfId="10095"/>
    <cellStyle name="_Percent_Book11_Jazztel model 16DP3-Exhibits_Mobile CSC - CMT_Free Cash Flow_RM 2008 01 comments ILM_FCF" xfId="10096"/>
    <cellStyle name="_Percent_Book11_Jazztel model 16DP3-Exhibits_Mobile CSC - CMT_Free Cash Flow_RM 2008 04 comments ILM" xfId="10097"/>
    <cellStyle name="_Percent_Book11_Jazztel model 16DP3-Exhibits_Mobile CSC - CMT_Free Cash Flow_RM 2008 04 comments ILM 2" xfId="10098"/>
    <cellStyle name="_Percent_Book11_Jazztel model 16DP3-Exhibits_Mobile CSC - CMT_Free Cash Flow_RM 2008 04 comments ILM 2 2" xfId="10099"/>
    <cellStyle name="_Percent_Book11_Jazztel model 16DP3-Exhibits_Mobile CSC - CMT_Free Cash Flow_RM 2008 04 comments ILM 2_FCF" xfId="10100"/>
    <cellStyle name="_Percent_Book11_Jazztel model 16DP3-Exhibits_Mobile CSC - CMT_Free Cash Flow_RM 2008 04 comments ILM 3" xfId="10101"/>
    <cellStyle name="_Percent_Book11_Jazztel model 16DP3-Exhibits_Mobile CSC - CMT_Free Cash Flow_RM 2008 04 comments ILM 3 2" xfId="10102"/>
    <cellStyle name="_Percent_Book11_Jazztel model 16DP3-Exhibits_Mobile CSC - CMT_Free Cash Flow_RM 2008 04 comments ILM 3_FCF" xfId="10103"/>
    <cellStyle name="_Percent_Book11_Jazztel model 16DP3-Exhibits_Mobile CSC - CMT_Free Cash Flow_RM 2008 04 comments ILM 4" xfId="10104"/>
    <cellStyle name="_Percent_Book11_Jazztel model 16DP3-Exhibits_Mobile CSC - CMT_Free Cash Flow_RM 2008 04 comments ILM_FCF" xfId="10105"/>
    <cellStyle name="_Percent_Book11_Jazztel model 16DP3-Exhibits_Mobile CSC - CMT_Free Cash Flow_SPRING 2010" xfId="10106"/>
    <cellStyle name="_Percent_Book11_Jazztel model 16DP3-Exhibits_Mobile CSC - CMT_Free Cash Flow_SPRING 2010 2" xfId="10107"/>
    <cellStyle name="_Percent_Book11_Jazztel model 16DP3-Exhibits_Mobile CSC - CMT_Free Cash Flow_SPRING 2010 2 2" xfId="10108"/>
    <cellStyle name="_Percent_Book11_Jazztel model 16DP3-Exhibits_Mobile CSC - CMT_Free Cash Flow_SPRING 2010 2_FCF" xfId="10109"/>
    <cellStyle name="_Percent_Book11_Jazztel model 16DP3-Exhibits_Mobile CSC - CMT_Free Cash Flow_SPRING 2010 3" xfId="10110"/>
    <cellStyle name="_Percent_Book11_Jazztel model 16DP3-Exhibits_Mobile CSC - CMT_Free Cash Flow_SPRING 2010 3 2" xfId="10111"/>
    <cellStyle name="_Percent_Book11_Jazztel model 16DP3-Exhibits_Mobile CSC - CMT_Free Cash Flow_SPRING 2010 3_FCF" xfId="10112"/>
    <cellStyle name="_Percent_Book11_Jazztel model 16DP3-Exhibits_Mobile CSC - CMT_Free Cash Flow_SPRING 2010 4" xfId="10113"/>
    <cellStyle name="_Percent_Book11_Jazztel model 16DP3-Exhibits_Mobile CSC - CMT_Free Cash Flow_SPRING 2010_FCF" xfId="10114"/>
    <cellStyle name="_Percent_Book11_Jazztel model 16DP3-Exhibits_Mobile CSC - CMT_Free Cash Flow_WC &amp; Free Cash Flow 200801" xfId="10115"/>
    <cellStyle name="_Percent_Book11_Jazztel model 16DP3-Exhibits_Mobile CSC - CMT_Free Cash Flow_WC &amp; Free Cash Flow 200801 2" xfId="10116"/>
    <cellStyle name="_Percent_Book11_Jazztel model 16DP3-Exhibits_Mobile CSC - CMT_Free Cash Flow_WC &amp; Free Cash Flow 200801 2 2" xfId="10117"/>
    <cellStyle name="_Percent_Book11_Jazztel model 16DP3-Exhibits_Mobile CSC - CMT_Free Cash Flow_WC &amp; Free Cash Flow 200801 2_FCF" xfId="10118"/>
    <cellStyle name="_Percent_Book11_Jazztel model 16DP3-Exhibits_Mobile CSC - CMT_Free Cash Flow_WC &amp; Free Cash Flow 200801 3" xfId="10119"/>
    <cellStyle name="_Percent_Book11_Jazztel model 16DP3-Exhibits_Mobile CSC - CMT_Free Cash Flow_WC &amp; Free Cash Flow 200801 3 2" xfId="10120"/>
    <cellStyle name="_Percent_Book11_Jazztel model 16DP3-Exhibits_Mobile CSC - CMT_Free Cash Flow_WC &amp; Free Cash Flow 200801 3_FCF" xfId="10121"/>
    <cellStyle name="_Percent_Book11_Jazztel model 16DP3-Exhibits_Mobile CSC - CMT_Free Cash Flow_WC &amp; Free Cash Flow 200801 4" xfId="10122"/>
    <cellStyle name="_Percent_Book11_Jazztel model 16DP3-Exhibits_Mobile CSC - CMT_Free Cash Flow_WC &amp; Free Cash Flow 200801_FCF" xfId="10123"/>
    <cellStyle name="_Percent_Book11_Jazztel model 16DP3-Exhibits_Mobile CSC - CMT_Free Cash Flow_WC &amp; Free Cash Flow 2011-10" xfId="10124"/>
    <cellStyle name="_Percent_Book11_Jazztel model 16DP3-Exhibits_Mobile CSC - CMT_Free Cash Flow_WC &amp; Free Cash Flow 2011-10 2" xfId="10125"/>
    <cellStyle name="_Percent_Book11_Jazztel model 16DP3-Exhibits_Mobile CSC - CMT_Free Cash Flow_WC &amp; Free Cash Flow 2011-10 2 2" xfId="10126"/>
    <cellStyle name="_Percent_Book11_Jazztel model 16DP3-Exhibits_Mobile CSC - CMT_Free Cash Flow_WC &amp; Free Cash Flow 2011-10 2_FCF" xfId="10127"/>
    <cellStyle name="_Percent_Book11_Jazztel model 16DP3-Exhibits_Mobile CSC - CMT_Free Cash Flow_WC &amp; Free Cash Flow 2011-10 3" xfId="10128"/>
    <cellStyle name="_Percent_Book11_Jazztel model 16DP3-Exhibits_Mobile CSC - CMT_Free Cash Flow_WC &amp; Free Cash Flow 2011-10 3 2" xfId="10129"/>
    <cellStyle name="_Percent_Book11_Jazztel model 16DP3-Exhibits_Mobile CSC - CMT_Free Cash Flow_WC &amp; Free Cash Flow 2011-10 3_FCF" xfId="10130"/>
    <cellStyle name="_Percent_Book11_Jazztel model 16DP3-Exhibits_Mobile CSC - CMT_Free Cash Flow_WC &amp; Free Cash Flow 2011-10 4" xfId="10131"/>
    <cellStyle name="_Percent_Book11_Jazztel model 16DP3-Exhibits_Mobile CSC - CMT_Free Cash Flow_WC &amp; Free Cash Flow 2011-10_FCF" xfId="10132"/>
    <cellStyle name="_Percent_Book11_Jazztel model 16DP3-Exhibits_Mobile CSC - CMT_Free Cash Flow_WC &amp; Free Cash Flow Spring 200806" xfId="10133"/>
    <cellStyle name="_Percent_Book11_Jazztel model 16DP3-Exhibits_Mobile CSC - CMT_Free Cash Flow_WC &amp; Free Cash Flow Spring 200806 2" xfId="10134"/>
    <cellStyle name="_Percent_Book11_Jazztel model 16DP3-Exhibits_Mobile CSC - CMT_Free Cash Flow_WC &amp; Free Cash Flow Spring 200806 2 2" xfId="10135"/>
    <cellStyle name="_Percent_Book11_Jazztel model 16DP3-Exhibits_Mobile CSC - CMT_Free Cash Flow_WC &amp; Free Cash Flow Spring 200806 2_FCF" xfId="10136"/>
    <cellStyle name="_Percent_Book11_Jazztel model 16DP3-Exhibits_Mobile CSC - CMT_Free Cash Flow_WC &amp; Free Cash Flow Spring 200806 3" xfId="10137"/>
    <cellStyle name="_Percent_Book11_Jazztel model 16DP3-Exhibits_Mobile CSC - CMT_Free Cash Flow_WC &amp; Free Cash Flow Spring 200806 3 2" xfId="10138"/>
    <cellStyle name="_Percent_Book11_Jazztel model 16DP3-Exhibits_Mobile CSC - CMT_Free Cash Flow_WC &amp; Free Cash Flow Spring 200806 3_FCF" xfId="10139"/>
    <cellStyle name="_Percent_Book11_Jazztel model 16DP3-Exhibits_Mobile CSC - CMT_Free Cash Flow_WC &amp; Free Cash Flow Spring 200806 4" xfId="10140"/>
    <cellStyle name="_Percent_Book11_Jazztel model 16DP3-Exhibits_Mobile CSC - CMT_Free Cash Flow_WC &amp; Free Cash Flow Spring 200806_FCF" xfId="10141"/>
    <cellStyle name="_Percent_Book11_Jazztel model 16DP3-Exhibits_Mobile CSC - CMT_Net result" xfId="10142"/>
    <cellStyle name="_Percent_Book11_Jazztel model 16DP3-Exhibits_Mobile CSC - CMT_Net result 2" xfId="10143"/>
    <cellStyle name="_Percent_Book11_Jazztel model 16DP3-Exhibits_Mobile CSC - CMT_Net result 2 2" xfId="10144"/>
    <cellStyle name="_Percent_Book11_Jazztel model 16DP3-Exhibits_Mobile CSC - CMT_Net result 2_FCF" xfId="10145"/>
    <cellStyle name="_Percent_Book11_Jazztel model 16DP3-Exhibits_Mobile CSC - CMT_Net result 3" xfId="10146"/>
    <cellStyle name="_Percent_Book11_Jazztel model 16DP3-Exhibits_Mobile CSC - CMT_Net result 3 2" xfId="10147"/>
    <cellStyle name="_Percent_Book11_Jazztel model 16DP3-Exhibits_Mobile CSC - CMT_Net result 3_FCF" xfId="10148"/>
    <cellStyle name="_Percent_Book11_Jazztel model 16DP3-Exhibits_Mobile CSC - CMT_Net result 4" xfId="10149"/>
    <cellStyle name="_Percent_Book11_Jazztel model 16DP3-Exhibits_Mobile CSC - CMT_Net result_FCF" xfId="10150"/>
    <cellStyle name="_Percent_Book11_Jazztel model 16DP3-Exhibits_Mobile CSC - CMT_Présention au Board July 29" xfId="10151"/>
    <cellStyle name="_Percent_Book11_Jazztel model 16DP3-Exhibits_Mobile CSC - CMT_Présention au Board July 29 2" xfId="10152"/>
    <cellStyle name="_Percent_Book11_Jazztel model 16DP3-Exhibits_Mobile CSC - CMT_Présention au Board July 29 2 2" xfId="10153"/>
    <cellStyle name="_Percent_Book11_Jazztel model 16DP3-Exhibits_Mobile CSC - CMT_Présention au Board July 29 2_FCF" xfId="10154"/>
    <cellStyle name="_Percent_Book11_Jazztel model 16DP3-Exhibits_Mobile CSC - CMT_Présention au Board July 29 3" xfId="10155"/>
    <cellStyle name="_Percent_Book11_Jazztel model 16DP3-Exhibits_Mobile CSC - CMT_Présention au Board July 29 3 2" xfId="10156"/>
    <cellStyle name="_Percent_Book11_Jazztel model 16DP3-Exhibits_Mobile CSC - CMT_Présention au Board July 29 3_FCF" xfId="10157"/>
    <cellStyle name="_Percent_Book11_Jazztel model 16DP3-Exhibits_Mobile CSC - CMT_Présention au Board July 29 4" xfId="10158"/>
    <cellStyle name="_Percent_Book11_Jazztel model 16DP3-Exhibits_Mobile CSC - CMT_Présention au Board July 29_FCF" xfId="10159"/>
    <cellStyle name="_Percent_Book11_Jazztel model 16DP3-Exhibits_Mobile CSC - CMT_suivi dette et FCF" xfId="10160"/>
    <cellStyle name="_Percent_Book11_Jazztel model 16DP3-Exhibits_Mobile CSC - CMT_suivi dette et FCF 2" xfId="10161"/>
    <cellStyle name="_Percent_Book11_Jazztel model 16DP3-Exhibits_Mobile CSC - CMT_suivi dette et FCF 2 2" xfId="10162"/>
    <cellStyle name="_Percent_Book11_Jazztel model 16DP3-Exhibits_Mobile CSC - CMT_suivi dette et FCF 2_FCF" xfId="10163"/>
    <cellStyle name="_Percent_Book11_Jazztel model 16DP3-Exhibits_Mobile CSC - CMT_suivi dette et FCF 3" xfId="10164"/>
    <cellStyle name="_Percent_Book11_Jazztel model 16DP3-Exhibits_Mobile CSC - CMT_suivi dette et FCF 3 2" xfId="10165"/>
    <cellStyle name="_Percent_Book11_Jazztel model 16DP3-Exhibits_Mobile CSC - CMT_suivi dette et FCF 3_FCF" xfId="10166"/>
    <cellStyle name="_Percent_Book11_Jazztel model 16DP3-Exhibits_Mobile CSC - CMT_suivi dette et FCF 4" xfId="10167"/>
    <cellStyle name="_Percent_Book11_Jazztel model 16DP3-Exhibits_Mobile CSC - CMT_suivi dette et FCF_FCF" xfId="10168"/>
    <cellStyle name="_Percent_Book11_Jazztel model 16DP3-Exhibits_Mobile CSC - CMT_Synthèse prev 2006 - 2007 par entreprise" xfId="10169"/>
    <cellStyle name="_Percent_Book11_Jazztel model 16DP3-Exhibits_Mobile CSC - CMT_Synthèse prev 2006 - 2007 par entreprise 2" xfId="10170"/>
    <cellStyle name="_Percent_Book11_Jazztel model 16DP3-Exhibits_Mobile CSC - CMT_Synthèse prev 2006 - 2007 par entreprise 2 2" xfId="10171"/>
    <cellStyle name="_Percent_Book11_Jazztel model 16DP3-Exhibits_Mobile CSC - CMT_Synthèse prev 2006 - 2007 par entreprise 2_FCF" xfId="10172"/>
    <cellStyle name="_Percent_Book11_Jazztel model 16DP3-Exhibits_Mobile CSC - CMT_Synthèse prev 2006 - 2007 par entreprise 3" xfId="10173"/>
    <cellStyle name="_Percent_Book11_Jazztel model 16DP3-Exhibits_Mobile CSC - CMT_Synthèse prev 2006 - 2007 par entreprise 3 2" xfId="10174"/>
    <cellStyle name="_Percent_Book11_Jazztel model 16DP3-Exhibits_Mobile CSC - CMT_Synthèse prev 2006 - 2007 par entreprise 3_FCF" xfId="10175"/>
    <cellStyle name="_Percent_Book11_Jazztel model 16DP3-Exhibits_Mobile CSC - CMT_Synthèse prev 2006 - 2007 par entreprise 4" xfId="10176"/>
    <cellStyle name="_Percent_Book11_Jazztel model 16DP3-Exhibits_Mobile CSC - CMT_Synthèse prev 2006 - 2007 par entreprise v2" xfId="10177"/>
    <cellStyle name="_Percent_Book11_Jazztel model 16DP3-Exhibits_Mobile CSC - CMT_Synthèse prev 2006 - 2007 par entreprise v2 2" xfId="10178"/>
    <cellStyle name="_Percent_Book11_Jazztel model 16DP3-Exhibits_Mobile CSC - CMT_Synthèse prev 2006 - 2007 par entreprise v2 2 2" xfId="10179"/>
    <cellStyle name="_Percent_Book11_Jazztel model 16DP3-Exhibits_Mobile CSC - CMT_Synthèse prev 2006 - 2007 par entreprise v2 2_FCF" xfId="10180"/>
    <cellStyle name="_Percent_Book11_Jazztel model 16DP3-Exhibits_Mobile CSC - CMT_Synthèse prev 2006 - 2007 par entreprise v2 3" xfId="10181"/>
    <cellStyle name="_Percent_Book11_Jazztel model 16DP3-Exhibits_Mobile CSC - CMT_Synthèse prev 2006 - 2007 par entreprise v2 3 2" xfId="10182"/>
    <cellStyle name="_Percent_Book11_Jazztel model 16DP3-Exhibits_Mobile CSC - CMT_Synthèse prev 2006 - 2007 par entreprise v2 3_FCF" xfId="10183"/>
    <cellStyle name="_Percent_Book11_Jazztel model 16DP3-Exhibits_Mobile CSC - CMT_Synthèse prev 2006 - 2007 par entreprise v2 4" xfId="10184"/>
    <cellStyle name="_Percent_Book11_Jazztel model 16DP3-Exhibits_Mobile CSC - CMT_Synthèse prev 2006 - 2007 par entreprise v2_Bridge FC Act 2007 vs 2008 (Fct June) par entreprise" xfId="10185"/>
    <cellStyle name="_Percent_Book11_Jazztel model 16DP3-Exhibits_Mobile CSC - CMT_Synthèse prev 2006 - 2007 par entreprise v2_Bridge FC Act 2007 vs 2008 (Fct June) par entreprise 2" xfId="10186"/>
    <cellStyle name="_Percent_Book11_Jazztel model 16DP3-Exhibits_Mobile CSC - CMT_Synthèse prev 2006 - 2007 par entreprise v2_Bridge FC Act 2007 vs 2008 (Fct June) par entreprise 2 2" xfId="10187"/>
    <cellStyle name="_Percent_Book11_Jazztel model 16DP3-Exhibits_Mobile CSC - CMT_Synthèse prev 2006 - 2007 par entreprise v2_Bridge FC Act 2007 vs 2008 (Fct June) par entreprise 2_FCF" xfId="10188"/>
    <cellStyle name="_Percent_Book11_Jazztel model 16DP3-Exhibits_Mobile CSC - CMT_Synthèse prev 2006 - 2007 par entreprise v2_Bridge FC Act 2007 vs 2008 (Fct June) par entreprise 3" xfId="10189"/>
    <cellStyle name="_Percent_Book11_Jazztel model 16DP3-Exhibits_Mobile CSC - CMT_Synthèse prev 2006 - 2007 par entreprise v2_Bridge FC Act 2007 vs 2008 (Fct June) par entreprise 3 2" xfId="10190"/>
    <cellStyle name="_Percent_Book11_Jazztel model 16DP3-Exhibits_Mobile CSC - CMT_Synthèse prev 2006 - 2007 par entreprise v2_Bridge FC Act 2007 vs 2008 (Fct June) par entreprise 3_FCF" xfId="10191"/>
    <cellStyle name="_Percent_Book11_Jazztel model 16DP3-Exhibits_Mobile CSC - CMT_Synthèse prev 2006 - 2007 par entreprise v2_Bridge FC Act 2007 vs 2008 (Fct June) par entreprise 4" xfId="10192"/>
    <cellStyle name="_Percent_Book11_Jazztel model 16DP3-Exhibits_Mobile CSC - CMT_Synthèse prev 2006 - 2007 par entreprise v2_Bridge FC Act 2007 vs 2008 (Fct June) par entreprise_FCF" xfId="10193"/>
    <cellStyle name="_Percent_Book11_Jazztel model 16DP3-Exhibits_Mobile CSC - CMT_Synthèse prev 2006 - 2007 par entreprise v2_Cash Unit Review 2012 03 Acetow" xfId="10194"/>
    <cellStyle name="_Percent_Book11_Jazztel model 16DP3-Exhibits_Mobile CSC - CMT_Synthèse prev 2006 - 2007 par entreprise v2_Chiffres Pres board 2007" xfId="10195"/>
    <cellStyle name="_Percent_Book11_Jazztel model 16DP3-Exhibits_Mobile CSC - CMT_Synthèse prev 2006 - 2007 par entreprise v2_Chiffres Pres board 2007 2" xfId="10196"/>
    <cellStyle name="_Percent_Book11_Jazztel model 16DP3-Exhibits_Mobile CSC - CMT_Synthèse prev 2006 - 2007 par entreprise v2_Chiffres Pres board 2007 2 2" xfId="10197"/>
    <cellStyle name="_Percent_Book11_Jazztel model 16DP3-Exhibits_Mobile CSC - CMT_Synthèse prev 2006 - 2007 par entreprise v2_Chiffres Pres board 2007 2_FCF" xfId="10198"/>
    <cellStyle name="_Percent_Book11_Jazztel model 16DP3-Exhibits_Mobile CSC - CMT_Synthèse prev 2006 - 2007 par entreprise v2_Chiffres Pres board 2007 3" xfId="10199"/>
    <cellStyle name="_Percent_Book11_Jazztel model 16DP3-Exhibits_Mobile CSC - CMT_Synthèse prev 2006 - 2007 par entreprise v2_Chiffres Pres board 2007 3 2" xfId="10200"/>
    <cellStyle name="_Percent_Book11_Jazztel model 16DP3-Exhibits_Mobile CSC - CMT_Synthèse prev 2006 - 2007 par entreprise v2_Chiffres Pres board 2007 3_FCF" xfId="10201"/>
    <cellStyle name="_Percent_Book11_Jazztel model 16DP3-Exhibits_Mobile CSC - CMT_Synthèse prev 2006 - 2007 par entreprise v2_Chiffres Pres board 2007 4" xfId="10202"/>
    <cellStyle name="_Percent_Book11_Jazztel model 16DP3-Exhibits_Mobile CSC - CMT_Synthèse prev 2006 - 2007 par entreprise v2_Chiffres Pres board 2007_FCF" xfId="10203"/>
    <cellStyle name="_Percent_Book11_Jazztel model 16DP3-Exhibits_Mobile CSC - CMT_Synthèse prev 2006 - 2007 par entreprise v2_Conso Bridge EBITDA 2008x2007" xfId="10204"/>
    <cellStyle name="_Percent_Book11_Jazztel model 16DP3-Exhibits_Mobile CSC - CMT_Synthèse prev 2006 - 2007 par entreprise v2_Conso Bridge EBITDA 2008x2007 2" xfId="10205"/>
    <cellStyle name="_Percent_Book11_Jazztel model 16DP3-Exhibits_Mobile CSC - CMT_Synthèse prev 2006 - 2007 par entreprise v2_Conso Bridge EBITDA 2008x2007 2 2" xfId="10206"/>
    <cellStyle name="_Percent_Book11_Jazztel model 16DP3-Exhibits_Mobile CSC - CMT_Synthèse prev 2006 - 2007 par entreprise v2_Conso Bridge EBITDA 2008x2007 2_FCF" xfId="10207"/>
    <cellStyle name="_Percent_Book11_Jazztel model 16DP3-Exhibits_Mobile CSC - CMT_Synthèse prev 2006 - 2007 par entreprise v2_Conso Bridge EBITDA 2008x2007 3" xfId="10208"/>
    <cellStyle name="_Percent_Book11_Jazztel model 16DP3-Exhibits_Mobile CSC - CMT_Synthèse prev 2006 - 2007 par entreprise v2_Conso Bridge EBITDA 2008x2007 3 2" xfId="10209"/>
    <cellStyle name="_Percent_Book11_Jazztel model 16DP3-Exhibits_Mobile CSC - CMT_Synthèse prev 2006 - 2007 par entreprise v2_Conso Bridge EBITDA 2008x2007 3_FCF" xfId="10210"/>
    <cellStyle name="_Percent_Book11_Jazztel model 16DP3-Exhibits_Mobile CSC - CMT_Synthèse prev 2006 - 2007 par entreprise v2_Conso Bridge EBITDA 2008x2007 4" xfId="10211"/>
    <cellStyle name="_Percent_Book11_Jazztel model 16DP3-Exhibits_Mobile CSC - CMT_Synthèse prev 2006 - 2007 par entreprise v2_Conso Bridge EBITDA 2008x2007 SPRING06" xfId="10212"/>
    <cellStyle name="_Percent_Book11_Jazztel model 16DP3-Exhibits_Mobile CSC - CMT_Synthèse prev 2006 - 2007 par entreprise v2_Conso Bridge EBITDA 2008x2007 SPRING06 2" xfId="10213"/>
    <cellStyle name="_Percent_Book11_Jazztel model 16DP3-Exhibits_Mobile CSC - CMT_Synthèse prev 2006 - 2007 par entreprise v2_Conso Bridge EBITDA 2008x2007 SPRING06 2 2" xfId="10214"/>
    <cellStyle name="_Percent_Book11_Jazztel model 16DP3-Exhibits_Mobile CSC - CMT_Synthèse prev 2006 - 2007 par entreprise v2_Conso Bridge EBITDA 2008x2007 SPRING06 2_FCF" xfId="10215"/>
    <cellStyle name="_Percent_Book11_Jazztel model 16DP3-Exhibits_Mobile CSC - CMT_Synthèse prev 2006 - 2007 par entreprise v2_Conso Bridge EBITDA 2008x2007 SPRING06 3" xfId="10216"/>
    <cellStyle name="_Percent_Book11_Jazztel model 16DP3-Exhibits_Mobile CSC - CMT_Synthèse prev 2006 - 2007 par entreprise v2_Conso Bridge EBITDA 2008x2007 SPRING06 3 2" xfId="10217"/>
    <cellStyle name="_Percent_Book11_Jazztel model 16DP3-Exhibits_Mobile CSC - CMT_Synthèse prev 2006 - 2007 par entreprise v2_Conso Bridge EBITDA 2008x2007 SPRING06 3_FCF" xfId="10218"/>
    <cellStyle name="_Percent_Book11_Jazztel model 16DP3-Exhibits_Mobile CSC - CMT_Synthèse prev 2006 - 2007 par entreprise v2_Conso Bridge EBITDA 2008x2007 SPRING06 4" xfId="10219"/>
    <cellStyle name="_Percent_Book11_Jazztel model 16DP3-Exhibits_Mobile CSC - CMT_Synthèse prev 2006 - 2007 par entreprise v2_Conso Bridge EBITDA 2008x2007 SPRING06_FCF" xfId="10220"/>
    <cellStyle name="_Percent_Book11_Jazztel model 16DP3-Exhibits_Mobile CSC - CMT_Synthèse prev 2006 - 2007 par entreprise v2_Conso Bridge EBITDA 2008x2007_FCF" xfId="10221"/>
    <cellStyle name="_Percent_Book11_Jazztel model 16DP3-Exhibits_Mobile CSC - CMT_Synthèse prev 2006 - 2007 par entreprise v2_FCF" xfId="10222"/>
    <cellStyle name="_Percent_Book11_Jazztel model 16DP3-Exhibits_Mobile CSC - CMT_Synthèse prev 2006 - 2007 par entreprise v2_P&amp;L Spring 200806" xfId="10223"/>
    <cellStyle name="_Percent_Book11_Jazztel model 16DP3-Exhibits_Mobile CSC - CMT_Synthèse prev 2006 - 2007 par entreprise v2_P&amp;L Spring 200806 2" xfId="10224"/>
    <cellStyle name="_Percent_Book11_Jazztel model 16DP3-Exhibits_Mobile CSC - CMT_Synthèse prev 2006 - 2007 par entreprise v2_P&amp;L Spring 200806 2 2" xfId="10225"/>
    <cellStyle name="_Percent_Book11_Jazztel model 16DP3-Exhibits_Mobile CSC - CMT_Synthèse prev 2006 - 2007 par entreprise v2_P&amp;L Spring 200806 2_FCF" xfId="10226"/>
    <cellStyle name="_Percent_Book11_Jazztel model 16DP3-Exhibits_Mobile CSC - CMT_Synthèse prev 2006 - 2007 par entreprise v2_P&amp;L Spring 200806 3" xfId="10227"/>
    <cellStyle name="_Percent_Book11_Jazztel model 16DP3-Exhibits_Mobile CSC - CMT_Synthèse prev 2006 - 2007 par entreprise v2_P&amp;L Spring 200806 3 2" xfId="10228"/>
    <cellStyle name="_Percent_Book11_Jazztel model 16DP3-Exhibits_Mobile CSC - CMT_Synthèse prev 2006 - 2007 par entreprise v2_P&amp;L Spring 200806 3_FCF" xfId="10229"/>
    <cellStyle name="_Percent_Book11_Jazztel model 16DP3-Exhibits_Mobile CSC - CMT_Synthèse prev 2006 - 2007 par entreprise v2_P&amp;L Spring 200806 4" xfId="10230"/>
    <cellStyle name="_Percent_Book11_Jazztel model 16DP3-Exhibits_Mobile CSC - CMT_Synthèse prev 2006 - 2007 par entreprise v2_P&amp;L Spring 200806_FCF" xfId="10231"/>
    <cellStyle name="_Percent_Book11_Jazztel model 16DP3-Exhibits_Mobile CSC - CMT_Synthèse prev 2006 - 2007 par entreprise v2_Présentation au Board" xfId="10232"/>
    <cellStyle name="_Percent_Book11_Jazztel model 16DP3-Exhibits_Mobile CSC - CMT_Synthèse prev 2006 - 2007 par entreprise v2_Présentation au Board 2" xfId="10233"/>
    <cellStyle name="_Percent_Book11_Jazztel model 16DP3-Exhibits_Mobile CSC - CMT_Synthèse prev 2006 - 2007 par entreprise v2_Présentation au Board 2 2" xfId="10234"/>
    <cellStyle name="_Percent_Book11_Jazztel model 16DP3-Exhibits_Mobile CSC - CMT_Synthèse prev 2006 - 2007 par entreprise v2_Présentation au Board 2_FCF" xfId="10235"/>
    <cellStyle name="_Percent_Book11_Jazztel model 16DP3-Exhibits_Mobile CSC - CMT_Synthèse prev 2006 - 2007 par entreprise v2_Présentation au Board 3" xfId="10236"/>
    <cellStyle name="_Percent_Book11_Jazztel model 16DP3-Exhibits_Mobile CSC - CMT_Synthèse prev 2006 - 2007 par entreprise v2_Présentation au Board 3 2" xfId="10237"/>
    <cellStyle name="_Percent_Book11_Jazztel model 16DP3-Exhibits_Mobile CSC - CMT_Synthèse prev 2006 - 2007 par entreprise v2_Présentation au Board 3_FCF" xfId="10238"/>
    <cellStyle name="_Percent_Book11_Jazztel model 16DP3-Exhibits_Mobile CSC - CMT_Synthèse prev 2006 - 2007 par entreprise v2_Présentation au Board 4" xfId="10239"/>
    <cellStyle name="_Percent_Book11_Jazztel model 16DP3-Exhibits_Mobile CSC - CMT_Synthèse prev 2006 - 2007 par entreprise v2_Présentation au Board July 29" xfId="10240"/>
    <cellStyle name="_Percent_Book11_Jazztel model 16DP3-Exhibits_Mobile CSC - CMT_Synthèse prev 2006 - 2007 par entreprise v2_Présentation au Board July 29 2" xfId="10241"/>
    <cellStyle name="_Percent_Book11_Jazztel model 16DP3-Exhibits_Mobile CSC - CMT_Synthèse prev 2006 - 2007 par entreprise v2_Présentation au Board July 29 2 2" xfId="10242"/>
    <cellStyle name="_Percent_Book11_Jazztel model 16DP3-Exhibits_Mobile CSC - CMT_Synthèse prev 2006 - 2007 par entreprise v2_Présentation au Board July 29 2_FCF" xfId="10243"/>
    <cellStyle name="_Percent_Book11_Jazztel model 16DP3-Exhibits_Mobile CSC - CMT_Synthèse prev 2006 - 2007 par entreprise v2_Présentation au Board July 29 3" xfId="10244"/>
    <cellStyle name="_Percent_Book11_Jazztel model 16DP3-Exhibits_Mobile CSC - CMT_Synthèse prev 2006 - 2007 par entreprise v2_Présentation au Board July 29 3 2" xfId="10245"/>
    <cellStyle name="_Percent_Book11_Jazztel model 16DP3-Exhibits_Mobile CSC - CMT_Synthèse prev 2006 - 2007 par entreprise v2_Présentation au Board July 29 3_FCF" xfId="10246"/>
    <cellStyle name="_Percent_Book11_Jazztel model 16DP3-Exhibits_Mobile CSC - CMT_Synthèse prev 2006 - 2007 par entreprise v2_Présentation au Board July 29 4" xfId="10247"/>
    <cellStyle name="_Percent_Book11_Jazztel model 16DP3-Exhibits_Mobile CSC - CMT_Synthèse prev 2006 - 2007 par entreprise v2_Présentation au Board July 29_FCF" xfId="10248"/>
    <cellStyle name="_Percent_Book11_Jazztel model 16DP3-Exhibits_Mobile CSC - CMT_Synthèse prev 2006 - 2007 par entreprise v2_Présentation au Board_FCF" xfId="10249"/>
    <cellStyle name="_Percent_Book11_Jazztel model 16DP3-Exhibits_Mobile CSC - CMT_Synthèse prev 2006 - 2007 par entreprise v2_Présentation au CDG July 21 v080708" xfId="10250"/>
    <cellStyle name="_Percent_Book11_Jazztel model 16DP3-Exhibits_Mobile CSC - CMT_Synthèse prev 2006 - 2007 par entreprise v2_Présentation au CDG July 21 v080708 2" xfId="10251"/>
    <cellStyle name="_Percent_Book11_Jazztel model 16DP3-Exhibits_Mobile CSC - CMT_Synthèse prev 2006 - 2007 par entreprise v2_Présentation au CDG July 21 v080708 2 2" xfId="10252"/>
    <cellStyle name="_Percent_Book11_Jazztel model 16DP3-Exhibits_Mobile CSC - CMT_Synthèse prev 2006 - 2007 par entreprise v2_Présentation au CDG July 21 v080708 2_FCF" xfId="10253"/>
    <cellStyle name="_Percent_Book11_Jazztel model 16DP3-Exhibits_Mobile CSC - CMT_Synthèse prev 2006 - 2007 par entreprise v2_Présentation au CDG July 21 v080708 3" xfId="10254"/>
    <cellStyle name="_Percent_Book11_Jazztel model 16DP3-Exhibits_Mobile CSC - CMT_Synthèse prev 2006 - 2007 par entreprise v2_Présentation au CDG July 21 v080708 3 2" xfId="10255"/>
    <cellStyle name="_Percent_Book11_Jazztel model 16DP3-Exhibits_Mobile CSC - CMT_Synthèse prev 2006 - 2007 par entreprise v2_Présentation au CDG July 21 v080708 3_FCF" xfId="10256"/>
    <cellStyle name="_Percent_Book11_Jazztel model 16DP3-Exhibits_Mobile CSC - CMT_Synthèse prev 2006 - 2007 par entreprise v2_Présentation au CDG July 21 v080708 4" xfId="10257"/>
    <cellStyle name="_Percent_Book11_Jazztel model 16DP3-Exhibits_Mobile CSC - CMT_Synthèse prev 2006 - 2007 par entreprise v2_Présentation au CDG July 21 v080708_FCF" xfId="10258"/>
    <cellStyle name="_Percent_Book11_Jazztel model 16DP3-Exhibits_Mobile CSC - CMT_Synthèse prev 2006 - 2007 par entreprise v2_Présention au Board July 29" xfId="10259"/>
    <cellStyle name="_Percent_Book11_Jazztel model 16DP3-Exhibits_Mobile CSC - CMT_Synthèse prev 2006 - 2007 par entreprise v2_Présention au Board July 29 2" xfId="10260"/>
    <cellStyle name="_Percent_Book11_Jazztel model 16DP3-Exhibits_Mobile CSC - CMT_Synthèse prev 2006 - 2007 par entreprise v2_Présention au Board July 29 2 2" xfId="10261"/>
    <cellStyle name="_Percent_Book11_Jazztel model 16DP3-Exhibits_Mobile CSC - CMT_Synthèse prev 2006 - 2007 par entreprise v2_Présention au Board July 29 2_FCF" xfId="10262"/>
    <cellStyle name="_Percent_Book11_Jazztel model 16DP3-Exhibits_Mobile CSC - CMT_Synthèse prev 2006 - 2007 par entreprise v2_Présention au Board July 29 3" xfId="10263"/>
    <cellStyle name="_Percent_Book11_Jazztel model 16DP3-Exhibits_Mobile CSC - CMT_Synthèse prev 2006 - 2007 par entreprise v2_Présention au Board July 29 3 2" xfId="10264"/>
    <cellStyle name="_Percent_Book11_Jazztel model 16DP3-Exhibits_Mobile CSC - CMT_Synthèse prev 2006 - 2007 par entreprise v2_Présention au Board July 29 3_FCF" xfId="10265"/>
    <cellStyle name="_Percent_Book11_Jazztel model 16DP3-Exhibits_Mobile CSC - CMT_Synthèse prev 2006 - 2007 par entreprise v2_Présention au Board July 29 4" xfId="10266"/>
    <cellStyle name="_Percent_Book11_Jazztel model 16DP3-Exhibits_Mobile CSC - CMT_Synthèse prev 2006 - 2007 par entreprise v2_Présention au Board July 29_FCF" xfId="10267"/>
    <cellStyle name="_Percent_Book11_Jazztel model 16DP3-Exhibits_Mobile CSC - CMT_Synthèse prev 2006 - 2007 par entreprise v2_RM 2008 01 comments ILM" xfId="10268"/>
    <cellStyle name="_Percent_Book11_Jazztel model 16DP3-Exhibits_Mobile CSC - CMT_Synthèse prev 2006 - 2007 par entreprise v2_RM 2008 01 comments ILM 2" xfId="10269"/>
    <cellStyle name="_Percent_Book11_Jazztel model 16DP3-Exhibits_Mobile CSC - CMT_Synthèse prev 2006 - 2007 par entreprise v2_RM 2008 01 comments ILM 2 2" xfId="10270"/>
    <cellStyle name="_Percent_Book11_Jazztel model 16DP3-Exhibits_Mobile CSC - CMT_Synthèse prev 2006 - 2007 par entreprise v2_RM 2008 01 comments ILM 2_FCF" xfId="10271"/>
    <cellStyle name="_Percent_Book11_Jazztel model 16DP3-Exhibits_Mobile CSC - CMT_Synthèse prev 2006 - 2007 par entreprise v2_RM 2008 01 comments ILM 3" xfId="10272"/>
    <cellStyle name="_Percent_Book11_Jazztel model 16DP3-Exhibits_Mobile CSC - CMT_Synthèse prev 2006 - 2007 par entreprise v2_RM 2008 01 comments ILM 3 2" xfId="10273"/>
    <cellStyle name="_Percent_Book11_Jazztel model 16DP3-Exhibits_Mobile CSC - CMT_Synthèse prev 2006 - 2007 par entreprise v2_RM 2008 01 comments ILM 3_FCF" xfId="10274"/>
    <cellStyle name="_Percent_Book11_Jazztel model 16DP3-Exhibits_Mobile CSC - CMT_Synthèse prev 2006 - 2007 par entreprise v2_RM 2008 01 comments ILM 4" xfId="10275"/>
    <cellStyle name="_Percent_Book11_Jazztel model 16DP3-Exhibits_Mobile CSC - CMT_Synthèse prev 2006 - 2007 par entreprise v2_RM 2008 01 comments ILM_FCF" xfId="10276"/>
    <cellStyle name="_Percent_Book11_Jazztel model 16DP3-Exhibits_Mobile CSC - CMT_Synthèse prev 2006 - 2007 par entreprise v2_RM 2008 04 comments ILM" xfId="10277"/>
    <cellStyle name="_Percent_Book11_Jazztel model 16DP3-Exhibits_Mobile CSC - CMT_Synthèse prev 2006 - 2007 par entreprise v2_RM 2008 04 comments ILM 2" xfId="10278"/>
    <cellStyle name="_Percent_Book11_Jazztel model 16DP3-Exhibits_Mobile CSC - CMT_Synthèse prev 2006 - 2007 par entreprise v2_RM 2008 04 comments ILM 2 2" xfId="10279"/>
    <cellStyle name="_Percent_Book11_Jazztel model 16DP3-Exhibits_Mobile CSC - CMT_Synthèse prev 2006 - 2007 par entreprise v2_RM 2008 04 comments ILM 2_FCF" xfId="10280"/>
    <cellStyle name="_Percent_Book11_Jazztel model 16DP3-Exhibits_Mobile CSC - CMT_Synthèse prev 2006 - 2007 par entreprise v2_RM 2008 04 comments ILM 3" xfId="10281"/>
    <cellStyle name="_Percent_Book11_Jazztel model 16DP3-Exhibits_Mobile CSC - CMT_Synthèse prev 2006 - 2007 par entreprise v2_RM 2008 04 comments ILM 3 2" xfId="10282"/>
    <cellStyle name="_Percent_Book11_Jazztel model 16DP3-Exhibits_Mobile CSC - CMT_Synthèse prev 2006 - 2007 par entreprise v2_RM 2008 04 comments ILM 3_FCF" xfId="10283"/>
    <cellStyle name="_Percent_Book11_Jazztel model 16DP3-Exhibits_Mobile CSC - CMT_Synthèse prev 2006 - 2007 par entreprise v2_RM 2008 04 comments ILM 4" xfId="10284"/>
    <cellStyle name="_Percent_Book11_Jazztel model 16DP3-Exhibits_Mobile CSC - CMT_Synthèse prev 2006 - 2007 par entreprise v2_RM 2008 04 comments ILM_FCF" xfId="10285"/>
    <cellStyle name="_Percent_Book11_Jazztel model 16DP3-Exhibits_Mobile CSC - CMT_Synthèse prev 2006 - 2007 par entreprise v2_SPRING 2010" xfId="10286"/>
    <cellStyle name="_Percent_Book11_Jazztel model 16DP3-Exhibits_Mobile CSC - CMT_Synthèse prev 2006 - 2007 par entreprise v2_SPRING 2010 2" xfId="10287"/>
    <cellStyle name="_Percent_Book11_Jazztel model 16DP3-Exhibits_Mobile CSC - CMT_Synthèse prev 2006 - 2007 par entreprise v2_SPRING 2010 2 2" xfId="10288"/>
    <cellStyle name="_Percent_Book11_Jazztel model 16DP3-Exhibits_Mobile CSC - CMT_Synthèse prev 2006 - 2007 par entreprise v2_SPRING 2010 2_FCF" xfId="10289"/>
    <cellStyle name="_Percent_Book11_Jazztel model 16DP3-Exhibits_Mobile CSC - CMT_Synthèse prev 2006 - 2007 par entreprise v2_SPRING 2010 3" xfId="10290"/>
    <cellStyle name="_Percent_Book11_Jazztel model 16DP3-Exhibits_Mobile CSC - CMT_Synthèse prev 2006 - 2007 par entreprise v2_SPRING 2010 3 2" xfId="10291"/>
    <cellStyle name="_Percent_Book11_Jazztel model 16DP3-Exhibits_Mobile CSC - CMT_Synthèse prev 2006 - 2007 par entreprise v2_SPRING 2010 3_FCF" xfId="10292"/>
    <cellStyle name="_Percent_Book11_Jazztel model 16DP3-Exhibits_Mobile CSC - CMT_Synthèse prev 2006 - 2007 par entreprise v2_SPRING 2010 4" xfId="10293"/>
    <cellStyle name="_Percent_Book11_Jazztel model 16DP3-Exhibits_Mobile CSC - CMT_Synthèse prev 2006 - 2007 par entreprise v2_SPRING 2010_FCF" xfId="10294"/>
    <cellStyle name="_Percent_Book11_Jazztel model 16DP3-Exhibits_Mobile CSC - CMT_Synthèse prev 2006 - 2007 par entreprise v2_WC &amp; Free Cash Flow 200801" xfId="10295"/>
    <cellStyle name="_Percent_Book11_Jazztel model 16DP3-Exhibits_Mobile CSC - CMT_Synthèse prev 2006 - 2007 par entreprise v2_WC &amp; Free Cash Flow 200801 2" xfId="10296"/>
    <cellStyle name="_Percent_Book11_Jazztel model 16DP3-Exhibits_Mobile CSC - CMT_Synthèse prev 2006 - 2007 par entreprise v2_WC &amp; Free Cash Flow 200801 2 2" xfId="10297"/>
    <cellStyle name="_Percent_Book11_Jazztel model 16DP3-Exhibits_Mobile CSC - CMT_Synthèse prev 2006 - 2007 par entreprise v2_WC &amp; Free Cash Flow 200801 2_FCF" xfId="10298"/>
    <cellStyle name="_Percent_Book11_Jazztel model 16DP3-Exhibits_Mobile CSC - CMT_Synthèse prev 2006 - 2007 par entreprise v2_WC &amp; Free Cash Flow 200801 3" xfId="10299"/>
    <cellStyle name="_Percent_Book11_Jazztel model 16DP3-Exhibits_Mobile CSC - CMT_Synthèse prev 2006 - 2007 par entreprise v2_WC &amp; Free Cash Flow 200801 3 2" xfId="10300"/>
    <cellStyle name="_Percent_Book11_Jazztel model 16DP3-Exhibits_Mobile CSC - CMT_Synthèse prev 2006 - 2007 par entreprise v2_WC &amp; Free Cash Flow 200801 3_FCF" xfId="10301"/>
    <cellStyle name="_Percent_Book11_Jazztel model 16DP3-Exhibits_Mobile CSC - CMT_Synthèse prev 2006 - 2007 par entreprise v2_WC &amp; Free Cash Flow 200801 4" xfId="10302"/>
    <cellStyle name="_Percent_Book11_Jazztel model 16DP3-Exhibits_Mobile CSC - CMT_Synthèse prev 2006 - 2007 par entreprise v2_WC &amp; Free Cash Flow 200801_FCF" xfId="10303"/>
    <cellStyle name="_Percent_Book11_Jazztel model 16DP3-Exhibits_Mobile CSC - CMT_Synthèse prev 2006 - 2007 par entreprise v2_WC &amp; Free Cash Flow 2011-10" xfId="10304"/>
    <cellStyle name="_Percent_Book11_Jazztel model 16DP3-Exhibits_Mobile CSC - CMT_Synthèse prev 2006 - 2007 par entreprise v2_WC &amp; Free Cash Flow 2011-10 2" xfId="10305"/>
    <cellStyle name="_Percent_Book11_Jazztel model 16DP3-Exhibits_Mobile CSC - CMT_Synthèse prev 2006 - 2007 par entreprise v2_WC &amp; Free Cash Flow 2011-10 2 2" xfId="10306"/>
    <cellStyle name="_Percent_Book11_Jazztel model 16DP3-Exhibits_Mobile CSC - CMT_Synthèse prev 2006 - 2007 par entreprise v2_WC &amp; Free Cash Flow 2011-10 2_FCF" xfId="10307"/>
    <cellStyle name="_Percent_Book11_Jazztel model 16DP3-Exhibits_Mobile CSC - CMT_Synthèse prev 2006 - 2007 par entreprise v2_WC &amp; Free Cash Flow 2011-10 3" xfId="10308"/>
    <cellStyle name="_Percent_Book11_Jazztel model 16DP3-Exhibits_Mobile CSC - CMT_Synthèse prev 2006 - 2007 par entreprise v2_WC &amp; Free Cash Flow 2011-10 3 2" xfId="10309"/>
    <cellStyle name="_Percent_Book11_Jazztel model 16DP3-Exhibits_Mobile CSC - CMT_Synthèse prev 2006 - 2007 par entreprise v2_WC &amp; Free Cash Flow 2011-10 3_FCF" xfId="10310"/>
    <cellStyle name="_Percent_Book11_Jazztel model 16DP3-Exhibits_Mobile CSC - CMT_Synthèse prev 2006 - 2007 par entreprise v2_WC &amp; Free Cash Flow 2011-10 4" xfId="10311"/>
    <cellStyle name="_Percent_Book11_Jazztel model 16DP3-Exhibits_Mobile CSC - CMT_Synthèse prev 2006 - 2007 par entreprise v2_WC &amp; Free Cash Flow 2011-10_FCF" xfId="10312"/>
    <cellStyle name="_Percent_Book11_Jazztel model 16DP3-Exhibits_Mobile CSC - CMT_Synthèse prev 2006 - 2007 par entreprise v2_WC &amp; Free Cash Flow Spring 200806" xfId="10313"/>
    <cellStyle name="_Percent_Book11_Jazztel model 16DP3-Exhibits_Mobile CSC - CMT_Synthèse prev 2006 - 2007 par entreprise v2_WC &amp; Free Cash Flow Spring 200806 2" xfId="10314"/>
    <cellStyle name="_Percent_Book11_Jazztel model 16DP3-Exhibits_Mobile CSC - CMT_Synthèse prev 2006 - 2007 par entreprise v2_WC &amp; Free Cash Flow Spring 200806 2 2" xfId="10315"/>
    <cellStyle name="_Percent_Book11_Jazztel model 16DP3-Exhibits_Mobile CSC - CMT_Synthèse prev 2006 - 2007 par entreprise v2_WC &amp; Free Cash Flow Spring 200806 2_FCF" xfId="10316"/>
    <cellStyle name="_Percent_Book11_Jazztel model 16DP3-Exhibits_Mobile CSC - CMT_Synthèse prev 2006 - 2007 par entreprise v2_WC &amp; Free Cash Flow Spring 200806 3" xfId="10317"/>
    <cellStyle name="_Percent_Book11_Jazztel model 16DP3-Exhibits_Mobile CSC - CMT_Synthèse prev 2006 - 2007 par entreprise v2_WC &amp; Free Cash Flow Spring 200806 3 2" xfId="10318"/>
    <cellStyle name="_Percent_Book11_Jazztel model 16DP3-Exhibits_Mobile CSC - CMT_Synthèse prev 2006 - 2007 par entreprise v2_WC &amp; Free Cash Flow Spring 200806 3_FCF" xfId="10319"/>
    <cellStyle name="_Percent_Book11_Jazztel model 16DP3-Exhibits_Mobile CSC - CMT_Synthèse prev 2006 - 2007 par entreprise v2_WC &amp; Free Cash Flow Spring 200806 4" xfId="10320"/>
    <cellStyle name="_Percent_Book11_Jazztel model 16DP3-Exhibits_Mobile CSC - CMT_Synthèse prev 2006 - 2007 par entreprise v2_WC &amp; Free Cash Flow Spring 200806_FCF" xfId="10321"/>
    <cellStyle name="_Percent_Book11_Jazztel model 16DP3-Exhibits_Mobile CSC - CMT_Synthèse prev 2006 - 2007 par entreprise_Bridge FC Act 2007 vs 2008 (Fct June) par entreprise" xfId="10322"/>
    <cellStyle name="_Percent_Book11_Jazztel model 16DP3-Exhibits_Mobile CSC - CMT_Synthèse prev 2006 - 2007 par entreprise_Bridge FC Act 2007 vs 2008 (Fct June) par entreprise 2" xfId="10323"/>
    <cellStyle name="_Percent_Book11_Jazztel model 16DP3-Exhibits_Mobile CSC - CMT_Synthèse prev 2006 - 2007 par entreprise_Bridge FC Act 2007 vs 2008 (Fct June) par entreprise 2 2" xfId="10324"/>
    <cellStyle name="_Percent_Book11_Jazztel model 16DP3-Exhibits_Mobile CSC - CMT_Synthèse prev 2006 - 2007 par entreprise_Bridge FC Act 2007 vs 2008 (Fct June) par entreprise 2_FCF" xfId="10325"/>
    <cellStyle name="_Percent_Book11_Jazztel model 16DP3-Exhibits_Mobile CSC - CMT_Synthèse prev 2006 - 2007 par entreprise_Bridge FC Act 2007 vs 2008 (Fct June) par entreprise 3" xfId="10326"/>
    <cellStyle name="_Percent_Book11_Jazztel model 16DP3-Exhibits_Mobile CSC - CMT_Synthèse prev 2006 - 2007 par entreprise_Bridge FC Act 2007 vs 2008 (Fct June) par entreprise 3 2" xfId="10327"/>
    <cellStyle name="_Percent_Book11_Jazztel model 16DP3-Exhibits_Mobile CSC - CMT_Synthèse prev 2006 - 2007 par entreprise_Bridge FC Act 2007 vs 2008 (Fct June) par entreprise 3_FCF" xfId="10328"/>
    <cellStyle name="_Percent_Book11_Jazztel model 16DP3-Exhibits_Mobile CSC - CMT_Synthèse prev 2006 - 2007 par entreprise_Bridge FC Act 2007 vs 2008 (Fct June) par entreprise 4" xfId="10329"/>
    <cellStyle name="_Percent_Book11_Jazztel model 16DP3-Exhibits_Mobile CSC - CMT_Synthèse prev 2006 - 2007 par entreprise_Bridge FC Act 2007 vs 2008 (Fct June) par entreprise_FCF" xfId="10330"/>
    <cellStyle name="_Percent_Book11_Jazztel model 16DP3-Exhibits_Mobile CSC - CMT_Synthèse prev 2006 - 2007 par entreprise_Cash Unit Review 2012 03 Acetow" xfId="10331"/>
    <cellStyle name="_Percent_Book11_Jazztel model 16DP3-Exhibits_Mobile CSC - CMT_Synthèse prev 2006 - 2007 par entreprise_Conso Bridge EBITDA 2008x2007" xfId="10332"/>
    <cellStyle name="_Percent_Book11_Jazztel model 16DP3-Exhibits_Mobile CSC - CMT_Synthèse prev 2006 - 2007 par entreprise_Conso Bridge EBITDA 2008x2007 2" xfId="10333"/>
    <cellStyle name="_Percent_Book11_Jazztel model 16DP3-Exhibits_Mobile CSC - CMT_Synthèse prev 2006 - 2007 par entreprise_Conso Bridge EBITDA 2008x2007 2 2" xfId="10334"/>
    <cellStyle name="_Percent_Book11_Jazztel model 16DP3-Exhibits_Mobile CSC - CMT_Synthèse prev 2006 - 2007 par entreprise_Conso Bridge EBITDA 2008x2007 2_FCF" xfId="10335"/>
    <cellStyle name="_Percent_Book11_Jazztel model 16DP3-Exhibits_Mobile CSC - CMT_Synthèse prev 2006 - 2007 par entreprise_Conso Bridge EBITDA 2008x2007 3" xfId="10336"/>
    <cellStyle name="_Percent_Book11_Jazztel model 16DP3-Exhibits_Mobile CSC - CMT_Synthèse prev 2006 - 2007 par entreprise_Conso Bridge EBITDA 2008x2007 3 2" xfId="10337"/>
    <cellStyle name="_Percent_Book11_Jazztel model 16DP3-Exhibits_Mobile CSC - CMT_Synthèse prev 2006 - 2007 par entreprise_Conso Bridge EBITDA 2008x2007 3_FCF" xfId="10338"/>
    <cellStyle name="_Percent_Book11_Jazztel model 16DP3-Exhibits_Mobile CSC - CMT_Synthèse prev 2006 - 2007 par entreprise_Conso Bridge EBITDA 2008x2007 4" xfId="10339"/>
    <cellStyle name="_Percent_Book11_Jazztel model 16DP3-Exhibits_Mobile CSC - CMT_Synthèse prev 2006 - 2007 par entreprise_Conso Bridge EBITDA 2008x2007 SPRING06" xfId="10340"/>
    <cellStyle name="_Percent_Book11_Jazztel model 16DP3-Exhibits_Mobile CSC - CMT_Synthèse prev 2006 - 2007 par entreprise_Conso Bridge EBITDA 2008x2007 SPRING06 2" xfId="10341"/>
    <cellStyle name="_Percent_Book11_Jazztel model 16DP3-Exhibits_Mobile CSC - CMT_Synthèse prev 2006 - 2007 par entreprise_Conso Bridge EBITDA 2008x2007 SPRING06 2 2" xfId="10342"/>
    <cellStyle name="_Percent_Book11_Jazztel model 16DP3-Exhibits_Mobile CSC - CMT_Synthèse prev 2006 - 2007 par entreprise_Conso Bridge EBITDA 2008x2007 SPRING06 2_FCF" xfId="10343"/>
    <cellStyle name="_Percent_Book11_Jazztel model 16DP3-Exhibits_Mobile CSC - CMT_Synthèse prev 2006 - 2007 par entreprise_Conso Bridge EBITDA 2008x2007 SPRING06 3" xfId="10344"/>
    <cellStyle name="_Percent_Book11_Jazztel model 16DP3-Exhibits_Mobile CSC - CMT_Synthèse prev 2006 - 2007 par entreprise_Conso Bridge EBITDA 2008x2007 SPRING06 3 2" xfId="10345"/>
    <cellStyle name="_Percent_Book11_Jazztel model 16DP3-Exhibits_Mobile CSC - CMT_Synthèse prev 2006 - 2007 par entreprise_Conso Bridge EBITDA 2008x2007 SPRING06 3_FCF" xfId="10346"/>
    <cellStyle name="_Percent_Book11_Jazztel model 16DP3-Exhibits_Mobile CSC - CMT_Synthèse prev 2006 - 2007 par entreprise_Conso Bridge EBITDA 2008x2007 SPRING06 4" xfId="10347"/>
    <cellStyle name="_Percent_Book11_Jazztel model 16DP3-Exhibits_Mobile CSC - CMT_Synthèse prev 2006 - 2007 par entreprise_Conso Bridge EBITDA 2008x2007 SPRING06_FCF" xfId="10348"/>
    <cellStyle name="_Percent_Book11_Jazztel model 16DP3-Exhibits_Mobile CSC - CMT_Synthèse prev 2006 - 2007 par entreprise_Conso Bridge EBITDA 2008x2007_FCF" xfId="10349"/>
    <cellStyle name="_Percent_Book11_Jazztel model 16DP3-Exhibits_Mobile CSC - CMT_Synthèse prev 2006 - 2007 par entreprise_FCF" xfId="10350"/>
    <cellStyle name="_Percent_Book11_Jazztel model 16DP3-Exhibits_Mobile CSC - CMT_Synthèse prev 2006 - 2007 par entreprise_Formats RDG Dec 2007 vMAG Energy Services" xfId="10351"/>
    <cellStyle name="_Percent_Book11_Jazztel model 16DP3-Exhibits_Mobile CSC - CMT_Synthèse prev 2006 - 2007 par entreprise_Formats RDG Dec 2007 vMAG Energy Services 2" xfId="10352"/>
    <cellStyle name="_Percent_Book11_Jazztel model 16DP3-Exhibits_Mobile CSC - CMT_Synthèse prev 2006 - 2007 par entreprise_Formats RDG Dec 2007 vMAG Energy Services 2 2" xfId="10353"/>
    <cellStyle name="_Percent_Book11_Jazztel model 16DP3-Exhibits_Mobile CSC - CMT_Synthèse prev 2006 - 2007 par entreprise_Formats RDG Dec 2007 vMAG Energy Services 2_FCF" xfId="10354"/>
    <cellStyle name="_Percent_Book11_Jazztel model 16DP3-Exhibits_Mobile CSC - CMT_Synthèse prev 2006 - 2007 par entreprise_Formats RDG Dec 2007 vMAG Energy Services 3" xfId="10355"/>
    <cellStyle name="_Percent_Book11_Jazztel model 16DP3-Exhibits_Mobile CSC - CMT_Synthèse prev 2006 - 2007 par entreprise_Formats RDG Dec 2007 vMAG Energy Services 3 2" xfId="10356"/>
    <cellStyle name="_Percent_Book11_Jazztel model 16DP3-Exhibits_Mobile CSC - CMT_Synthèse prev 2006 - 2007 par entreprise_Formats RDG Dec 2007 vMAG Energy Services 3_FCF" xfId="10357"/>
    <cellStyle name="_Percent_Book11_Jazztel model 16DP3-Exhibits_Mobile CSC - CMT_Synthèse prev 2006 - 2007 par entreprise_Formats RDG Dec 2007 vMAG Energy Services 4" xfId="10358"/>
    <cellStyle name="_Percent_Book11_Jazztel model 16DP3-Exhibits_Mobile CSC - CMT_Synthèse prev 2006 - 2007 par entreprise_Formats RDG Dec 2007 vMAG Energy Services_FCF" xfId="10359"/>
    <cellStyle name="_Percent_Book11_Jazztel model 16DP3-Exhibits_Mobile CSC - CMT_Synthèse prev 2006 - 2007 par entreprise_P&amp;L Spring 200806" xfId="10360"/>
    <cellStyle name="_Percent_Book11_Jazztel model 16DP3-Exhibits_Mobile CSC - CMT_Synthèse prev 2006 - 2007 par entreprise_P&amp;L Spring 200806 2" xfId="10361"/>
    <cellStyle name="_Percent_Book11_Jazztel model 16DP3-Exhibits_Mobile CSC - CMT_Synthèse prev 2006 - 2007 par entreprise_P&amp;L Spring 200806 2 2" xfId="10362"/>
    <cellStyle name="_Percent_Book11_Jazztel model 16DP3-Exhibits_Mobile CSC - CMT_Synthèse prev 2006 - 2007 par entreprise_P&amp;L Spring 200806 2_FCF" xfId="10363"/>
    <cellStyle name="_Percent_Book11_Jazztel model 16DP3-Exhibits_Mobile CSC - CMT_Synthèse prev 2006 - 2007 par entreprise_P&amp;L Spring 200806 3" xfId="10364"/>
    <cellStyle name="_Percent_Book11_Jazztel model 16DP3-Exhibits_Mobile CSC - CMT_Synthèse prev 2006 - 2007 par entreprise_P&amp;L Spring 200806 3 2" xfId="10365"/>
    <cellStyle name="_Percent_Book11_Jazztel model 16DP3-Exhibits_Mobile CSC - CMT_Synthèse prev 2006 - 2007 par entreprise_P&amp;L Spring 200806 3_FCF" xfId="10366"/>
    <cellStyle name="_Percent_Book11_Jazztel model 16DP3-Exhibits_Mobile CSC - CMT_Synthèse prev 2006 - 2007 par entreprise_P&amp;L Spring 200806 4" xfId="10367"/>
    <cellStyle name="_Percent_Book11_Jazztel model 16DP3-Exhibits_Mobile CSC - CMT_Synthèse prev 2006 - 2007 par entreprise_P&amp;L Spring 200806_FCF" xfId="10368"/>
    <cellStyle name="_Percent_Book11_Jazztel model 16DP3-Exhibits_Mobile CSC - CMT_Synthèse prev 2006 - 2007 par entreprise_Présentation au Board" xfId="10369"/>
    <cellStyle name="_Percent_Book11_Jazztel model 16DP3-Exhibits_Mobile CSC - CMT_Synthèse prev 2006 - 2007 par entreprise_Présentation au Board 2" xfId="10370"/>
    <cellStyle name="_Percent_Book11_Jazztel model 16DP3-Exhibits_Mobile CSC - CMT_Synthèse prev 2006 - 2007 par entreprise_Présentation au Board 2 2" xfId="10371"/>
    <cellStyle name="_Percent_Book11_Jazztel model 16DP3-Exhibits_Mobile CSC - CMT_Synthèse prev 2006 - 2007 par entreprise_Présentation au Board 2_FCF" xfId="10372"/>
    <cellStyle name="_Percent_Book11_Jazztel model 16DP3-Exhibits_Mobile CSC - CMT_Synthèse prev 2006 - 2007 par entreprise_Présentation au Board 3" xfId="10373"/>
    <cellStyle name="_Percent_Book11_Jazztel model 16DP3-Exhibits_Mobile CSC - CMT_Synthèse prev 2006 - 2007 par entreprise_Présentation au Board 3 2" xfId="10374"/>
    <cellStyle name="_Percent_Book11_Jazztel model 16DP3-Exhibits_Mobile CSC - CMT_Synthèse prev 2006 - 2007 par entreprise_Présentation au Board 3_FCF" xfId="10375"/>
    <cellStyle name="_Percent_Book11_Jazztel model 16DP3-Exhibits_Mobile CSC - CMT_Synthèse prev 2006 - 2007 par entreprise_Présentation au Board 4" xfId="10376"/>
    <cellStyle name="_Percent_Book11_Jazztel model 16DP3-Exhibits_Mobile CSC - CMT_Synthèse prev 2006 - 2007 par entreprise_Présentation au Board July 29" xfId="10377"/>
    <cellStyle name="_Percent_Book11_Jazztel model 16DP3-Exhibits_Mobile CSC - CMT_Synthèse prev 2006 - 2007 par entreprise_Présentation au Board July 29 2" xfId="10378"/>
    <cellStyle name="_Percent_Book11_Jazztel model 16DP3-Exhibits_Mobile CSC - CMT_Synthèse prev 2006 - 2007 par entreprise_Présentation au Board July 29 2 2" xfId="10379"/>
    <cellStyle name="_Percent_Book11_Jazztel model 16DP3-Exhibits_Mobile CSC - CMT_Synthèse prev 2006 - 2007 par entreprise_Présentation au Board July 29 2_FCF" xfId="10380"/>
    <cellStyle name="_Percent_Book11_Jazztel model 16DP3-Exhibits_Mobile CSC - CMT_Synthèse prev 2006 - 2007 par entreprise_Présentation au Board July 29 3" xfId="10381"/>
    <cellStyle name="_Percent_Book11_Jazztel model 16DP3-Exhibits_Mobile CSC - CMT_Synthèse prev 2006 - 2007 par entreprise_Présentation au Board July 29 3 2" xfId="10382"/>
    <cellStyle name="_Percent_Book11_Jazztel model 16DP3-Exhibits_Mobile CSC - CMT_Synthèse prev 2006 - 2007 par entreprise_Présentation au Board July 29 3_FCF" xfId="10383"/>
    <cellStyle name="_Percent_Book11_Jazztel model 16DP3-Exhibits_Mobile CSC - CMT_Synthèse prev 2006 - 2007 par entreprise_Présentation au Board July 29 4" xfId="10384"/>
    <cellStyle name="_Percent_Book11_Jazztel model 16DP3-Exhibits_Mobile CSC - CMT_Synthèse prev 2006 - 2007 par entreprise_Présentation au Board July 29_FCF" xfId="10385"/>
    <cellStyle name="_Percent_Book11_Jazztel model 16DP3-Exhibits_Mobile CSC - CMT_Synthèse prev 2006 - 2007 par entreprise_Présentation au Board_FCF" xfId="10386"/>
    <cellStyle name="_Percent_Book11_Jazztel model 16DP3-Exhibits_Mobile CSC - CMT_Synthèse prev 2006 - 2007 par entreprise_Présentation au CDG July 21 v080708" xfId="10387"/>
    <cellStyle name="_Percent_Book11_Jazztel model 16DP3-Exhibits_Mobile CSC - CMT_Synthèse prev 2006 - 2007 par entreprise_Présentation au CDG July 21 v080708 2" xfId="10388"/>
    <cellStyle name="_Percent_Book11_Jazztel model 16DP3-Exhibits_Mobile CSC - CMT_Synthèse prev 2006 - 2007 par entreprise_Présentation au CDG July 21 v080708 2 2" xfId="10389"/>
    <cellStyle name="_Percent_Book11_Jazztel model 16DP3-Exhibits_Mobile CSC - CMT_Synthèse prev 2006 - 2007 par entreprise_Présentation au CDG July 21 v080708 2_FCF" xfId="10390"/>
    <cellStyle name="_Percent_Book11_Jazztel model 16DP3-Exhibits_Mobile CSC - CMT_Synthèse prev 2006 - 2007 par entreprise_Présentation au CDG July 21 v080708 3" xfId="10391"/>
    <cellStyle name="_Percent_Book11_Jazztel model 16DP3-Exhibits_Mobile CSC - CMT_Synthèse prev 2006 - 2007 par entreprise_Présentation au CDG July 21 v080708 3 2" xfId="10392"/>
    <cellStyle name="_Percent_Book11_Jazztel model 16DP3-Exhibits_Mobile CSC - CMT_Synthèse prev 2006 - 2007 par entreprise_Présentation au CDG July 21 v080708 3_FCF" xfId="10393"/>
    <cellStyle name="_Percent_Book11_Jazztel model 16DP3-Exhibits_Mobile CSC - CMT_Synthèse prev 2006 - 2007 par entreprise_Présentation au CDG July 21 v080708 4" xfId="10394"/>
    <cellStyle name="_Percent_Book11_Jazztel model 16DP3-Exhibits_Mobile CSC - CMT_Synthèse prev 2006 - 2007 par entreprise_Présentation au CDG July 21 v080708_FCF" xfId="10395"/>
    <cellStyle name="_Percent_Book11_Jazztel model 16DP3-Exhibits_Mobile CSC - CMT_Synthèse prev 2006 - 2007 par entreprise_RM 2008 01 comments ILM" xfId="10396"/>
    <cellStyle name="_Percent_Book11_Jazztel model 16DP3-Exhibits_Mobile CSC - CMT_Synthèse prev 2006 - 2007 par entreprise_RM 2008 01 comments ILM 2" xfId="10397"/>
    <cellStyle name="_Percent_Book11_Jazztel model 16DP3-Exhibits_Mobile CSC - CMT_Synthèse prev 2006 - 2007 par entreprise_RM 2008 01 comments ILM 2 2" xfId="10398"/>
    <cellStyle name="_Percent_Book11_Jazztel model 16DP3-Exhibits_Mobile CSC - CMT_Synthèse prev 2006 - 2007 par entreprise_RM 2008 01 comments ILM 2_FCF" xfId="10399"/>
    <cellStyle name="_Percent_Book11_Jazztel model 16DP3-Exhibits_Mobile CSC - CMT_Synthèse prev 2006 - 2007 par entreprise_RM 2008 01 comments ILM 3" xfId="10400"/>
    <cellStyle name="_Percent_Book11_Jazztel model 16DP3-Exhibits_Mobile CSC - CMT_Synthèse prev 2006 - 2007 par entreprise_RM 2008 01 comments ILM 3 2" xfId="10401"/>
    <cellStyle name="_Percent_Book11_Jazztel model 16DP3-Exhibits_Mobile CSC - CMT_Synthèse prev 2006 - 2007 par entreprise_RM 2008 01 comments ILM 3_FCF" xfId="10402"/>
    <cellStyle name="_Percent_Book11_Jazztel model 16DP3-Exhibits_Mobile CSC - CMT_Synthèse prev 2006 - 2007 par entreprise_RM 2008 01 comments ILM 4" xfId="10403"/>
    <cellStyle name="_Percent_Book11_Jazztel model 16DP3-Exhibits_Mobile CSC - CMT_Synthèse prev 2006 - 2007 par entreprise_RM 2008 01 comments ILM_FCF" xfId="10404"/>
    <cellStyle name="_Percent_Book11_Jazztel model 16DP3-Exhibits_Mobile CSC - CMT_Synthèse prev 2006 - 2007 par entreprise_RM 2008 04 comments ILM" xfId="10405"/>
    <cellStyle name="_Percent_Book11_Jazztel model 16DP3-Exhibits_Mobile CSC - CMT_Synthèse prev 2006 - 2007 par entreprise_RM 2008 04 comments ILM 2" xfId="10406"/>
    <cellStyle name="_Percent_Book11_Jazztel model 16DP3-Exhibits_Mobile CSC - CMT_Synthèse prev 2006 - 2007 par entreprise_RM 2008 04 comments ILM 2 2" xfId="10407"/>
    <cellStyle name="_Percent_Book11_Jazztel model 16DP3-Exhibits_Mobile CSC - CMT_Synthèse prev 2006 - 2007 par entreprise_RM 2008 04 comments ILM 2_FCF" xfId="10408"/>
    <cellStyle name="_Percent_Book11_Jazztel model 16DP3-Exhibits_Mobile CSC - CMT_Synthèse prev 2006 - 2007 par entreprise_RM 2008 04 comments ILM 3" xfId="10409"/>
    <cellStyle name="_Percent_Book11_Jazztel model 16DP3-Exhibits_Mobile CSC - CMT_Synthèse prev 2006 - 2007 par entreprise_RM 2008 04 comments ILM 3 2" xfId="10410"/>
    <cellStyle name="_Percent_Book11_Jazztel model 16DP3-Exhibits_Mobile CSC - CMT_Synthèse prev 2006 - 2007 par entreprise_RM 2008 04 comments ILM 3_FCF" xfId="10411"/>
    <cellStyle name="_Percent_Book11_Jazztel model 16DP3-Exhibits_Mobile CSC - CMT_Synthèse prev 2006 - 2007 par entreprise_RM 2008 04 comments ILM 4" xfId="10412"/>
    <cellStyle name="_Percent_Book11_Jazztel model 16DP3-Exhibits_Mobile CSC - CMT_Synthèse prev 2006 - 2007 par entreprise_RM 2008 04 comments ILM_FCF" xfId="10413"/>
    <cellStyle name="_Percent_Book11_Jazztel model 16DP3-Exhibits_Mobile CSC - CMT_Synthèse prev 2006 - 2007 par entreprise_SPRING 2010" xfId="10414"/>
    <cellStyle name="_Percent_Book11_Jazztel model 16DP3-Exhibits_Mobile CSC - CMT_Synthèse prev 2006 - 2007 par entreprise_SPRING 2010 2" xfId="10415"/>
    <cellStyle name="_Percent_Book11_Jazztel model 16DP3-Exhibits_Mobile CSC - CMT_Synthèse prev 2006 - 2007 par entreprise_SPRING 2010 2 2" xfId="10416"/>
    <cellStyle name="_Percent_Book11_Jazztel model 16DP3-Exhibits_Mobile CSC - CMT_Synthèse prev 2006 - 2007 par entreprise_SPRING 2010 2_FCF" xfId="10417"/>
    <cellStyle name="_Percent_Book11_Jazztel model 16DP3-Exhibits_Mobile CSC - CMT_Synthèse prev 2006 - 2007 par entreprise_SPRING 2010 3" xfId="10418"/>
    <cellStyle name="_Percent_Book11_Jazztel model 16DP3-Exhibits_Mobile CSC - CMT_Synthèse prev 2006 - 2007 par entreprise_SPRING 2010 3 2" xfId="10419"/>
    <cellStyle name="_Percent_Book11_Jazztel model 16DP3-Exhibits_Mobile CSC - CMT_Synthèse prev 2006 - 2007 par entreprise_SPRING 2010 3_FCF" xfId="10420"/>
    <cellStyle name="_Percent_Book11_Jazztel model 16DP3-Exhibits_Mobile CSC - CMT_Synthèse prev 2006 - 2007 par entreprise_SPRING 2010 4" xfId="10421"/>
    <cellStyle name="_Percent_Book11_Jazztel model 16DP3-Exhibits_Mobile CSC - CMT_Synthèse prev 2006 - 2007 par entreprise_SPRING 2010_FCF" xfId="10422"/>
    <cellStyle name="_Percent_Book11_Jazztel model 16DP3-Exhibits_Mobile CSC - CMT_Synthèse prev 2006 - 2007 par entreprise_Synthèse Rhodia Spring Dec 2007 P&amp;L" xfId="10423"/>
    <cellStyle name="_Percent_Book11_Jazztel model 16DP3-Exhibits_Mobile CSC - CMT_Synthèse prev 2006 - 2007 par entreprise_Synthèse Rhodia Spring Dec 2007 P&amp;L 2" xfId="10424"/>
    <cellStyle name="_Percent_Book11_Jazztel model 16DP3-Exhibits_Mobile CSC - CMT_Synthèse prev 2006 - 2007 par entreprise_Synthèse Rhodia Spring Dec 2007 P&amp;L 2 2" xfId="10425"/>
    <cellStyle name="_Percent_Book11_Jazztel model 16DP3-Exhibits_Mobile CSC - CMT_Synthèse prev 2006 - 2007 par entreprise_Synthèse Rhodia Spring Dec 2007 P&amp;L 2_FCF" xfId="10426"/>
    <cellStyle name="_Percent_Book11_Jazztel model 16DP3-Exhibits_Mobile CSC - CMT_Synthèse prev 2006 - 2007 par entreprise_Synthèse Rhodia Spring Dec 2007 P&amp;L 3" xfId="10427"/>
    <cellStyle name="_Percent_Book11_Jazztel model 16DP3-Exhibits_Mobile CSC - CMT_Synthèse prev 2006 - 2007 par entreprise_Synthèse Rhodia Spring Dec 2007 P&amp;L 3 2" xfId="10428"/>
    <cellStyle name="_Percent_Book11_Jazztel model 16DP3-Exhibits_Mobile CSC - CMT_Synthèse prev 2006 - 2007 par entreprise_Synthèse Rhodia Spring Dec 2007 P&amp;L 3_FCF" xfId="10429"/>
    <cellStyle name="_Percent_Book11_Jazztel model 16DP3-Exhibits_Mobile CSC - CMT_Synthèse prev 2006 - 2007 par entreprise_Synthèse Rhodia Spring Dec 2007 P&amp;L 4" xfId="10430"/>
    <cellStyle name="_Percent_Book11_Jazztel model 16DP3-Exhibits_Mobile CSC - CMT_Synthèse prev 2006 - 2007 par entreprise_Synthèse Rhodia Spring Dec 2007 P&amp;L_FCF" xfId="10431"/>
    <cellStyle name="_Percent_Book11_Jazztel model 16DP3-Exhibits_Mobile CSC - CMT_Synthèse prev 2006 - 2007 par entreprise_WC &amp; Free Cash Flow 200801" xfId="10432"/>
    <cellStyle name="_Percent_Book11_Jazztel model 16DP3-Exhibits_Mobile CSC - CMT_Synthèse prev 2006 - 2007 par entreprise_WC &amp; Free Cash Flow 200801 2" xfId="10433"/>
    <cellStyle name="_Percent_Book11_Jazztel model 16DP3-Exhibits_Mobile CSC - CMT_Synthèse prev 2006 - 2007 par entreprise_WC &amp; Free Cash Flow 200801 2 2" xfId="10434"/>
    <cellStyle name="_Percent_Book11_Jazztel model 16DP3-Exhibits_Mobile CSC - CMT_Synthèse prev 2006 - 2007 par entreprise_WC &amp; Free Cash Flow 200801 2_FCF" xfId="10435"/>
    <cellStyle name="_Percent_Book11_Jazztel model 16DP3-Exhibits_Mobile CSC - CMT_Synthèse prev 2006 - 2007 par entreprise_WC &amp; Free Cash Flow 200801 3" xfId="10436"/>
    <cellStyle name="_Percent_Book11_Jazztel model 16DP3-Exhibits_Mobile CSC - CMT_Synthèse prev 2006 - 2007 par entreprise_WC &amp; Free Cash Flow 200801 3 2" xfId="10437"/>
    <cellStyle name="_Percent_Book11_Jazztel model 16DP3-Exhibits_Mobile CSC - CMT_Synthèse prev 2006 - 2007 par entreprise_WC &amp; Free Cash Flow 200801 3_FCF" xfId="10438"/>
    <cellStyle name="_Percent_Book11_Jazztel model 16DP3-Exhibits_Mobile CSC - CMT_Synthèse prev 2006 - 2007 par entreprise_WC &amp; Free Cash Flow 200801 4" xfId="10439"/>
    <cellStyle name="_Percent_Book11_Jazztel model 16DP3-Exhibits_Mobile CSC - CMT_Synthèse prev 2006 - 2007 par entreprise_WC &amp; Free Cash Flow 200801_FCF" xfId="10440"/>
    <cellStyle name="_Percent_Book11_Jazztel model 16DP3-Exhibits_Mobile CSC - CMT_Synthèse prev 2006 - 2007 par entreprise_WC &amp; Free Cash Flow 2011-10" xfId="10441"/>
    <cellStyle name="_Percent_Book11_Jazztel model 16DP3-Exhibits_Mobile CSC - CMT_Synthèse prev 2006 - 2007 par entreprise_WC &amp; Free Cash Flow 2011-10 2" xfId="10442"/>
    <cellStyle name="_Percent_Book11_Jazztel model 16DP3-Exhibits_Mobile CSC - CMT_Synthèse prev 2006 - 2007 par entreprise_WC &amp; Free Cash Flow 2011-10 2 2" xfId="10443"/>
    <cellStyle name="_Percent_Book11_Jazztel model 16DP3-Exhibits_Mobile CSC - CMT_Synthèse prev 2006 - 2007 par entreprise_WC &amp; Free Cash Flow 2011-10 2_FCF" xfId="10444"/>
    <cellStyle name="_Percent_Book11_Jazztel model 16DP3-Exhibits_Mobile CSC - CMT_Synthèse prev 2006 - 2007 par entreprise_WC &amp; Free Cash Flow 2011-10 3" xfId="10445"/>
    <cellStyle name="_Percent_Book11_Jazztel model 16DP3-Exhibits_Mobile CSC - CMT_Synthèse prev 2006 - 2007 par entreprise_WC &amp; Free Cash Flow 2011-10 3 2" xfId="10446"/>
    <cellStyle name="_Percent_Book11_Jazztel model 16DP3-Exhibits_Mobile CSC - CMT_Synthèse prev 2006 - 2007 par entreprise_WC &amp; Free Cash Flow 2011-10 3_FCF" xfId="10447"/>
    <cellStyle name="_Percent_Book11_Jazztel model 16DP3-Exhibits_Mobile CSC - CMT_Synthèse prev 2006 - 2007 par entreprise_WC &amp; Free Cash Flow 2011-10 4" xfId="10448"/>
    <cellStyle name="_Percent_Book11_Jazztel model 16DP3-Exhibits_Mobile CSC - CMT_Synthèse prev 2006 - 2007 par entreprise_WC &amp; Free Cash Flow 2011-10_FCF" xfId="10449"/>
    <cellStyle name="_Percent_Book11_Jazztel model 16DP3-Exhibits_Mobile CSC - CMT_Synthèse prev 2006 - 2007 par entreprise_WC &amp; Free Cash Flow Spring 200806" xfId="10450"/>
    <cellStyle name="_Percent_Book11_Jazztel model 16DP3-Exhibits_Mobile CSC - CMT_Synthèse prev 2006 - 2007 par entreprise_WC &amp; Free Cash Flow Spring 200806 2" xfId="10451"/>
    <cellStyle name="_Percent_Book11_Jazztel model 16DP3-Exhibits_Mobile CSC - CMT_Synthèse prev 2006 - 2007 par entreprise_WC &amp; Free Cash Flow Spring 200806 2 2" xfId="10452"/>
    <cellStyle name="_Percent_Book11_Jazztel model 16DP3-Exhibits_Mobile CSC - CMT_Synthèse prev 2006 - 2007 par entreprise_WC &amp; Free Cash Flow Spring 200806 2_FCF" xfId="10453"/>
    <cellStyle name="_Percent_Book11_Jazztel model 16DP3-Exhibits_Mobile CSC - CMT_Synthèse prev 2006 - 2007 par entreprise_WC &amp; Free Cash Flow Spring 200806 3" xfId="10454"/>
    <cellStyle name="_Percent_Book11_Jazztel model 16DP3-Exhibits_Mobile CSC - CMT_Synthèse prev 2006 - 2007 par entreprise_WC &amp; Free Cash Flow Spring 200806 3 2" xfId="10455"/>
    <cellStyle name="_Percent_Book11_Jazztel model 16DP3-Exhibits_Mobile CSC - CMT_Synthèse prev 2006 - 2007 par entreprise_WC &amp; Free Cash Flow Spring 200806 3_FCF" xfId="10456"/>
    <cellStyle name="_Percent_Book11_Jazztel model 16DP3-Exhibits_Mobile CSC - CMT_Synthèse prev 2006 - 2007 par entreprise_WC &amp; Free Cash Flow Spring 200806 4" xfId="10457"/>
    <cellStyle name="_Percent_Book11_Jazztel model 16DP3-Exhibits_Mobile CSC - CMT_Synthèse prev 2006 - 2007 par entreprise_WC &amp; Free Cash Flow Spring 200806_FCF" xfId="10458"/>
    <cellStyle name="_Percent_Book11_Jazztel model 16DP3-Exhibits_T_MOBIL2" xfId="10459"/>
    <cellStyle name="_Percent_Book11_Jazztel model 16DP3-Exhibits_T_MOBIL2 2" xfId="10460"/>
    <cellStyle name="_Percent_Book11_Jazztel model 16DP3-Exhibits_T_MOBIL2 2 2" xfId="10461"/>
    <cellStyle name="_Percent_Book11_Jazztel model 16DP3-Exhibits_T_MOBIL2 2_FCF" xfId="10462"/>
    <cellStyle name="_Percent_Book11_Jazztel model 16DP3-Exhibits_T_MOBIL2 3" xfId="10463"/>
    <cellStyle name="_Percent_Book11_Jazztel model 16DP3-Exhibits_T_MOBIL2 3 2" xfId="10464"/>
    <cellStyle name="_Percent_Book11_Jazztel model 16DP3-Exhibits_T_MOBIL2 3_FCF" xfId="10465"/>
    <cellStyle name="_Percent_Book11_Jazztel model 16DP3-Exhibits_T_MOBIL2 4" xfId="10466"/>
    <cellStyle name="_Percent_Book11_Jazztel model 16DP3-Exhibits_T_MOBIL2_FCF" xfId="10467"/>
    <cellStyle name="_Percent_Book11_Jazztel model 16DP3-Exhibits_T_MOBIL2_Merger model_10 Aug Credit" xfId="10468"/>
    <cellStyle name="_Percent_Book11_Jazztel model 16DP3-Exhibits_T_MOBIL2_Merger model_10 Aug Credit 2" xfId="10469"/>
    <cellStyle name="_Percent_Book11_Jazztel model 16DP3-Exhibits_T_MOBIL2_Merger model_10 Aug Credit 2 2" xfId="10470"/>
    <cellStyle name="_Percent_Book11_Jazztel model 16DP3-Exhibits_T_MOBIL2_Merger model_10 Aug Credit 2_FCF" xfId="10471"/>
    <cellStyle name="_Percent_Book11_Jazztel model 16DP3-Exhibits_T_MOBIL2_Merger model_10 Aug Credit 3" xfId="10472"/>
    <cellStyle name="_Percent_Book11_Jazztel model 16DP3-Exhibits_T_MOBIL2_Merger model_10 Aug Credit 3 2" xfId="10473"/>
    <cellStyle name="_Percent_Book11_Jazztel model 16DP3-Exhibits_T_MOBIL2_Merger model_10 Aug Credit 3_FCF" xfId="10474"/>
    <cellStyle name="_Percent_Book11_Jazztel model 16DP3-Exhibits_T_MOBIL2_Merger model_10 Aug Credit 4" xfId="10475"/>
    <cellStyle name="_Percent_Book11_Jazztel model 16DP3-Exhibits_T_MOBIL2_Merger model_10 Aug Credit_FCF" xfId="10476"/>
    <cellStyle name="_Percent_Book11_Jazztel model 18DP-exhibits" xfId="10477"/>
    <cellStyle name="_Percent_Book11_Jazztel model 18DP-exhibits 2" xfId="10478"/>
    <cellStyle name="_Percent_Book11_Jazztel model 18DP-exhibits 2 2" xfId="10479"/>
    <cellStyle name="_Percent_Book11_Jazztel model 18DP-exhibits 2_FCF" xfId="10480"/>
    <cellStyle name="_Percent_Book11_Jazztel model 18DP-exhibits 3" xfId="10481"/>
    <cellStyle name="_Percent_Book11_Jazztel model 18DP-exhibits 3 2" xfId="10482"/>
    <cellStyle name="_Percent_Book11_Jazztel model 18DP-exhibits 3_FCF" xfId="10483"/>
    <cellStyle name="_Percent_Book11_Jazztel model 18DP-exhibits 4" xfId="10484"/>
    <cellStyle name="_Percent_Book11_Jazztel model 18DP-exhibits_FCF" xfId="10485"/>
    <cellStyle name="_Percent_Book11_Mobile CSC - CMT" xfId="10486"/>
    <cellStyle name="_Percent_Book11_Mobile CSC - CMT 2" xfId="10487"/>
    <cellStyle name="_Percent_Book11_Mobile CSC - CMT 2 2" xfId="10488"/>
    <cellStyle name="_Percent_Book11_Mobile CSC - CMT 2_FCF" xfId="10489"/>
    <cellStyle name="_Percent_Book11_Mobile CSC - CMT 3" xfId="10490"/>
    <cellStyle name="_Percent_Book11_Mobile CSC - CMT 3 2" xfId="10491"/>
    <cellStyle name="_Percent_Book11_Mobile CSC - CMT 3_FCF" xfId="10492"/>
    <cellStyle name="_Percent_Book11_Mobile CSC - CMT 4" xfId="10493"/>
    <cellStyle name="_Percent_Book11_Mobile CSC - CMT_FCF" xfId="10494"/>
    <cellStyle name="_Percent_Book11_Mobile CSC - CMT_Merger model_10 Aug Credit" xfId="10495"/>
    <cellStyle name="_Percent_Book11_Mobile CSC - CMT_Merger model_10 Aug Credit 2" xfId="10496"/>
    <cellStyle name="_Percent_Book11_Mobile CSC - CMT_Merger model_10 Aug Credit 2 2" xfId="10497"/>
    <cellStyle name="_Percent_Book11_Mobile CSC - CMT_Merger model_10 Aug Credit 2_FCF" xfId="10498"/>
    <cellStyle name="_Percent_Book11_Mobile CSC - CMT_Merger model_10 Aug Credit 3" xfId="10499"/>
    <cellStyle name="_Percent_Book11_Mobile CSC - CMT_Merger model_10 Aug Credit 3 2" xfId="10500"/>
    <cellStyle name="_Percent_Book11_Mobile CSC - CMT_Merger model_10 Aug Credit 3_FCF" xfId="10501"/>
    <cellStyle name="_Percent_Book11_Mobile CSC - CMT_Merger model_10 Aug Credit 4" xfId="10502"/>
    <cellStyle name="_Percent_Book11_Mobile CSC - CMT_Merger model_10 Aug Credit_FCF" xfId="10503"/>
    <cellStyle name="_Percent_Book12" xfId="10504"/>
    <cellStyle name="_Percent_Book12 2" xfId="10505"/>
    <cellStyle name="_Percent_Book12 2 2" xfId="10506"/>
    <cellStyle name="_Percent_Book12 2_FCF" xfId="10507"/>
    <cellStyle name="_Percent_Book12 3" xfId="10508"/>
    <cellStyle name="_Percent_Book12 3 2" xfId="10509"/>
    <cellStyle name="_Percent_Book12 3_FCF" xfId="10510"/>
    <cellStyle name="_Percent_Book12 4" xfId="10511"/>
    <cellStyle name="_Percent_Book12 5" xfId="10512"/>
    <cellStyle name="_Percent_Book12_2009-07-22_PEC-CAPEX 2009-2010_V7" xfId="10513"/>
    <cellStyle name="_Percent_Book12_2009-08_PEC-CAPEX 2009-2010_V8" xfId="10514"/>
    <cellStyle name="_Percent_Book12_FCF" xfId="10515"/>
    <cellStyle name="_Percent_Book12_Jazztel model 16DP3-Exhibits" xfId="10516"/>
    <cellStyle name="_Percent_Book12_Jazztel model 16DP3-Exhibits 2" xfId="10517"/>
    <cellStyle name="_Percent_Book12_Jazztel model 16DP3-Exhibits 2 2" xfId="10518"/>
    <cellStyle name="_Percent_Book12_Jazztel model 16DP3-Exhibits 2_FCF" xfId="10519"/>
    <cellStyle name="_Percent_Book12_Jazztel model 16DP3-Exhibits 3" xfId="10520"/>
    <cellStyle name="_Percent_Book12_Jazztel model 16DP3-Exhibits 3 2" xfId="10521"/>
    <cellStyle name="_Percent_Book12_Jazztel model 16DP3-Exhibits 3_FCF" xfId="10522"/>
    <cellStyle name="_Percent_Book12_Jazztel model 16DP3-Exhibits 4" xfId="10523"/>
    <cellStyle name="_Percent_Book12_Jazztel model 16DP3-Exhibits_FCF" xfId="10524"/>
    <cellStyle name="_Percent_Book12_Jazztel model 16DP3-Exhibits_Mobile CSC - CMT" xfId="10525"/>
    <cellStyle name="_Percent_Book12_Jazztel model 16DP3-Exhibits_Mobile CSC - CMT 2" xfId="10526"/>
    <cellStyle name="_Percent_Book12_Jazztel model 16DP3-Exhibits_Mobile CSC - CMT 2 2" xfId="10527"/>
    <cellStyle name="_Percent_Book12_Jazztel model 16DP3-Exhibits_Mobile CSC - CMT 2_FCF" xfId="10528"/>
    <cellStyle name="_Percent_Book12_Jazztel model 16DP3-Exhibits_Mobile CSC - CMT 3" xfId="10529"/>
    <cellStyle name="_Percent_Book12_Jazztel model 16DP3-Exhibits_Mobile CSC - CMT 3 2" xfId="10530"/>
    <cellStyle name="_Percent_Book12_Jazztel model 16DP3-Exhibits_Mobile CSC - CMT 3_FCF" xfId="10531"/>
    <cellStyle name="_Percent_Book12_Jazztel model 16DP3-Exhibits_Mobile CSC - CMT 4" xfId="10532"/>
    <cellStyle name="_Percent_Book12_Jazztel model 16DP3-Exhibits_Mobile CSC - CMT_Chiffres Pres board 2007" xfId="10533"/>
    <cellStyle name="_Percent_Book12_Jazztel model 16DP3-Exhibits_Mobile CSC - CMT_Chiffres Pres board 2007 2" xfId="10534"/>
    <cellStyle name="_Percent_Book12_Jazztel model 16DP3-Exhibits_Mobile CSC - CMT_Chiffres Pres board 2007 2 2" xfId="10535"/>
    <cellStyle name="_Percent_Book12_Jazztel model 16DP3-Exhibits_Mobile CSC - CMT_Chiffres Pres board 2007 2_FCF" xfId="10536"/>
    <cellStyle name="_Percent_Book12_Jazztel model 16DP3-Exhibits_Mobile CSC - CMT_Chiffres Pres board 2007 3" xfId="10537"/>
    <cellStyle name="_Percent_Book12_Jazztel model 16DP3-Exhibits_Mobile CSC - CMT_Chiffres Pres board 2007 3 2" xfId="10538"/>
    <cellStyle name="_Percent_Book12_Jazztel model 16DP3-Exhibits_Mobile CSC - CMT_Chiffres Pres board 2007 3_FCF" xfId="10539"/>
    <cellStyle name="_Percent_Book12_Jazztel model 16DP3-Exhibits_Mobile CSC - CMT_Chiffres Pres board 2007 4" xfId="10540"/>
    <cellStyle name="_Percent_Book12_Jazztel model 16DP3-Exhibits_Mobile CSC - CMT_Chiffres Pres board 2007_FCF" xfId="10541"/>
    <cellStyle name="_Percent_Book12_Jazztel model 16DP3-Exhibits_Mobile CSC - CMT_Chiffres Pres Juillet 2007" xfId="10542"/>
    <cellStyle name="_Percent_Book12_Jazztel model 16DP3-Exhibits_Mobile CSC - CMT_Chiffres Pres Juillet 2007 2" xfId="10543"/>
    <cellStyle name="_Percent_Book12_Jazztel model 16DP3-Exhibits_Mobile CSC - CMT_Chiffres Pres Juillet 2007 2 2" xfId="10544"/>
    <cellStyle name="_Percent_Book12_Jazztel model 16DP3-Exhibits_Mobile CSC - CMT_Chiffres Pres Juillet 2007 2_FCF" xfId="10545"/>
    <cellStyle name="_Percent_Book12_Jazztel model 16DP3-Exhibits_Mobile CSC - CMT_Chiffres Pres Juillet 2007 3" xfId="10546"/>
    <cellStyle name="_Percent_Book12_Jazztel model 16DP3-Exhibits_Mobile CSC - CMT_Chiffres Pres Juillet 2007 3 2" xfId="10547"/>
    <cellStyle name="_Percent_Book12_Jazztel model 16DP3-Exhibits_Mobile CSC - CMT_Chiffres Pres Juillet 2007 3_FCF" xfId="10548"/>
    <cellStyle name="_Percent_Book12_Jazztel model 16DP3-Exhibits_Mobile CSC - CMT_Chiffres Pres Juillet 2007 4" xfId="10549"/>
    <cellStyle name="_Percent_Book12_Jazztel model 16DP3-Exhibits_Mobile CSC - CMT_Chiffres Pres Juillet 2007_FCF" xfId="10550"/>
    <cellStyle name="_Percent_Book12_Jazztel model 16DP3-Exhibits_Mobile CSC - CMT_FCF" xfId="10551"/>
    <cellStyle name="_Percent_Book12_Jazztel model 16DP3-Exhibits_Mobile CSC - CMT_Free Cash Flow" xfId="10552"/>
    <cellStyle name="_Percent_Book12_Jazztel model 16DP3-Exhibits_Mobile CSC - CMT_Free Cash Flow 2" xfId="10553"/>
    <cellStyle name="_Percent_Book12_Jazztel model 16DP3-Exhibits_Mobile CSC - CMT_Free Cash Flow 2 2" xfId="10554"/>
    <cellStyle name="_Percent_Book12_Jazztel model 16DP3-Exhibits_Mobile CSC - CMT_Free Cash Flow 2_FCF" xfId="10555"/>
    <cellStyle name="_Percent_Book12_Jazztel model 16DP3-Exhibits_Mobile CSC - CMT_Free Cash Flow 3" xfId="10556"/>
    <cellStyle name="_Percent_Book12_Jazztel model 16DP3-Exhibits_Mobile CSC - CMT_Free Cash Flow 3 2" xfId="10557"/>
    <cellStyle name="_Percent_Book12_Jazztel model 16DP3-Exhibits_Mobile CSC - CMT_Free Cash Flow 3_FCF" xfId="10558"/>
    <cellStyle name="_Percent_Book12_Jazztel model 16DP3-Exhibits_Mobile CSC - CMT_Free Cash Flow 4" xfId="10559"/>
    <cellStyle name="_Percent_Book12_Jazztel model 16DP3-Exhibits_Mobile CSC - CMT_Free Cash Flow_Bridge FC Act 2007 vs 2008 (Fct June) par entreprise" xfId="10560"/>
    <cellStyle name="_Percent_Book12_Jazztel model 16DP3-Exhibits_Mobile CSC - CMT_Free Cash Flow_Bridge FC Act 2007 vs 2008 (Fct June) par entreprise 2" xfId="10561"/>
    <cellStyle name="_Percent_Book12_Jazztel model 16DP3-Exhibits_Mobile CSC - CMT_Free Cash Flow_Bridge FC Act 2007 vs 2008 (Fct June) par entreprise 2 2" xfId="10562"/>
    <cellStyle name="_Percent_Book12_Jazztel model 16DP3-Exhibits_Mobile CSC - CMT_Free Cash Flow_Bridge FC Act 2007 vs 2008 (Fct June) par entreprise 2_FCF" xfId="10563"/>
    <cellStyle name="_Percent_Book12_Jazztel model 16DP3-Exhibits_Mobile CSC - CMT_Free Cash Flow_Bridge FC Act 2007 vs 2008 (Fct June) par entreprise 3" xfId="10564"/>
    <cellStyle name="_Percent_Book12_Jazztel model 16DP3-Exhibits_Mobile CSC - CMT_Free Cash Flow_Bridge FC Act 2007 vs 2008 (Fct June) par entreprise 3 2" xfId="10565"/>
    <cellStyle name="_Percent_Book12_Jazztel model 16DP3-Exhibits_Mobile CSC - CMT_Free Cash Flow_Bridge FC Act 2007 vs 2008 (Fct June) par entreprise 3_FCF" xfId="10566"/>
    <cellStyle name="_Percent_Book12_Jazztel model 16DP3-Exhibits_Mobile CSC - CMT_Free Cash Flow_Bridge FC Act 2007 vs 2008 (Fct June) par entreprise 4" xfId="10567"/>
    <cellStyle name="_Percent_Book12_Jazztel model 16DP3-Exhibits_Mobile CSC - CMT_Free Cash Flow_Bridge FC Act 2007 vs 2008 (Fct June) par entreprise_FCF" xfId="10568"/>
    <cellStyle name="_Percent_Book12_Jazztel model 16DP3-Exhibits_Mobile CSC - CMT_Free Cash Flow_Cash Unit Review 2012 03 Acetow" xfId="10569"/>
    <cellStyle name="_Percent_Book12_Jazztel model 16DP3-Exhibits_Mobile CSC - CMT_Free Cash Flow_Chiffres Pres board 2007" xfId="10570"/>
    <cellStyle name="_Percent_Book12_Jazztel model 16DP3-Exhibits_Mobile CSC - CMT_Free Cash Flow_Chiffres Pres board 2007 2" xfId="10571"/>
    <cellStyle name="_Percent_Book12_Jazztel model 16DP3-Exhibits_Mobile CSC - CMT_Free Cash Flow_Chiffres Pres board 2007 2 2" xfId="10572"/>
    <cellStyle name="_Percent_Book12_Jazztel model 16DP3-Exhibits_Mobile CSC - CMT_Free Cash Flow_Chiffres Pres board 2007 2_FCF" xfId="10573"/>
    <cellStyle name="_Percent_Book12_Jazztel model 16DP3-Exhibits_Mobile CSC - CMT_Free Cash Flow_Chiffres Pres board 2007 3" xfId="10574"/>
    <cellStyle name="_Percent_Book12_Jazztel model 16DP3-Exhibits_Mobile CSC - CMT_Free Cash Flow_Chiffres Pres board 2007 3 2" xfId="10575"/>
    <cellStyle name="_Percent_Book12_Jazztel model 16DP3-Exhibits_Mobile CSC - CMT_Free Cash Flow_Chiffres Pres board 2007 3_FCF" xfId="10576"/>
    <cellStyle name="_Percent_Book12_Jazztel model 16DP3-Exhibits_Mobile CSC - CMT_Free Cash Flow_Chiffres Pres board 2007 4" xfId="10577"/>
    <cellStyle name="_Percent_Book12_Jazztel model 16DP3-Exhibits_Mobile CSC - CMT_Free Cash Flow_Chiffres Pres board 2007_FCF" xfId="10578"/>
    <cellStyle name="_Percent_Book12_Jazztel model 16DP3-Exhibits_Mobile CSC - CMT_Free Cash Flow_Conso Bridge EBITDA 2008x2007" xfId="10579"/>
    <cellStyle name="_Percent_Book12_Jazztel model 16DP3-Exhibits_Mobile CSC - CMT_Free Cash Flow_Conso Bridge EBITDA 2008x2007 2" xfId="10580"/>
    <cellStyle name="_Percent_Book12_Jazztel model 16DP3-Exhibits_Mobile CSC - CMT_Free Cash Flow_Conso Bridge EBITDA 2008x2007 2 2" xfId="10581"/>
    <cellStyle name="_Percent_Book12_Jazztel model 16DP3-Exhibits_Mobile CSC - CMT_Free Cash Flow_Conso Bridge EBITDA 2008x2007 2_FCF" xfId="10582"/>
    <cellStyle name="_Percent_Book12_Jazztel model 16DP3-Exhibits_Mobile CSC - CMT_Free Cash Flow_Conso Bridge EBITDA 2008x2007 3" xfId="10583"/>
    <cellStyle name="_Percent_Book12_Jazztel model 16DP3-Exhibits_Mobile CSC - CMT_Free Cash Flow_Conso Bridge EBITDA 2008x2007 3 2" xfId="10584"/>
    <cellStyle name="_Percent_Book12_Jazztel model 16DP3-Exhibits_Mobile CSC - CMT_Free Cash Flow_Conso Bridge EBITDA 2008x2007 3_FCF" xfId="10585"/>
    <cellStyle name="_Percent_Book12_Jazztel model 16DP3-Exhibits_Mobile CSC - CMT_Free Cash Flow_Conso Bridge EBITDA 2008x2007 4" xfId="10586"/>
    <cellStyle name="_Percent_Book12_Jazztel model 16DP3-Exhibits_Mobile CSC - CMT_Free Cash Flow_Conso Bridge EBITDA 2008x2007 SPRING06" xfId="10587"/>
    <cellStyle name="_Percent_Book12_Jazztel model 16DP3-Exhibits_Mobile CSC - CMT_Free Cash Flow_Conso Bridge EBITDA 2008x2007 SPRING06 2" xfId="10588"/>
    <cellStyle name="_Percent_Book12_Jazztel model 16DP3-Exhibits_Mobile CSC - CMT_Free Cash Flow_Conso Bridge EBITDA 2008x2007 SPRING06 2 2" xfId="10589"/>
    <cellStyle name="_Percent_Book12_Jazztel model 16DP3-Exhibits_Mobile CSC - CMT_Free Cash Flow_Conso Bridge EBITDA 2008x2007 SPRING06 2_FCF" xfId="10590"/>
    <cellStyle name="_Percent_Book12_Jazztel model 16DP3-Exhibits_Mobile CSC - CMT_Free Cash Flow_Conso Bridge EBITDA 2008x2007 SPRING06 3" xfId="10591"/>
    <cellStyle name="_Percent_Book12_Jazztel model 16DP3-Exhibits_Mobile CSC - CMT_Free Cash Flow_Conso Bridge EBITDA 2008x2007 SPRING06 3 2" xfId="10592"/>
    <cellStyle name="_Percent_Book12_Jazztel model 16DP3-Exhibits_Mobile CSC - CMT_Free Cash Flow_Conso Bridge EBITDA 2008x2007 SPRING06 3_FCF" xfId="10593"/>
    <cellStyle name="_Percent_Book12_Jazztel model 16DP3-Exhibits_Mobile CSC - CMT_Free Cash Flow_Conso Bridge EBITDA 2008x2007 SPRING06 4" xfId="10594"/>
    <cellStyle name="_Percent_Book12_Jazztel model 16DP3-Exhibits_Mobile CSC - CMT_Free Cash Flow_Conso Bridge EBITDA 2008x2007 SPRING06_FCF" xfId="10595"/>
    <cellStyle name="_Percent_Book12_Jazztel model 16DP3-Exhibits_Mobile CSC - CMT_Free Cash Flow_Conso Bridge EBITDA 2008x2007_FCF" xfId="10596"/>
    <cellStyle name="_Percent_Book12_Jazztel model 16DP3-Exhibits_Mobile CSC - CMT_Free Cash Flow_FCF" xfId="10597"/>
    <cellStyle name="_Percent_Book12_Jazztel model 16DP3-Exhibits_Mobile CSC - CMT_Free Cash Flow_P&amp;L Spring 200806" xfId="10598"/>
    <cellStyle name="_Percent_Book12_Jazztel model 16DP3-Exhibits_Mobile CSC - CMT_Free Cash Flow_P&amp;L Spring 200806 2" xfId="10599"/>
    <cellStyle name="_Percent_Book12_Jazztel model 16DP3-Exhibits_Mobile CSC - CMT_Free Cash Flow_P&amp;L Spring 200806 2 2" xfId="10600"/>
    <cellStyle name="_Percent_Book12_Jazztel model 16DP3-Exhibits_Mobile CSC - CMT_Free Cash Flow_P&amp;L Spring 200806 2_FCF" xfId="10601"/>
    <cellStyle name="_Percent_Book12_Jazztel model 16DP3-Exhibits_Mobile CSC - CMT_Free Cash Flow_P&amp;L Spring 200806 3" xfId="10602"/>
    <cellStyle name="_Percent_Book12_Jazztel model 16DP3-Exhibits_Mobile CSC - CMT_Free Cash Flow_P&amp;L Spring 200806 3 2" xfId="10603"/>
    <cellStyle name="_Percent_Book12_Jazztel model 16DP3-Exhibits_Mobile CSC - CMT_Free Cash Flow_P&amp;L Spring 200806 3_FCF" xfId="10604"/>
    <cellStyle name="_Percent_Book12_Jazztel model 16DP3-Exhibits_Mobile CSC - CMT_Free Cash Flow_P&amp;L Spring 200806 4" xfId="10605"/>
    <cellStyle name="_Percent_Book12_Jazztel model 16DP3-Exhibits_Mobile CSC - CMT_Free Cash Flow_P&amp;L Spring 200806_FCF" xfId="10606"/>
    <cellStyle name="_Percent_Book12_Jazztel model 16DP3-Exhibits_Mobile CSC - CMT_Free Cash Flow_Présentation au Board" xfId="10607"/>
    <cellStyle name="_Percent_Book12_Jazztel model 16DP3-Exhibits_Mobile CSC - CMT_Free Cash Flow_Présentation au Board 2" xfId="10608"/>
    <cellStyle name="_Percent_Book12_Jazztel model 16DP3-Exhibits_Mobile CSC - CMT_Free Cash Flow_Présentation au Board 2 2" xfId="10609"/>
    <cellStyle name="_Percent_Book12_Jazztel model 16DP3-Exhibits_Mobile CSC - CMT_Free Cash Flow_Présentation au Board 2_FCF" xfId="10610"/>
    <cellStyle name="_Percent_Book12_Jazztel model 16DP3-Exhibits_Mobile CSC - CMT_Free Cash Flow_Présentation au Board 3" xfId="10611"/>
    <cellStyle name="_Percent_Book12_Jazztel model 16DP3-Exhibits_Mobile CSC - CMT_Free Cash Flow_Présentation au Board 3 2" xfId="10612"/>
    <cellStyle name="_Percent_Book12_Jazztel model 16DP3-Exhibits_Mobile CSC - CMT_Free Cash Flow_Présentation au Board 3_FCF" xfId="10613"/>
    <cellStyle name="_Percent_Book12_Jazztel model 16DP3-Exhibits_Mobile CSC - CMT_Free Cash Flow_Présentation au Board 4" xfId="10614"/>
    <cellStyle name="_Percent_Book12_Jazztel model 16DP3-Exhibits_Mobile CSC - CMT_Free Cash Flow_Présentation au Board July 29" xfId="10615"/>
    <cellStyle name="_Percent_Book12_Jazztel model 16DP3-Exhibits_Mobile CSC - CMT_Free Cash Flow_Présentation au Board July 29 2" xfId="10616"/>
    <cellStyle name="_Percent_Book12_Jazztel model 16DP3-Exhibits_Mobile CSC - CMT_Free Cash Flow_Présentation au Board July 29 2 2" xfId="10617"/>
    <cellStyle name="_Percent_Book12_Jazztel model 16DP3-Exhibits_Mobile CSC - CMT_Free Cash Flow_Présentation au Board July 29 2_FCF" xfId="10618"/>
    <cellStyle name="_Percent_Book12_Jazztel model 16DP3-Exhibits_Mobile CSC - CMT_Free Cash Flow_Présentation au Board July 29 3" xfId="10619"/>
    <cellStyle name="_Percent_Book12_Jazztel model 16DP3-Exhibits_Mobile CSC - CMT_Free Cash Flow_Présentation au Board July 29 3 2" xfId="10620"/>
    <cellStyle name="_Percent_Book12_Jazztel model 16DP3-Exhibits_Mobile CSC - CMT_Free Cash Flow_Présentation au Board July 29 3_FCF" xfId="10621"/>
    <cellStyle name="_Percent_Book12_Jazztel model 16DP3-Exhibits_Mobile CSC - CMT_Free Cash Flow_Présentation au Board July 29 4" xfId="10622"/>
    <cellStyle name="_Percent_Book12_Jazztel model 16DP3-Exhibits_Mobile CSC - CMT_Free Cash Flow_Présentation au Board July 29_FCF" xfId="10623"/>
    <cellStyle name="_Percent_Book12_Jazztel model 16DP3-Exhibits_Mobile CSC - CMT_Free Cash Flow_Présentation au Board_FCF" xfId="10624"/>
    <cellStyle name="_Percent_Book12_Jazztel model 16DP3-Exhibits_Mobile CSC - CMT_Free Cash Flow_Présentation au CDG July 21 v080708" xfId="10625"/>
    <cellStyle name="_Percent_Book12_Jazztel model 16DP3-Exhibits_Mobile CSC - CMT_Free Cash Flow_Présentation au CDG July 21 v080708 2" xfId="10626"/>
    <cellStyle name="_Percent_Book12_Jazztel model 16DP3-Exhibits_Mobile CSC - CMT_Free Cash Flow_Présentation au CDG July 21 v080708 2 2" xfId="10627"/>
    <cellStyle name="_Percent_Book12_Jazztel model 16DP3-Exhibits_Mobile CSC - CMT_Free Cash Flow_Présentation au CDG July 21 v080708 2_FCF" xfId="10628"/>
    <cellStyle name="_Percent_Book12_Jazztel model 16DP3-Exhibits_Mobile CSC - CMT_Free Cash Flow_Présentation au CDG July 21 v080708 3" xfId="10629"/>
    <cellStyle name="_Percent_Book12_Jazztel model 16DP3-Exhibits_Mobile CSC - CMT_Free Cash Flow_Présentation au CDG July 21 v080708 3 2" xfId="10630"/>
    <cellStyle name="_Percent_Book12_Jazztel model 16DP3-Exhibits_Mobile CSC - CMT_Free Cash Flow_Présentation au CDG July 21 v080708 3_FCF" xfId="10631"/>
    <cellStyle name="_Percent_Book12_Jazztel model 16DP3-Exhibits_Mobile CSC - CMT_Free Cash Flow_Présentation au CDG July 21 v080708 4" xfId="10632"/>
    <cellStyle name="_Percent_Book12_Jazztel model 16DP3-Exhibits_Mobile CSC - CMT_Free Cash Flow_Présentation au CDG July 21 v080708_FCF" xfId="10633"/>
    <cellStyle name="_Percent_Book12_Jazztel model 16DP3-Exhibits_Mobile CSC - CMT_Free Cash Flow_Présention au Board July 29" xfId="10634"/>
    <cellStyle name="_Percent_Book12_Jazztel model 16DP3-Exhibits_Mobile CSC - CMT_Free Cash Flow_Présention au Board July 29 2" xfId="10635"/>
    <cellStyle name="_Percent_Book12_Jazztel model 16DP3-Exhibits_Mobile CSC - CMT_Free Cash Flow_Présention au Board July 29 2 2" xfId="10636"/>
    <cellStyle name="_Percent_Book12_Jazztel model 16DP3-Exhibits_Mobile CSC - CMT_Free Cash Flow_Présention au Board July 29 2_FCF" xfId="10637"/>
    <cellStyle name="_Percent_Book12_Jazztel model 16DP3-Exhibits_Mobile CSC - CMT_Free Cash Flow_Présention au Board July 29 3" xfId="10638"/>
    <cellStyle name="_Percent_Book12_Jazztel model 16DP3-Exhibits_Mobile CSC - CMT_Free Cash Flow_Présention au Board July 29 3 2" xfId="10639"/>
    <cellStyle name="_Percent_Book12_Jazztel model 16DP3-Exhibits_Mobile CSC - CMT_Free Cash Flow_Présention au Board July 29 3_FCF" xfId="10640"/>
    <cellStyle name="_Percent_Book12_Jazztel model 16DP3-Exhibits_Mobile CSC - CMT_Free Cash Flow_Présention au Board July 29 4" xfId="10641"/>
    <cellStyle name="_Percent_Book12_Jazztel model 16DP3-Exhibits_Mobile CSC - CMT_Free Cash Flow_Présention au Board July 29_FCF" xfId="10642"/>
    <cellStyle name="_Percent_Book12_Jazztel model 16DP3-Exhibits_Mobile CSC - CMT_Free Cash Flow_RM 2008 01 comments ILM" xfId="10643"/>
    <cellStyle name="_Percent_Book12_Jazztel model 16DP3-Exhibits_Mobile CSC - CMT_Free Cash Flow_RM 2008 01 comments ILM 2" xfId="10644"/>
    <cellStyle name="_Percent_Book12_Jazztel model 16DP3-Exhibits_Mobile CSC - CMT_Free Cash Flow_RM 2008 01 comments ILM 2 2" xfId="10645"/>
    <cellStyle name="_Percent_Book12_Jazztel model 16DP3-Exhibits_Mobile CSC - CMT_Free Cash Flow_RM 2008 01 comments ILM 2_FCF" xfId="10646"/>
    <cellStyle name="_Percent_Book12_Jazztel model 16DP3-Exhibits_Mobile CSC - CMT_Free Cash Flow_RM 2008 01 comments ILM 3" xfId="10647"/>
    <cellStyle name="_Percent_Book12_Jazztel model 16DP3-Exhibits_Mobile CSC - CMT_Free Cash Flow_RM 2008 01 comments ILM 3 2" xfId="10648"/>
    <cellStyle name="_Percent_Book12_Jazztel model 16DP3-Exhibits_Mobile CSC - CMT_Free Cash Flow_RM 2008 01 comments ILM 3_FCF" xfId="10649"/>
    <cellStyle name="_Percent_Book12_Jazztel model 16DP3-Exhibits_Mobile CSC - CMT_Free Cash Flow_RM 2008 01 comments ILM 4" xfId="10650"/>
    <cellStyle name="_Percent_Book12_Jazztel model 16DP3-Exhibits_Mobile CSC - CMT_Free Cash Flow_RM 2008 01 comments ILM_FCF" xfId="10651"/>
    <cellStyle name="_Percent_Book12_Jazztel model 16DP3-Exhibits_Mobile CSC - CMT_Free Cash Flow_RM 2008 04 comments ILM" xfId="10652"/>
    <cellStyle name="_Percent_Book12_Jazztel model 16DP3-Exhibits_Mobile CSC - CMT_Free Cash Flow_RM 2008 04 comments ILM 2" xfId="10653"/>
    <cellStyle name="_Percent_Book12_Jazztel model 16DP3-Exhibits_Mobile CSC - CMT_Free Cash Flow_RM 2008 04 comments ILM 2 2" xfId="10654"/>
    <cellStyle name="_Percent_Book12_Jazztel model 16DP3-Exhibits_Mobile CSC - CMT_Free Cash Flow_RM 2008 04 comments ILM 2_FCF" xfId="10655"/>
    <cellStyle name="_Percent_Book12_Jazztel model 16DP3-Exhibits_Mobile CSC - CMT_Free Cash Flow_RM 2008 04 comments ILM 3" xfId="10656"/>
    <cellStyle name="_Percent_Book12_Jazztel model 16DP3-Exhibits_Mobile CSC - CMT_Free Cash Flow_RM 2008 04 comments ILM 3 2" xfId="10657"/>
    <cellStyle name="_Percent_Book12_Jazztel model 16DP3-Exhibits_Mobile CSC - CMT_Free Cash Flow_RM 2008 04 comments ILM 3_FCF" xfId="10658"/>
    <cellStyle name="_Percent_Book12_Jazztel model 16DP3-Exhibits_Mobile CSC - CMT_Free Cash Flow_RM 2008 04 comments ILM 4" xfId="10659"/>
    <cellStyle name="_Percent_Book12_Jazztel model 16DP3-Exhibits_Mobile CSC - CMT_Free Cash Flow_RM 2008 04 comments ILM_FCF" xfId="10660"/>
    <cellStyle name="_Percent_Book12_Jazztel model 16DP3-Exhibits_Mobile CSC - CMT_Free Cash Flow_SPRING 2010" xfId="10661"/>
    <cellStyle name="_Percent_Book12_Jazztel model 16DP3-Exhibits_Mobile CSC - CMT_Free Cash Flow_SPRING 2010 2" xfId="10662"/>
    <cellStyle name="_Percent_Book12_Jazztel model 16DP3-Exhibits_Mobile CSC - CMT_Free Cash Flow_SPRING 2010 2 2" xfId="10663"/>
    <cellStyle name="_Percent_Book12_Jazztel model 16DP3-Exhibits_Mobile CSC - CMT_Free Cash Flow_SPRING 2010 2_FCF" xfId="10664"/>
    <cellStyle name="_Percent_Book12_Jazztel model 16DP3-Exhibits_Mobile CSC - CMT_Free Cash Flow_SPRING 2010 3" xfId="10665"/>
    <cellStyle name="_Percent_Book12_Jazztel model 16DP3-Exhibits_Mobile CSC - CMT_Free Cash Flow_SPRING 2010 3 2" xfId="10666"/>
    <cellStyle name="_Percent_Book12_Jazztel model 16DP3-Exhibits_Mobile CSC - CMT_Free Cash Flow_SPRING 2010 3_FCF" xfId="10667"/>
    <cellStyle name="_Percent_Book12_Jazztel model 16DP3-Exhibits_Mobile CSC - CMT_Free Cash Flow_SPRING 2010 4" xfId="10668"/>
    <cellStyle name="_Percent_Book12_Jazztel model 16DP3-Exhibits_Mobile CSC - CMT_Free Cash Flow_SPRING 2010_FCF" xfId="10669"/>
    <cellStyle name="_Percent_Book12_Jazztel model 16DP3-Exhibits_Mobile CSC - CMT_Free Cash Flow_WC &amp; Free Cash Flow 200801" xfId="10670"/>
    <cellStyle name="_Percent_Book12_Jazztel model 16DP3-Exhibits_Mobile CSC - CMT_Free Cash Flow_WC &amp; Free Cash Flow 200801 2" xfId="10671"/>
    <cellStyle name="_Percent_Book12_Jazztel model 16DP3-Exhibits_Mobile CSC - CMT_Free Cash Flow_WC &amp; Free Cash Flow 200801 2 2" xfId="10672"/>
    <cellStyle name="_Percent_Book12_Jazztel model 16DP3-Exhibits_Mobile CSC - CMT_Free Cash Flow_WC &amp; Free Cash Flow 200801 2_FCF" xfId="10673"/>
    <cellStyle name="_Percent_Book12_Jazztel model 16DP3-Exhibits_Mobile CSC - CMT_Free Cash Flow_WC &amp; Free Cash Flow 200801 3" xfId="10674"/>
    <cellStyle name="_Percent_Book12_Jazztel model 16DP3-Exhibits_Mobile CSC - CMT_Free Cash Flow_WC &amp; Free Cash Flow 200801 3 2" xfId="10675"/>
    <cellStyle name="_Percent_Book12_Jazztel model 16DP3-Exhibits_Mobile CSC - CMT_Free Cash Flow_WC &amp; Free Cash Flow 200801 3_FCF" xfId="10676"/>
    <cellStyle name="_Percent_Book12_Jazztel model 16DP3-Exhibits_Mobile CSC - CMT_Free Cash Flow_WC &amp; Free Cash Flow 200801 4" xfId="10677"/>
    <cellStyle name="_Percent_Book12_Jazztel model 16DP3-Exhibits_Mobile CSC - CMT_Free Cash Flow_WC &amp; Free Cash Flow 200801_FCF" xfId="10678"/>
    <cellStyle name="_Percent_Book12_Jazztel model 16DP3-Exhibits_Mobile CSC - CMT_Free Cash Flow_WC &amp; Free Cash Flow 2011-10" xfId="10679"/>
    <cellStyle name="_Percent_Book12_Jazztel model 16DP3-Exhibits_Mobile CSC - CMT_Free Cash Flow_WC &amp; Free Cash Flow 2011-10 2" xfId="10680"/>
    <cellStyle name="_Percent_Book12_Jazztel model 16DP3-Exhibits_Mobile CSC - CMT_Free Cash Flow_WC &amp; Free Cash Flow 2011-10 2 2" xfId="10681"/>
    <cellStyle name="_Percent_Book12_Jazztel model 16DP3-Exhibits_Mobile CSC - CMT_Free Cash Flow_WC &amp; Free Cash Flow 2011-10 2_FCF" xfId="10682"/>
    <cellStyle name="_Percent_Book12_Jazztel model 16DP3-Exhibits_Mobile CSC - CMT_Free Cash Flow_WC &amp; Free Cash Flow 2011-10 3" xfId="10683"/>
    <cellStyle name="_Percent_Book12_Jazztel model 16DP3-Exhibits_Mobile CSC - CMT_Free Cash Flow_WC &amp; Free Cash Flow 2011-10 3 2" xfId="10684"/>
    <cellStyle name="_Percent_Book12_Jazztel model 16DP3-Exhibits_Mobile CSC - CMT_Free Cash Flow_WC &amp; Free Cash Flow 2011-10 3_FCF" xfId="10685"/>
    <cellStyle name="_Percent_Book12_Jazztel model 16DP3-Exhibits_Mobile CSC - CMT_Free Cash Flow_WC &amp; Free Cash Flow 2011-10 4" xfId="10686"/>
    <cellStyle name="_Percent_Book12_Jazztel model 16DP3-Exhibits_Mobile CSC - CMT_Free Cash Flow_WC &amp; Free Cash Flow 2011-10_FCF" xfId="10687"/>
    <cellStyle name="_Percent_Book12_Jazztel model 16DP3-Exhibits_Mobile CSC - CMT_Free Cash Flow_WC &amp; Free Cash Flow Spring 200806" xfId="10688"/>
    <cellStyle name="_Percent_Book12_Jazztel model 16DP3-Exhibits_Mobile CSC - CMT_Free Cash Flow_WC &amp; Free Cash Flow Spring 200806 2" xfId="10689"/>
    <cellStyle name="_Percent_Book12_Jazztel model 16DP3-Exhibits_Mobile CSC - CMT_Free Cash Flow_WC &amp; Free Cash Flow Spring 200806 2 2" xfId="10690"/>
    <cellStyle name="_Percent_Book12_Jazztel model 16DP3-Exhibits_Mobile CSC - CMT_Free Cash Flow_WC &amp; Free Cash Flow Spring 200806 2_FCF" xfId="10691"/>
    <cellStyle name="_Percent_Book12_Jazztel model 16DP3-Exhibits_Mobile CSC - CMT_Free Cash Flow_WC &amp; Free Cash Flow Spring 200806 3" xfId="10692"/>
    <cellStyle name="_Percent_Book12_Jazztel model 16DP3-Exhibits_Mobile CSC - CMT_Free Cash Flow_WC &amp; Free Cash Flow Spring 200806 3 2" xfId="10693"/>
    <cellStyle name="_Percent_Book12_Jazztel model 16DP3-Exhibits_Mobile CSC - CMT_Free Cash Flow_WC &amp; Free Cash Flow Spring 200806 3_FCF" xfId="10694"/>
    <cellStyle name="_Percent_Book12_Jazztel model 16DP3-Exhibits_Mobile CSC - CMT_Free Cash Flow_WC &amp; Free Cash Flow Spring 200806 4" xfId="10695"/>
    <cellStyle name="_Percent_Book12_Jazztel model 16DP3-Exhibits_Mobile CSC - CMT_Free Cash Flow_WC &amp; Free Cash Flow Spring 200806_FCF" xfId="10696"/>
    <cellStyle name="_Percent_Book12_Jazztel model 16DP3-Exhibits_Mobile CSC - CMT_Net result" xfId="10697"/>
    <cellStyle name="_Percent_Book12_Jazztel model 16DP3-Exhibits_Mobile CSC - CMT_Net result 2" xfId="10698"/>
    <cellStyle name="_Percent_Book12_Jazztel model 16DP3-Exhibits_Mobile CSC - CMT_Net result 2 2" xfId="10699"/>
    <cellStyle name="_Percent_Book12_Jazztel model 16DP3-Exhibits_Mobile CSC - CMT_Net result 2_FCF" xfId="10700"/>
    <cellStyle name="_Percent_Book12_Jazztel model 16DP3-Exhibits_Mobile CSC - CMT_Net result 3" xfId="10701"/>
    <cellStyle name="_Percent_Book12_Jazztel model 16DP3-Exhibits_Mobile CSC - CMT_Net result 3 2" xfId="10702"/>
    <cellStyle name="_Percent_Book12_Jazztel model 16DP3-Exhibits_Mobile CSC - CMT_Net result 3_FCF" xfId="10703"/>
    <cellStyle name="_Percent_Book12_Jazztel model 16DP3-Exhibits_Mobile CSC - CMT_Net result 4" xfId="10704"/>
    <cellStyle name="_Percent_Book12_Jazztel model 16DP3-Exhibits_Mobile CSC - CMT_Net result_FCF" xfId="10705"/>
    <cellStyle name="_Percent_Book12_Jazztel model 16DP3-Exhibits_Mobile CSC - CMT_Présention au Board July 29" xfId="10706"/>
    <cellStyle name="_Percent_Book12_Jazztel model 16DP3-Exhibits_Mobile CSC - CMT_Présention au Board July 29 2" xfId="10707"/>
    <cellStyle name="_Percent_Book12_Jazztel model 16DP3-Exhibits_Mobile CSC - CMT_Présention au Board July 29 2 2" xfId="10708"/>
    <cellStyle name="_Percent_Book12_Jazztel model 16DP3-Exhibits_Mobile CSC - CMT_Présention au Board July 29 2_FCF" xfId="10709"/>
    <cellStyle name="_Percent_Book12_Jazztel model 16DP3-Exhibits_Mobile CSC - CMT_Présention au Board July 29 3" xfId="10710"/>
    <cellStyle name="_Percent_Book12_Jazztel model 16DP3-Exhibits_Mobile CSC - CMT_Présention au Board July 29 3 2" xfId="10711"/>
    <cellStyle name="_Percent_Book12_Jazztel model 16DP3-Exhibits_Mobile CSC - CMT_Présention au Board July 29 3_FCF" xfId="10712"/>
    <cellStyle name="_Percent_Book12_Jazztel model 16DP3-Exhibits_Mobile CSC - CMT_Présention au Board July 29 4" xfId="10713"/>
    <cellStyle name="_Percent_Book12_Jazztel model 16DP3-Exhibits_Mobile CSC - CMT_Présention au Board July 29_FCF" xfId="10714"/>
    <cellStyle name="_Percent_Book12_Jazztel model 16DP3-Exhibits_Mobile CSC - CMT_suivi dette et FCF" xfId="10715"/>
    <cellStyle name="_Percent_Book12_Jazztel model 16DP3-Exhibits_Mobile CSC - CMT_suivi dette et FCF 2" xfId="10716"/>
    <cellStyle name="_Percent_Book12_Jazztel model 16DP3-Exhibits_Mobile CSC - CMT_suivi dette et FCF 2 2" xfId="10717"/>
    <cellStyle name="_Percent_Book12_Jazztel model 16DP3-Exhibits_Mobile CSC - CMT_suivi dette et FCF 2_FCF" xfId="10718"/>
    <cellStyle name="_Percent_Book12_Jazztel model 16DP3-Exhibits_Mobile CSC - CMT_suivi dette et FCF 3" xfId="10719"/>
    <cellStyle name="_Percent_Book12_Jazztel model 16DP3-Exhibits_Mobile CSC - CMT_suivi dette et FCF 3 2" xfId="10720"/>
    <cellStyle name="_Percent_Book12_Jazztel model 16DP3-Exhibits_Mobile CSC - CMT_suivi dette et FCF 3_FCF" xfId="10721"/>
    <cellStyle name="_Percent_Book12_Jazztel model 16DP3-Exhibits_Mobile CSC - CMT_suivi dette et FCF 4" xfId="10722"/>
    <cellStyle name="_Percent_Book12_Jazztel model 16DP3-Exhibits_Mobile CSC - CMT_suivi dette et FCF_FCF" xfId="10723"/>
    <cellStyle name="_Percent_Book12_Jazztel model 16DP3-Exhibits_Mobile CSC - CMT_Synthèse prev 2006 - 2007 par entreprise" xfId="10724"/>
    <cellStyle name="_Percent_Book12_Jazztel model 16DP3-Exhibits_Mobile CSC - CMT_Synthèse prev 2006 - 2007 par entreprise 2" xfId="10725"/>
    <cellStyle name="_Percent_Book12_Jazztel model 16DP3-Exhibits_Mobile CSC - CMT_Synthèse prev 2006 - 2007 par entreprise 2 2" xfId="10726"/>
    <cellStyle name="_Percent_Book12_Jazztel model 16DP3-Exhibits_Mobile CSC - CMT_Synthèse prev 2006 - 2007 par entreprise 2_FCF" xfId="10727"/>
    <cellStyle name="_Percent_Book12_Jazztel model 16DP3-Exhibits_Mobile CSC - CMT_Synthèse prev 2006 - 2007 par entreprise 3" xfId="10728"/>
    <cellStyle name="_Percent_Book12_Jazztel model 16DP3-Exhibits_Mobile CSC - CMT_Synthèse prev 2006 - 2007 par entreprise 3 2" xfId="10729"/>
    <cellStyle name="_Percent_Book12_Jazztel model 16DP3-Exhibits_Mobile CSC - CMT_Synthèse prev 2006 - 2007 par entreprise 3_FCF" xfId="10730"/>
    <cellStyle name="_Percent_Book12_Jazztel model 16DP3-Exhibits_Mobile CSC - CMT_Synthèse prev 2006 - 2007 par entreprise 4" xfId="10731"/>
    <cellStyle name="_Percent_Book12_Jazztel model 16DP3-Exhibits_Mobile CSC - CMT_Synthèse prev 2006 - 2007 par entreprise v2" xfId="10732"/>
    <cellStyle name="_Percent_Book12_Jazztel model 16DP3-Exhibits_Mobile CSC - CMT_Synthèse prev 2006 - 2007 par entreprise v2 2" xfId="10733"/>
    <cellStyle name="_Percent_Book12_Jazztel model 16DP3-Exhibits_Mobile CSC - CMT_Synthèse prev 2006 - 2007 par entreprise v2 2 2" xfId="10734"/>
    <cellStyle name="_Percent_Book12_Jazztel model 16DP3-Exhibits_Mobile CSC - CMT_Synthèse prev 2006 - 2007 par entreprise v2 2_FCF" xfId="10735"/>
    <cellStyle name="_Percent_Book12_Jazztel model 16DP3-Exhibits_Mobile CSC - CMT_Synthèse prev 2006 - 2007 par entreprise v2 3" xfId="10736"/>
    <cellStyle name="_Percent_Book12_Jazztel model 16DP3-Exhibits_Mobile CSC - CMT_Synthèse prev 2006 - 2007 par entreprise v2 3 2" xfId="10737"/>
    <cellStyle name="_Percent_Book12_Jazztel model 16DP3-Exhibits_Mobile CSC - CMT_Synthèse prev 2006 - 2007 par entreprise v2 3_FCF" xfId="10738"/>
    <cellStyle name="_Percent_Book12_Jazztel model 16DP3-Exhibits_Mobile CSC - CMT_Synthèse prev 2006 - 2007 par entreprise v2 4" xfId="10739"/>
    <cellStyle name="_Percent_Book12_Jazztel model 16DP3-Exhibits_Mobile CSC - CMT_Synthèse prev 2006 - 2007 par entreprise v2_Bridge FC Act 2007 vs 2008 (Fct June) par entreprise" xfId="10740"/>
    <cellStyle name="_Percent_Book12_Jazztel model 16DP3-Exhibits_Mobile CSC - CMT_Synthèse prev 2006 - 2007 par entreprise v2_Bridge FC Act 2007 vs 2008 (Fct June) par entreprise 2" xfId="10741"/>
    <cellStyle name="_Percent_Book12_Jazztel model 16DP3-Exhibits_Mobile CSC - CMT_Synthèse prev 2006 - 2007 par entreprise v2_Bridge FC Act 2007 vs 2008 (Fct June) par entreprise 2 2" xfId="10742"/>
    <cellStyle name="_Percent_Book12_Jazztel model 16DP3-Exhibits_Mobile CSC - CMT_Synthèse prev 2006 - 2007 par entreprise v2_Bridge FC Act 2007 vs 2008 (Fct June) par entreprise 2_FCF" xfId="10743"/>
    <cellStyle name="_Percent_Book12_Jazztel model 16DP3-Exhibits_Mobile CSC - CMT_Synthèse prev 2006 - 2007 par entreprise v2_Bridge FC Act 2007 vs 2008 (Fct June) par entreprise 3" xfId="10744"/>
    <cellStyle name="_Percent_Book12_Jazztel model 16DP3-Exhibits_Mobile CSC - CMT_Synthèse prev 2006 - 2007 par entreprise v2_Bridge FC Act 2007 vs 2008 (Fct June) par entreprise 3 2" xfId="10745"/>
    <cellStyle name="_Percent_Book12_Jazztel model 16DP3-Exhibits_Mobile CSC - CMT_Synthèse prev 2006 - 2007 par entreprise v2_Bridge FC Act 2007 vs 2008 (Fct June) par entreprise 3_FCF" xfId="10746"/>
    <cellStyle name="_Percent_Book12_Jazztel model 16DP3-Exhibits_Mobile CSC - CMT_Synthèse prev 2006 - 2007 par entreprise v2_Bridge FC Act 2007 vs 2008 (Fct June) par entreprise 4" xfId="10747"/>
    <cellStyle name="_Percent_Book12_Jazztel model 16DP3-Exhibits_Mobile CSC - CMT_Synthèse prev 2006 - 2007 par entreprise v2_Bridge FC Act 2007 vs 2008 (Fct June) par entreprise_FCF" xfId="10748"/>
    <cellStyle name="_Percent_Book12_Jazztel model 16DP3-Exhibits_Mobile CSC - CMT_Synthèse prev 2006 - 2007 par entreprise v2_Cash Unit Review 2012 03 Acetow" xfId="10749"/>
    <cellStyle name="_Percent_Book12_Jazztel model 16DP3-Exhibits_Mobile CSC - CMT_Synthèse prev 2006 - 2007 par entreprise v2_Chiffres Pres board 2007" xfId="10750"/>
    <cellStyle name="_Percent_Book12_Jazztel model 16DP3-Exhibits_Mobile CSC - CMT_Synthèse prev 2006 - 2007 par entreprise v2_Chiffres Pres board 2007 2" xfId="10751"/>
    <cellStyle name="_Percent_Book12_Jazztel model 16DP3-Exhibits_Mobile CSC - CMT_Synthèse prev 2006 - 2007 par entreprise v2_Chiffres Pres board 2007 2 2" xfId="10752"/>
    <cellStyle name="_Percent_Book12_Jazztel model 16DP3-Exhibits_Mobile CSC - CMT_Synthèse prev 2006 - 2007 par entreprise v2_Chiffres Pres board 2007 2_FCF" xfId="10753"/>
    <cellStyle name="_Percent_Book12_Jazztel model 16DP3-Exhibits_Mobile CSC - CMT_Synthèse prev 2006 - 2007 par entreprise v2_Chiffres Pres board 2007 3" xfId="10754"/>
    <cellStyle name="_Percent_Book12_Jazztel model 16DP3-Exhibits_Mobile CSC - CMT_Synthèse prev 2006 - 2007 par entreprise v2_Chiffres Pres board 2007 3 2" xfId="10755"/>
    <cellStyle name="_Percent_Book12_Jazztel model 16DP3-Exhibits_Mobile CSC - CMT_Synthèse prev 2006 - 2007 par entreprise v2_Chiffres Pres board 2007 3_FCF" xfId="10756"/>
    <cellStyle name="_Percent_Book12_Jazztel model 16DP3-Exhibits_Mobile CSC - CMT_Synthèse prev 2006 - 2007 par entreprise v2_Chiffres Pres board 2007 4" xfId="10757"/>
    <cellStyle name="_Percent_Book12_Jazztel model 16DP3-Exhibits_Mobile CSC - CMT_Synthèse prev 2006 - 2007 par entreprise v2_Chiffres Pres board 2007_FCF" xfId="10758"/>
    <cellStyle name="_Percent_Book12_Jazztel model 16DP3-Exhibits_Mobile CSC - CMT_Synthèse prev 2006 - 2007 par entreprise v2_Conso Bridge EBITDA 2008x2007" xfId="10759"/>
    <cellStyle name="_Percent_Book12_Jazztel model 16DP3-Exhibits_Mobile CSC - CMT_Synthèse prev 2006 - 2007 par entreprise v2_Conso Bridge EBITDA 2008x2007 2" xfId="10760"/>
    <cellStyle name="_Percent_Book12_Jazztel model 16DP3-Exhibits_Mobile CSC - CMT_Synthèse prev 2006 - 2007 par entreprise v2_Conso Bridge EBITDA 2008x2007 2 2" xfId="10761"/>
    <cellStyle name="_Percent_Book12_Jazztel model 16DP3-Exhibits_Mobile CSC - CMT_Synthèse prev 2006 - 2007 par entreprise v2_Conso Bridge EBITDA 2008x2007 2_FCF" xfId="10762"/>
    <cellStyle name="_Percent_Book12_Jazztel model 16DP3-Exhibits_Mobile CSC - CMT_Synthèse prev 2006 - 2007 par entreprise v2_Conso Bridge EBITDA 2008x2007 3" xfId="10763"/>
    <cellStyle name="_Percent_Book12_Jazztel model 16DP3-Exhibits_Mobile CSC - CMT_Synthèse prev 2006 - 2007 par entreprise v2_Conso Bridge EBITDA 2008x2007 3 2" xfId="10764"/>
    <cellStyle name="_Percent_Book12_Jazztel model 16DP3-Exhibits_Mobile CSC - CMT_Synthèse prev 2006 - 2007 par entreprise v2_Conso Bridge EBITDA 2008x2007 3_FCF" xfId="10765"/>
    <cellStyle name="_Percent_Book12_Jazztel model 16DP3-Exhibits_Mobile CSC - CMT_Synthèse prev 2006 - 2007 par entreprise v2_Conso Bridge EBITDA 2008x2007 4" xfId="10766"/>
    <cellStyle name="_Percent_Book12_Jazztel model 16DP3-Exhibits_Mobile CSC - CMT_Synthèse prev 2006 - 2007 par entreprise v2_Conso Bridge EBITDA 2008x2007 SPRING06" xfId="10767"/>
    <cellStyle name="_Percent_Book12_Jazztel model 16DP3-Exhibits_Mobile CSC - CMT_Synthèse prev 2006 - 2007 par entreprise v2_Conso Bridge EBITDA 2008x2007 SPRING06 2" xfId="10768"/>
    <cellStyle name="_Percent_Book12_Jazztel model 16DP3-Exhibits_Mobile CSC - CMT_Synthèse prev 2006 - 2007 par entreprise v2_Conso Bridge EBITDA 2008x2007 SPRING06 2 2" xfId="10769"/>
    <cellStyle name="_Percent_Book12_Jazztel model 16DP3-Exhibits_Mobile CSC - CMT_Synthèse prev 2006 - 2007 par entreprise v2_Conso Bridge EBITDA 2008x2007 SPRING06 2_FCF" xfId="10770"/>
    <cellStyle name="_Percent_Book12_Jazztel model 16DP3-Exhibits_Mobile CSC - CMT_Synthèse prev 2006 - 2007 par entreprise v2_Conso Bridge EBITDA 2008x2007 SPRING06 3" xfId="10771"/>
    <cellStyle name="_Percent_Book12_Jazztel model 16DP3-Exhibits_Mobile CSC - CMT_Synthèse prev 2006 - 2007 par entreprise v2_Conso Bridge EBITDA 2008x2007 SPRING06 3 2" xfId="10772"/>
    <cellStyle name="_Percent_Book12_Jazztel model 16DP3-Exhibits_Mobile CSC - CMT_Synthèse prev 2006 - 2007 par entreprise v2_Conso Bridge EBITDA 2008x2007 SPRING06 3_FCF" xfId="10773"/>
    <cellStyle name="_Percent_Book12_Jazztel model 16DP3-Exhibits_Mobile CSC - CMT_Synthèse prev 2006 - 2007 par entreprise v2_Conso Bridge EBITDA 2008x2007 SPRING06 4" xfId="10774"/>
    <cellStyle name="_Percent_Book12_Jazztel model 16DP3-Exhibits_Mobile CSC - CMT_Synthèse prev 2006 - 2007 par entreprise v2_Conso Bridge EBITDA 2008x2007 SPRING06_FCF" xfId="10775"/>
    <cellStyle name="_Percent_Book12_Jazztel model 16DP3-Exhibits_Mobile CSC - CMT_Synthèse prev 2006 - 2007 par entreprise v2_Conso Bridge EBITDA 2008x2007_FCF" xfId="10776"/>
    <cellStyle name="_Percent_Book12_Jazztel model 16DP3-Exhibits_Mobile CSC - CMT_Synthèse prev 2006 - 2007 par entreprise v2_FCF" xfId="10777"/>
    <cellStyle name="_Percent_Book12_Jazztel model 16DP3-Exhibits_Mobile CSC - CMT_Synthèse prev 2006 - 2007 par entreprise v2_P&amp;L Spring 200806" xfId="10778"/>
    <cellStyle name="_Percent_Book12_Jazztel model 16DP3-Exhibits_Mobile CSC - CMT_Synthèse prev 2006 - 2007 par entreprise v2_P&amp;L Spring 200806 2" xfId="10779"/>
    <cellStyle name="_Percent_Book12_Jazztel model 16DP3-Exhibits_Mobile CSC - CMT_Synthèse prev 2006 - 2007 par entreprise v2_P&amp;L Spring 200806 2 2" xfId="10780"/>
    <cellStyle name="_Percent_Book12_Jazztel model 16DP3-Exhibits_Mobile CSC - CMT_Synthèse prev 2006 - 2007 par entreprise v2_P&amp;L Spring 200806 2_FCF" xfId="10781"/>
    <cellStyle name="_Percent_Book12_Jazztel model 16DP3-Exhibits_Mobile CSC - CMT_Synthèse prev 2006 - 2007 par entreprise v2_P&amp;L Spring 200806 3" xfId="10782"/>
    <cellStyle name="_Percent_Book12_Jazztel model 16DP3-Exhibits_Mobile CSC - CMT_Synthèse prev 2006 - 2007 par entreprise v2_P&amp;L Spring 200806 3 2" xfId="10783"/>
    <cellStyle name="_Percent_Book12_Jazztel model 16DP3-Exhibits_Mobile CSC - CMT_Synthèse prev 2006 - 2007 par entreprise v2_P&amp;L Spring 200806 3_FCF" xfId="10784"/>
    <cellStyle name="_Percent_Book12_Jazztel model 16DP3-Exhibits_Mobile CSC - CMT_Synthèse prev 2006 - 2007 par entreprise v2_P&amp;L Spring 200806 4" xfId="10785"/>
    <cellStyle name="_Percent_Book12_Jazztel model 16DP3-Exhibits_Mobile CSC - CMT_Synthèse prev 2006 - 2007 par entreprise v2_P&amp;L Spring 200806_FCF" xfId="10786"/>
    <cellStyle name="_Percent_Book12_Jazztel model 16DP3-Exhibits_Mobile CSC - CMT_Synthèse prev 2006 - 2007 par entreprise v2_Présentation au Board" xfId="10787"/>
    <cellStyle name="_Percent_Book12_Jazztel model 16DP3-Exhibits_Mobile CSC - CMT_Synthèse prev 2006 - 2007 par entreprise v2_Présentation au Board 2" xfId="10788"/>
    <cellStyle name="_Percent_Book12_Jazztel model 16DP3-Exhibits_Mobile CSC - CMT_Synthèse prev 2006 - 2007 par entreprise v2_Présentation au Board 2 2" xfId="10789"/>
    <cellStyle name="_Percent_Book12_Jazztel model 16DP3-Exhibits_Mobile CSC - CMT_Synthèse prev 2006 - 2007 par entreprise v2_Présentation au Board 2_FCF" xfId="10790"/>
    <cellStyle name="_Percent_Book12_Jazztel model 16DP3-Exhibits_Mobile CSC - CMT_Synthèse prev 2006 - 2007 par entreprise v2_Présentation au Board 3" xfId="10791"/>
    <cellStyle name="_Percent_Book12_Jazztel model 16DP3-Exhibits_Mobile CSC - CMT_Synthèse prev 2006 - 2007 par entreprise v2_Présentation au Board 3 2" xfId="10792"/>
    <cellStyle name="_Percent_Book12_Jazztel model 16DP3-Exhibits_Mobile CSC - CMT_Synthèse prev 2006 - 2007 par entreprise v2_Présentation au Board 3_FCF" xfId="10793"/>
    <cellStyle name="_Percent_Book12_Jazztel model 16DP3-Exhibits_Mobile CSC - CMT_Synthèse prev 2006 - 2007 par entreprise v2_Présentation au Board 4" xfId="10794"/>
    <cellStyle name="_Percent_Book12_Jazztel model 16DP3-Exhibits_Mobile CSC - CMT_Synthèse prev 2006 - 2007 par entreprise v2_Présentation au Board July 29" xfId="10795"/>
    <cellStyle name="_Percent_Book12_Jazztel model 16DP3-Exhibits_Mobile CSC - CMT_Synthèse prev 2006 - 2007 par entreprise v2_Présentation au Board July 29 2" xfId="10796"/>
    <cellStyle name="_Percent_Book12_Jazztel model 16DP3-Exhibits_Mobile CSC - CMT_Synthèse prev 2006 - 2007 par entreprise v2_Présentation au Board July 29 2 2" xfId="10797"/>
    <cellStyle name="_Percent_Book12_Jazztel model 16DP3-Exhibits_Mobile CSC - CMT_Synthèse prev 2006 - 2007 par entreprise v2_Présentation au Board July 29 2_FCF" xfId="10798"/>
    <cellStyle name="_Percent_Book12_Jazztel model 16DP3-Exhibits_Mobile CSC - CMT_Synthèse prev 2006 - 2007 par entreprise v2_Présentation au Board July 29 3" xfId="10799"/>
    <cellStyle name="_Percent_Book12_Jazztel model 16DP3-Exhibits_Mobile CSC - CMT_Synthèse prev 2006 - 2007 par entreprise v2_Présentation au Board July 29 3 2" xfId="10800"/>
    <cellStyle name="_Percent_Book12_Jazztel model 16DP3-Exhibits_Mobile CSC - CMT_Synthèse prev 2006 - 2007 par entreprise v2_Présentation au Board July 29 3_FCF" xfId="10801"/>
    <cellStyle name="_Percent_Book12_Jazztel model 16DP3-Exhibits_Mobile CSC - CMT_Synthèse prev 2006 - 2007 par entreprise v2_Présentation au Board July 29 4" xfId="10802"/>
    <cellStyle name="_Percent_Book12_Jazztel model 16DP3-Exhibits_Mobile CSC - CMT_Synthèse prev 2006 - 2007 par entreprise v2_Présentation au Board July 29_FCF" xfId="10803"/>
    <cellStyle name="_Percent_Book12_Jazztel model 16DP3-Exhibits_Mobile CSC - CMT_Synthèse prev 2006 - 2007 par entreprise v2_Présentation au Board_FCF" xfId="10804"/>
    <cellStyle name="_Percent_Book12_Jazztel model 16DP3-Exhibits_Mobile CSC - CMT_Synthèse prev 2006 - 2007 par entreprise v2_Présentation au CDG July 21 v080708" xfId="10805"/>
    <cellStyle name="_Percent_Book12_Jazztel model 16DP3-Exhibits_Mobile CSC - CMT_Synthèse prev 2006 - 2007 par entreprise v2_Présentation au CDG July 21 v080708 2" xfId="10806"/>
    <cellStyle name="_Percent_Book12_Jazztel model 16DP3-Exhibits_Mobile CSC - CMT_Synthèse prev 2006 - 2007 par entreprise v2_Présentation au CDG July 21 v080708 2 2" xfId="10807"/>
    <cellStyle name="_Percent_Book12_Jazztel model 16DP3-Exhibits_Mobile CSC - CMT_Synthèse prev 2006 - 2007 par entreprise v2_Présentation au CDG July 21 v080708 2_FCF" xfId="10808"/>
    <cellStyle name="_Percent_Book12_Jazztel model 16DP3-Exhibits_Mobile CSC - CMT_Synthèse prev 2006 - 2007 par entreprise v2_Présentation au CDG July 21 v080708 3" xfId="10809"/>
    <cellStyle name="_Percent_Book12_Jazztel model 16DP3-Exhibits_Mobile CSC - CMT_Synthèse prev 2006 - 2007 par entreprise v2_Présentation au CDG July 21 v080708 3 2" xfId="10810"/>
    <cellStyle name="_Percent_Book12_Jazztel model 16DP3-Exhibits_Mobile CSC - CMT_Synthèse prev 2006 - 2007 par entreprise v2_Présentation au CDG July 21 v080708 3_FCF" xfId="10811"/>
    <cellStyle name="_Percent_Book12_Jazztel model 16DP3-Exhibits_Mobile CSC - CMT_Synthèse prev 2006 - 2007 par entreprise v2_Présentation au CDG July 21 v080708 4" xfId="10812"/>
    <cellStyle name="_Percent_Book12_Jazztel model 16DP3-Exhibits_Mobile CSC - CMT_Synthèse prev 2006 - 2007 par entreprise v2_Présentation au CDG July 21 v080708_FCF" xfId="10813"/>
    <cellStyle name="_Percent_Book12_Jazztel model 16DP3-Exhibits_Mobile CSC - CMT_Synthèse prev 2006 - 2007 par entreprise v2_Présention au Board July 29" xfId="10814"/>
    <cellStyle name="_Percent_Book12_Jazztel model 16DP3-Exhibits_Mobile CSC - CMT_Synthèse prev 2006 - 2007 par entreprise v2_Présention au Board July 29 2" xfId="10815"/>
    <cellStyle name="_Percent_Book12_Jazztel model 16DP3-Exhibits_Mobile CSC - CMT_Synthèse prev 2006 - 2007 par entreprise v2_Présention au Board July 29 2 2" xfId="10816"/>
    <cellStyle name="_Percent_Book12_Jazztel model 16DP3-Exhibits_Mobile CSC - CMT_Synthèse prev 2006 - 2007 par entreprise v2_Présention au Board July 29 2_FCF" xfId="10817"/>
    <cellStyle name="_Percent_Book12_Jazztel model 16DP3-Exhibits_Mobile CSC - CMT_Synthèse prev 2006 - 2007 par entreprise v2_Présention au Board July 29 3" xfId="10818"/>
    <cellStyle name="_Percent_Book12_Jazztel model 16DP3-Exhibits_Mobile CSC - CMT_Synthèse prev 2006 - 2007 par entreprise v2_Présention au Board July 29 3 2" xfId="10819"/>
    <cellStyle name="_Percent_Book12_Jazztel model 16DP3-Exhibits_Mobile CSC - CMT_Synthèse prev 2006 - 2007 par entreprise v2_Présention au Board July 29 3_FCF" xfId="10820"/>
    <cellStyle name="_Percent_Book12_Jazztel model 16DP3-Exhibits_Mobile CSC - CMT_Synthèse prev 2006 - 2007 par entreprise v2_Présention au Board July 29 4" xfId="10821"/>
    <cellStyle name="_Percent_Book12_Jazztel model 16DP3-Exhibits_Mobile CSC - CMT_Synthèse prev 2006 - 2007 par entreprise v2_Présention au Board July 29_FCF" xfId="10822"/>
    <cellStyle name="_Percent_Book12_Jazztel model 16DP3-Exhibits_Mobile CSC - CMT_Synthèse prev 2006 - 2007 par entreprise v2_RM 2008 01 comments ILM" xfId="10823"/>
    <cellStyle name="_Percent_Book12_Jazztel model 16DP3-Exhibits_Mobile CSC - CMT_Synthèse prev 2006 - 2007 par entreprise v2_RM 2008 01 comments ILM 2" xfId="10824"/>
    <cellStyle name="_Percent_Book12_Jazztel model 16DP3-Exhibits_Mobile CSC - CMT_Synthèse prev 2006 - 2007 par entreprise v2_RM 2008 01 comments ILM 2 2" xfId="10825"/>
    <cellStyle name="_Percent_Book12_Jazztel model 16DP3-Exhibits_Mobile CSC - CMT_Synthèse prev 2006 - 2007 par entreprise v2_RM 2008 01 comments ILM 2_FCF" xfId="10826"/>
    <cellStyle name="_Percent_Book12_Jazztel model 16DP3-Exhibits_Mobile CSC - CMT_Synthèse prev 2006 - 2007 par entreprise v2_RM 2008 01 comments ILM 3" xfId="10827"/>
    <cellStyle name="_Percent_Book12_Jazztel model 16DP3-Exhibits_Mobile CSC - CMT_Synthèse prev 2006 - 2007 par entreprise v2_RM 2008 01 comments ILM 3 2" xfId="10828"/>
    <cellStyle name="_Percent_Book12_Jazztel model 16DP3-Exhibits_Mobile CSC - CMT_Synthèse prev 2006 - 2007 par entreprise v2_RM 2008 01 comments ILM 3_FCF" xfId="10829"/>
    <cellStyle name="_Percent_Book12_Jazztel model 16DP3-Exhibits_Mobile CSC - CMT_Synthèse prev 2006 - 2007 par entreprise v2_RM 2008 01 comments ILM 4" xfId="10830"/>
    <cellStyle name="_Percent_Book12_Jazztel model 16DP3-Exhibits_Mobile CSC - CMT_Synthèse prev 2006 - 2007 par entreprise v2_RM 2008 01 comments ILM_FCF" xfId="10831"/>
    <cellStyle name="_Percent_Book12_Jazztel model 16DP3-Exhibits_Mobile CSC - CMT_Synthèse prev 2006 - 2007 par entreprise v2_RM 2008 04 comments ILM" xfId="10832"/>
    <cellStyle name="_Percent_Book12_Jazztel model 16DP3-Exhibits_Mobile CSC - CMT_Synthèse prev 2006 - 2007 par entreprise v2_RM 2008 04 comments ILM 2" xfId="10833"/>
    <cellStyle name="_Percent_Book12_Jazztel model 16DP3-Exhibits_Mobile CSC - CMT_Synthèse prev 2006 - 2007 par entreprise v2_RM 2008 04 comments ILM 2 2" xfId="10834"/>
    <cellStyle name="_Percent_Book12_Jazztel model 16DP3-Exhibits_Mobile CSC - CMT_Synthèse prev 2006 - 2007 par entreprise v2_RM 2008 04 comments ILM 2_FCF" xfId="10835"/>
    <cellStyle name="_Percent_Book12_Jazztel model 16DP3-Exhibits_Mobile CSC - CMT_Synthèse prev 2006 - 2007 par entreprise v2_RM 2008 04 comments ILM 3" xfId="10836"/>
    <cellStyle name="_Percent_Book12_Jazztel model 16DP3-Exhibits_Mobile CSC - CMT_Synthèse prev 2006 - 2007 par entreprise v2_RM 2008 04 comments ILM 3 2" xfId="10837"/>
    <cellStyle name="_Percent_Book12_Jazztel model 16DP3-Exhibits_Mobile CSC - CMT_Synthèse prev 2006 - 2007 par entreprise v2_RM 2008 04 comments ILM 3_FCF" xfId="10838"/>
    <cellStyle name="_Percent_Book12_Jazztel model 16DP3-Exhibits_Mobile CSC - CMT_Synthèse prev 2006 - 2007 par entreprise v2_RM 2008 04 comments ILM 4" xfId="10839"/>
    <cellStyle name="_Percent_Book12_Jazztel model 16DP3-Exhibits_Mobile CSC - CMT_Synthèse prev 2006 - 2007 par entreprise v2_RM 2008 04 comments ILM_FCF" xfId="10840"/>
    <cellStyle name="_Percent_Book12_Jazztel model 16DP3-Exhibits_Mobile CSC - CMT_Synthèse prev 2006 - 2007 par entreprise v2_SPRING 2010" xfId="10841"/>
    <cellStyle name="_Percent_Book12_Jazztel model 16DP3-Exhibits_Mobile CSC - CMT_Synthèse prev 2006 - 2007 par entreprise v2_SPRING 2010 2" xfId="10842"/>
    <cellStyle name="_Percent_Book12_Jazztel model 16DP3-Exhibits_Mobile CSC - CMT_Synthèse prev 2006 - 2007 par entreprise v2_SPRING 2010 2 2" xfId="10843"/>
    <cellStyle name="_Percent_Book12_Jazztel model 16DP3-Exhibits_Mobile CSC - CMT_Synthèse prev 2006 - 2007 par entreprise v2_SPRING 2010 2_FCF" xfId="10844"/>
    <cellStyle name="_Percent_Book12_Jazztel model 16DP3-Exhibits_Mobile CSC - CMT_Synthèse prev 2006 - 2007 par entreprise v2_SPRING 2010 3" xfId="10845"/>
    <cellStyle name="_Percent_Book12_Jazztel model 16DP3-Exhibits_Mobile CSC - CMT_Synthèse prev 2006 - 2007 par entreprise v2_SPRING 2010 3 2" xfId="10846"/>
    <cellStyle name="_Percent_Book12_Jazztel model 16DP3-Exhibits_Mobile CSC - CMT_Synthèse prev 2006 - 2007 par entreprise v2_SPRING 2010 3_FCF" xfId="10847"/>
    <cellStyle name="_Percent_Book12_Jazztel model 16DP3-Exhibits_Mobile CSC - CMT_Synthèse prev 2006 - 2007 par entreprise v2_SPRING 2010 4" xfId="10848"/>
    <cellStyle name="_Percent_Book12_Jazztel model 16DP3-Exhibits_Mobile CSC - CMT_Synthèse prev 2006 - 2007 par entreprise v2_SPRING 2010_FCF" xfId="10849"/>
    <cellStyle name="_Percent_Book12_Jazztel model 16DP3-Exhibits_Mobile CSC - CMT_Synthèse prev 2006 - 2007 par entreprise v2_WC &amp; Free Cash Flow 200801" xfId="10850"/>
    <cellStyle name="_Percent_Book12_Jazztel model 16DP3-Exhibits_Mobile CSC - CMT_Synthèse prev 2006 - 2007 par entreprise v2_WC &amp; Free Cash Flow 200801 2" xfId="10851"/>
    <cellStyle name="_Percent_Book12_Jazztel model 16DP3-Exhibits_Mobile CSC - CMT_Synthèse prev 2006 - 2007 par entreprise v2_WC &amp; Free Cash Flow 200801 2 2" xfId="10852"/>
    <cellStyle name="_Percent_Book12_Jazztel model 16DP3-Exhibits_Mobile CSC - CMT_Synthèse prev 2006 - 2007 par entreprise v2_WC &amp; Free Cash Flow 200801 2_FCF" xfId="10853"/>
    <cellStyle name="_Percent_Book12_Jazztel model 16DP3-Exhibits_Mobile CSC - CMT_Synthèse prev 2006 - 2007 par entreprise v2_WC &amp; Free Cash Flow 200801 3" xfId="10854"/>
    <cellStyle name="_Percent_Book12_Jazztel model 16DP3-Exhibits_Mobile CSC - CMT_Synthèse prev 2006 - 2007 par entreprise v2_WC &amp; Free Cash Flow 200801 3 2" xfId="10855"/>
    <cellStyle name="_Percent_Book12_Jazztel model 16DP3-Exhibits_Mobile CSC - CMT_Synthèse prev 2006 - 2007 par entreprise v2_WC &amp; Free Cash Flow 200801 3_FCF" xfId="10856"/>
    <cellStyle name="_Percent_Book12_Jazztel model 16DP3-Exhibits_Mobile CSC - CMT_Synthèse prev 2006 - 2007 par entreprise v2_WC &amp; Free Cash Flow 200801 4" xfId="10857"/>
    <cellStyle name="_Percent_Book12_Jazztel model 16DP3-Exhibits_Mobile CSC - CMT_Synthèse prev 2006 - 2007 par entreprise v2_WC &amp; Free Cash Flow 200801_FCF" xfId="10858"/>
    <cellStyle name="_Percent_Book12_Jazztel model 16DP3-Exhibits_Mobile CSC - CMT_Synthèse prev 2006 - 2007 par entreprise v2_WC &amp; Free Cash Flow 2011-10" xfId="10859"/>
    <cellStyle name="_Percent_Book12_Jazztel model 16DP3-Exhibits_Mobile CSC - CMT_Synthèse prev 2006 - 2007 par entreprise v2_WC &amp; Free Cash Flow 2011-10 2" xfId="10860"/>
    <cellStyle name="_Percent_Book12_Jazztel model 16DP3-Exhibits_Mobile CSC - CMT_Synthèse prev 2006 - 2007 par entreprise v2_WC &amp; Free Cash Flow 2011-10 2 2" xfId="10861"/>
    <cellStyle name="_Percent_Book12_Jazztel model 16DP3-Exhibits_Mobile CSC - CMT_Synthèse prev 2006 - 2007 par entreprise v2_WC &amp; Free Cash Flow 2011-10 2_FCF" xfId="10862"/>
    <cellStyle name="_Percent_Book12_Jazztel model 16DP3-Exhibits_Mobile CSC - CMT_Synthèse prev 2006 - 2007 par entreprise v2_WC &amp; Free Cash Flow 2011-10 3" xfId="10863"/>
    <cellStyle name="_Percent_Book12_Jazztel model 16DP3-Exhibits_Mobile CSC - CMT_Synthèse prev 2006 - 2007 par entreprise v2_WC &amp; Free Cash Flow 2011-10 3 2" xfId="10864"/>
    <cellStyle name="_Percent_Book12_Jazztel model 16DP3-Exhibits_Mobile CSC - CMT_Synthèse prev 2006 - 2007 par entreprise v2_WC &amp; Free Cash Flow 2011-10 3_FCF" xfId="10865"/>
    <cellStyle name="_Percent_Book12_Jazztel model 16DP3-Exhibits_Mobile CSC - CMT_Synthèse prev 2006 - 2007 par entreprise v2_WC &amp; Free Cash Flow 2011-10 4" xfId="10866"/>
    <cellStyle name="_Percent_Book12_Jazztel model 16DP3-Exhibits_Mobile CSC - CMT_Synthèse prev 2006 - 2007 par entreprise v2_WC &amp; Free Cash Flow 2011-10_FCF" xfId="10867"/>
    <cellStyle name="_Percent_Book12_Jazztel model 16DP3-Exhibits_Mobile CSC - CMT_Synthèse prev 2006 - 2007 par entreprise v2_WC &amp; Free Cash Flow Spring 200806" xfId="10868"/>
    <cellStyle name="_Percent_Book12_Jazztel model 16DP3-Exhibits_Mobile CSC - CMT_Synthèse prev 2006 - 2007 par entreprise v2_WC &amp; Free Cash Flow Spring 200806 2" xfId="10869"/>
    <cellStyle name="_Percent_Book12_Jazztel model 16DP3-Exhibits_Mobile CSC - CMT_Synthèse prev 2006 - 2007 par entreprise v2_WC &amp; Free Cash Flow Spring 200806 2 2" xfId="10870"/>
    <cellStyle name="_Percent_Book12_Jazztel model 16DP3-Exhibits_Mobile CSC - CMT_Synthèse prev 2006 - 2007 par entreprise v2_WC &amp; Free Cash Flow Spring 200806 2_FCF" xfId="10871"/>
    <cellStyle name="_Percent_Book12_Jazztel model 16DP3-Exhibits_Mobile CSC - CMT_Synthèse prev 2006 - 2007 par entreprise v2_WC &amp; Free Cash Flow Spring 200806 3" xfId="10872"/>
    <cellStyle name="_Percent_Book12_Jazztel model 16DP3-Exhibits_Mobile CSC - CMT_Synthèse prev 2006 - 2007 par entreprise v2_WC &amp; Free Cash Flow Spring 200806 3 2" xfId="10873"/>
    <cellStyle name="_Percent_Book12_Jazztel model 16DP3-Exhibits_Mobile CSC - CMT_Synthèse prev 2006 - 2007 par entreprise v2_WC &amp; Free Cash Flow Spring 200806 3_FCF" xfId="10874"/>
    <cellStyle name="_Percent_Book12_Jazztel model 16DP3-Exhibits_Mobile CSC - CMT_Synthèse prev 2006 - 2007 par entreprise v2_WC &amp; Free Cash Flow Spring 200806 4" xfId="10875"/>
    <cellStyle name="_Percent_Book12_Jazztel model 16DP3-Exhibits_Mobile CSC - CMT_Synthèse prev 2006 - 2007 par entreprise v2_WC &amp; Free Cash Flow Spring 200806_FCF" xfId="10876"/>
    <cellStyle name="_Percent_Book12_Jazztel model 16DP3-Exhibits_Mobile CSC - CMT_Synthèse prev 2006 - 2007 par entreprise_Bridge FC Act 2007 vs 2008 (Fct June) par entreprise" xfId="10877"/>
    <cellStyle name="_Percent_Book12_Jazztel model 16DP3-Exhibits_Mobile CSC - CMT_Synthèse prev 2006 - 2007 par entreprise_Bridge FC Act 2007 vs 2008 (Fct June) par entreprise 2" xfId="10878"/>
    <cellStyle name="_Percent_Book12_Jazztel model 16DP3-Exhibits_Mobile CSC - CMT_Synthèse prev 2006 - 2007 par entreprise_Bridge FC Act 2007 vs 2008 (Fct June) par entreprise 2 2" xfId="10879"/>
    <cellStyle name="_Percent_Book12_Jazztel model 16DP3-Exhibits_Mobile CSC - CMT_Synthèse prev 2006 - 2007 par entreprise_Bridge FC Act 2007 vs 2008 (Fct June) par entreprise 2_FCF" xfId="10880"/>
    <cellStyle name="_Percent_Book12_Jazztel model 16DP3-Exhibits_Mobile CSC - CMT_Synthèse prev 2006 - 2007 par entreprise_Bridge FC Act 2007 vs 2008 (Fct June) par entreprise 3" xfId="10881"/>
    <cellStyle name="_Percent_Book12_Jazztel model 16DP3-Exhibits_Mobile CSC - CMT_Synthèse prev 2006 - 2007 par entreprise_Bridge FC Act 2007 vs 2008 (Fct June) par entreprise 3 2" xfId="10882"/>
    <cellStyle name="_Percent_Book12_Jazztel model 16DP3-Exhibits_Mobile CSC - CMT_Synthèse prev 2006 - 2007 par entreprise_Bridge FC Act 2007 vs 2008 (Fct June) par entreprise 3_FCF" xfId="10883"/>
    <cellStyle name="_Percent_Book12_Jazztel model 16DP3-Exhibits_Mobile CSC - CMT_Synthèse prev 2006 - 2007 par entreprise_Bridge FC Act 2007 vs 2008 (Fct June) par entreprise 4" xfId="10884"/>
    <cellStyle name="_Percent_Book12_Jazztel model 16DP3-Exhibits_Mobile CSC - CMT_Synthèse prev 2006 - 2007 par entreprise_Bridge FC Act 2007 vs 2008 (Fct June) par entreprise_FCF" xfId="10885"/>
    <cellStyle name="_Percent_Book12_Jazztel model 16DP3-Exhibits_Mobile CSC - CMT_Synthèse prev 2006 - 2007 par entreprise_Cash Unit Review 2012 03 Acetow" xfId="10886"/>
    <cellStyle name="_Percent_Book12_Jazztel model 16DP3-Exhibits_Mobile CSC - CMT_Synthèse prev 2006 - 2007 par entreprise_Conso Bridge EBITDA 2008x2007" xfId="10887"/>
    <cellStyle name="_Percent_Book12_Jazztel model 16DP3-Exhibits_Mobile CSC - CMT_Synthèse prev 2006 - 2007 par entreprise_Conso Bridge EBITDA 2008x2007 2" xfId="10888"/>
    <cellStyle name="_Percent_Book12_Jazztel model 16DP3-Exhibits_Mobile CSC - CMT_Synthèse prev 2006 - 2007 par entreprise_Conso Bridge EBITDA 2008x2007 2 2" xfId="10889"/>
    <cellStyle name="_Percent_Book12_Jazztel model 16DP3-Exhibits_Mobile CSC - CMT_Synthèse prev 2006 - 2007 par entreprise_Conso Bridge EBITDA 2008x2007 2_FCF" xfId="10890"/>
    <cellStyle name="_Percent_Book12_Jazztel model 16DP3-Exhibits_Mobile CSC - CMT_Synthèse prev 2006 - 2007 par entreprise_Conso Bridge EBITDA 2008x2007 3" xfId="10891"/>
    <cellStyle name="_Percent_Book12_Jazztel model 16DP3-Exhibits_Mobile CSC - CMT_Synthèse prev 2006 - 2007 par entreprise_Conso Bridge EBITDA 2008x2007 3 2" xfId="10892"/>
    <cellStyle name="_Percent_Book12_Jazztel model 16DP3-Exhibits_Mobile CSC - CMT_Synthèse prev 2006 - 2007 par entreprise_Conso Bridge EBITDA 2008x2007 3_FCF" xfId="10893"/>
    <cellStyle name="_Percent_Book12_Jazztel model 16DP3-Exhibits_Mobile CSC - CMT_Synthèse prev 2006 - 2007 par entreprise_Conso Bridge EBITDA 2008x2007 4" xfId="10894"/>
    <cellStyle name="_Percent_Book12_Jazztel model 16DP3-Exhibits_Mobile CSC - CMT_Synthèse prev 2006 - 2007 par entreprise_Conso Bridge EBITDA 2008x2007 SPRING06" xfId="10895"/>
    <cellStyle name="_Percent_Book12_Jazztel model 16DP3-Exhibits_Mobile CSC - CMT_Synthèse prev 2006 - 2007 par entreprise_Conso Bridge EBITDA 2008x2007 SPRING06 2" xfId="10896"/>
    <cellStyle name="_Percent_Book12_Jazztel model 16DP3-Exhibits_Mobile CSC - CMT_Synthèse prev 2006 - 2007 par entreprise_Conso Bridge EBITDA 2008x2007 SPRING06 2 2" xfId="10897"/>
    <cellStyle name="_Percent_Book12_Jazztel model 16DP3-Exhibits_Mobile CSC - CMT_Synthèse prev 2006 - 2007 par entreprise_Conso Bridge EBITDA 2008x2007 SPRING06 2_FCF" xfId="10898"/>
    <cellStyle name="_Percent_Book12_Jazztel model 16DP3-Exhibits_Mobile CSC - CMT_Synthèse prev 2006 - 2007 par entreprise_Conso Bridge EBITDA 2008x2007 SPRING06 3" xfId="10899"/>
    <cellStyle name="_Percent_Book12_Jazztel model 16DP3-Exhibits_Mobile CSC - CMT_Synthèse prev 2006 - 2007 par entreprise_Conso Bridge EBITDA 2008x2007 SPRING06 3 2" xfId="10900"/>
    <cellStyle name="_Percent_Book12_Jazztel model 16DP3-Exhibits_Mobile CSC - CMT_Synthèse prev 2006 - 2007 par entreprise_Conso Bridge EBITDA 2008x2007 SPRING06 3_FCF" xfId="10901"/>
    <cellStyle name="_Percent_Book12_Jazztel model 16DP3-Exhibits_Mobile CSC - CMT_Synthèse prev 2006 - 2007 par entreprise_Conso Bridge EBITDA 2008x2007 SPRING06 4" xfId="10902"/>
    <cellStyle name="_Percent_Book12_Jazztel model 16DP3-Exhibits_Mobile CSC - CMT_Synthèse prev 2006 - 2007 par entreprise_Conso Bridge EBITDA 2008x2007 SPRING06_FCF" xfId="10903"/>
    <cellStyle name="_Percent_Book12_Jazztel model 16DP3-Exhibits_Mobile CSC - CMT_Synthèse prev 2006 - 2007 par entreprise_Conso Bridge EBITDA 2008x2007_FCF" xfId="10904"/>
    <cellStyle name="_Percent_Book12_Jazztel model 16DP3-Exhibits_Mobile CSC - CMT_Synthèse prev 2006 - 2007 par entreprise_FCF" xfId="10905"/>
    <cellStyle name="_Percent_Book12_Jazztel model 16DP3-Exhibits_Mobile CSC - CMT_Synthèse prev 2006 - 2007 par entreprise_Formats RDG Dec 2007 vMAG Energy Services" xfId="10906"/>
    <cellStyle name="_Percent_Book12_Jazztel model 16DP3-Exhibits_Mobile CSC - CMT_Synthèse prev 2006 - 2007 par entreprise_Formats RDG Dec 2007 vMAG Energy Services 2" xfId="10907"/>
    <cellStyle name="_Percent_Book12_Jazztel model 16DP3-Exhibits_Mobile CSC - CMT_Synthèse prev 2006 - 2007 par entreprise_Formats RDG Dec 2007 vMAG Energy Services 2 2" xfId="10908"/>
    <cellStyle name="_Percent_Book12_Jazztel model 16DP3-Exhibits_Mobile CSC - CMT_Synthèse prev 2006 - 2007 par entreprise_Formats RDG Dec 2007 vMAG Energy Services 2_FCF" xfId="10909"/>
    <cellStyle name="_Percent_Book12_Jazztel model 16DP3-Exhibits_Mobile CSC - CMT_Synthèse prev 2006 - 2007 par entreprise_Formats RDG Dec 2007 vMAG Energy Services 3" xfId="10910"/>
    <cellStyle name="_Percent_Book12_Jazztel model 16DP3-Exhibits_Mobile CSC - CMT_Synthèse prev 2006 - 2007 par entreprise_Formats RDG Dec 2007 vMAG Energy Services 3 2" xfId="10911"/>
    <cellStyle name="_Percent_Book12_Jazztel model 16DP3-Exhibits_Mobile CSC - CMT_Synthèse prev 2006 - 2007 par entreprise_Formats RDG Dec 2007 vMAG Energy Services 3_FCF" xfId="10912"/>
    <cellStyle name="_Percent_Book12_Jazztel model 16DP3-Exhibits_Mobile CSC - CMT_Synthèse prev 2006 - 2007 par entreprise_Formats RDG Dec 2007 vMAG Energy Services 4" xfId="10913"/>
    <cellStyle name="_Percent_Book12_Jazztel model 16DP3-Exhibits_Mobile CSC - CMT_Synthèse prev 2006 - 2007 par entreprise_Formats RDG Dec 2007 vMAG Energy Services_FCF" xfId="10914"/>
    <cellStyle name="_Percent_Book12_Jazztel model 16DP3-Exhibits_Mobile CSC - CMT_Synthèse prev 2006 - 2007 par entreprise_P&amp;L Spring 200806" xfId="10915"/>
    <cellStyle name="_Percent_Book12_Jazztel model 16DP3-Exhibits_Mobile CSC - CMT_Synthèse prev 2006 - 2007 par entreprise_P&amp;L Spring 200806 2" xfId="10916"/>
    <cellStyle name="_Percent_Book12_Jazztel model 16DP3-Exhibits_Mobile CSC - CMT_Synthèse prev 2006 - 2007 par entreprise_P&amp;L Spring 200806 2 2" xfId="10917"/>
    <cellStyle name="_Percent_Book12_Jazztel model 16DP3-Exhibits_Mobile CSC - CMT_Synthèse prev 2006 - 2007 par entreprise_P&amp;L Spring 200806 2_FCF" xfId="10918"/>
    <cellStyle name="_Percent_Book12_Jazztel model 16DP3-Exhibits_Mobile CSC - CMT_Synthèse prev 2006 - 2007 par entreprise_P&amp;L Spring 200806 3" xfId="10919"/>
    <cellStyle name="_Percent_Book12_Jazztel model 16DP3-Exhibits_Mobile CSC - CMT_Synthèse prev 2006 - 2007 par entreprise_P&amp;L Spring 200806 3 2" xfId="10920"/>
    <cellStyle name="_Percent_Book12_Jazztel model 16DP3-Exhibits_Mobile CSC - CMT_Synthèse prev 2006 - 2007 par entreprise_P&amp;L Spring 200806 3_FCF" xfId="10921"/>
    <cellStyle name="_Percent_Book12_Jazztel model 16DP3-Exhibits_Mobile CSC - CMT_Synthèse prev 2006 - 2007 par entreprise_P&amp;L Spring 200806 4" xfId="10922"/>
    <cellStyle name="_Percent_Book12_Jazztel model 16DP3-Exhibits_Mobile CSC - CMT_Synthèse prev 2006 - 2007 par entreprise_P&amp;L Spring 200806_FCF" xfId="10923"/>
    <cellStyle name="_Percent_Book12_Jazztel model 16DP3-Exhibits_Mobile CSC - CMT_Synthèse prev 2006 - 2007 par entreprise_Présentation au Board" xfId="10924"/>
    <cellStyle name="_Percent_Book12_Jazztel model 16DP3-Exhibits_Mobile CSC - CMT_Synthèse prev 2006 - 2007 par entreprise_Présentation au Board 2" xfId="10925"/>
    <cellStyle name="_Percent_Book12_Jazztel model 16DP3-Exhibits_Mobile CSC - CMT_Synthèse prev 2006 - 2007 par entreprise_Présentation au Board 2 2" xfId="10926"/>
    <cellStyle name="_Percent_Book12_Jazztel model 16DP3-Exhibits_Mobile CSC - CMT_Synthèse prev 2006 - 2007 par entreprise_Présentation au Board 2_FCF" xfId="10927"/>
    <cellStyle name="_Percent_Book12_Jazztel model 16DP3-Exhibits_Mobile CSC - CMT_Synthèse prev 2006 - 2007 par entreprise_Présentation au Board 3" xfId="10928"/>
    <cellStyle name="_Percent_Book12_Jazztel model 16DP3-Exhibits_Mobile CSC - CMT_Synthèse prev 2006 - 2007 par entreprise_Présentation au Board 3 2" xfId="10929"/>
    <cellStyle name="_Percent_Book12_Jazztel model 16DP3-Exhibits_Mobile CSC - CMT_Synthèse prev 2006 - 2007 par entreprise_Présentation au Board 3_FCF" xfId="10930"/>
    <cellStyle name="_Percent_Book12_Jazztel model 16DP3-Exhibits_Mobile CSC - CMT_Synthèse prev 2006 - 2007 par entreprise_Présentation au Board 4" xfId="10931"/>
    <cellStyle name="_Percent_Book12_Jazztel model 16DP3-Exhibits_Mobile CSC - CMT_Synthèse prev 2006 - 2007 par entreprise_Présentation au Board July 29" xfId="10932"/>
    <cellStyle name="_Percent_Book12_Jazztel model 16DP3-Exhibits_Mobile CSC - CMT_Synthèse prev 2006 - 2007 par entreprise_Présentation au Board July 29 2" xfId="10933"/>
    <cellStyle name="_Percent_Book12_Jazztel model 16DP3-Exhibits_Mobile CSC - CMT_Synthèse prev 2006 - 2007 par entreprise_Présentation au Board July 29 2 2" xfId="10934"/>
    <cellStyle name="_Percent_Book12_Jazztel model 16DP3-Exhibits_Mobile CSC - CMT_Synthèse prev 2006 - 2007 par entreprise_Présentation au Board July 29 2_FCF" xfId="10935"/>
    <cellStyle name="_Percent_Book12_Jazztel model 16DP3-Exhibits_Mobile CSC - CMT_Synthèse prev 2006 - 2007 par entreprise_Présentation au Board July 29 3" xfId="10936"/>
    <cellStyle name="_Percent_Book12_Jazztel model 16DP3-Exhibits_Mobile CSC - CMT_Synthèse prev 2006 - 2007 par entreprise_Présentation au Board July 29 3 2" xfId="10937"/>
    <cellStyle name="_Percent_Book12_Jazztel model 16DP3-Exhibits_Mobile CSC - CMT_Synthèse prev 2006 - 2007 par entreprise_Présentation au Board July 29 3_FCF" xfId="10938"/>
    <cellStyle name="_Percent_Book12_Jazztel model 16DP3-Exhibits_Mobile CSC - CMT_Synthèse prev 2006 - 2007 par entreprise_Présentation au Board July 29 4" xfId="10939"/>
    <cellStyle name="_Percent_Book12_Jazztel model 16DP3-Exhibits_Mobile CSC - CMT_Synthèse prev 2006 - 2007 par entreprise_Présentation au Board July 29_FCF" xfId="10940"/>
    <cellStyle name="_Percent_Book12_Jazztel model 16DP3-Exhibits_Mobile CSC - CMT_Synthèse prev 2006 - 2007 par entreprise_Présentation au Board_FCF" xfId="10941"/>
    <cellStyle name="_Percent_Book12_Jazztel model 16DP3-Exhibits_Mobile CSC - CMT_Synthèse prev 2006 - 2007 par entreprise_Présentation au CDG July 21 v080708" xfId="10942"/>
    <cellStyle name="_Percent_Book12_Jazztel model 16DP3-Exhibits_Mobile CSC - CMT_Synthèse prev 2006 - 2007 par entreprise_Présentation au CDG July 21 v080708 2" xfId="10943"/>
    <cellStyle name="_Percent_Book12_Jazztel model 16DP3-Exhibits_Mobile CSC - CMT_Synthèse prev 2006 - 2007 par entreprise_Présentation au CDG July 21 v080708 2 2" xfId="10944"/>
    <cellStyle name="_Percent_Book12_Jazztel model 16DP3-Exhibits_Mobile CSC - CMT_Synthèse prev 2006 - 2007 par entreprise_Présentation au CDG July 21 v080708 2_FCF" xfId="10945"/>
    <cellStyle name="_Percent_Book12_Jazztel model 16DP3-Exhibits_Mobile CSC - CMT_Synthèse prev 2006 - 2007 par entreprise_Présentation au CDG July 21 v080708 3" xfId="10946"/>
    <cellStyle name="_Percent_Book12_Jazztel model 16DP3-Exhibits_Mobile CSC - CMT_Synthèse prev 2006 - 2007 par entreprise_Présentation au CDG July 21 v080708 3 2" xfId="10947"/>
    <cellStyle name="_Percent_Book12_Jazztel model 16DP3-Exhibits_Mobile CSC - CMT_Synthèse prev 2006 - 2007 par entreprise_Présentation au CDG July 21 v080708 3_FCF" xfId="10948"/>
    <cellStyle name="_Percent_Book12_Jazztel model 16DP3-Exhibits_Mobile CSC - CMT_Synthèse prev 2006 - 2007 par entreprise_Présentation au CDG July 21 v080708 4" xfId="10949"/>
    <cellStyle name="_Percent_Book12_Jazztel model 16DP3-Exhibits_Mobile CSC - CMT_Synthèse prev 2006 - 2007 par entreprise_Présentation au CDG July 21 v080708_FCF" xfId="10950"/>
    <cellStyle name="_Percent_Book12_Jazztel model 16DP3-Exhibits_Mobile CSC - CMT_Synthèse prev 2006 - 2007 par entreprise_RM 2008 01 comments ILM" xfId="10951"/>
    <cellStyle name="_Percent_Book12_Jazztel model 16DP3-Exhibits_Mobile CSC - CMT_Synthèse prev 2006 - 2007 par entreprise_RM 2008 01 comments ILM 2" xfId="10952"/>
    <cellStyle name="_Percent_Book12_Jazztel model 16DP3-Exhibits_Mobile CSC - CMT_Synthèse prev 2006 - 2007 par entreprise_RM 2008 01 comments ILM 2 2" xfId="10953"/>
    <cellStyle name="_Percent_Book12_Jazztel model 16DP3-Exhibits_Mobile CSC - CMT_Synthèse prev 2006 - 2007 par entreprise_RM 2008 01 comments ILM 2_FCF" xfId="10954"/>
    <cellStyle name="_Percent_Book12_Jazztel model 16DP3-Exhibits_Mobile CSC - CMT_Synthèse prev 2006 - 2007 par entreprise_RM 2008 01 comments ILM 3" xfId="10955"/>
    <cellStyle name="_Percent_Book12_Jazztel model 16DP3-Exhibits_Mobile CSC - CMT_Synthèse prev 2006 - 2007 par entreprise_RM 2008 01 comments ILM 3 2" xfId="10956"/>
    <cellStyle name="_Percent_Book12_Jazztel model 16DP3-Exhibits_Mobile CSC - CMT_Synthèse prev 2006 - 2007 par entreprise_RM 2008 01 comments ILM 3_FCF" xfId="10957"/>
    <cellStyle name="_Percent_Book12_Jazztel model 16DP3-Exhibits_Mobile CSC - CMT_Synthèse prev 2006 - 2007 par entreprise_RM 2008 01 comments ILM 4" xfId="10958"/>
    <cellStyle name="_Percent_Book12_Jazztel model 16DP3-Exhibits_Mobile CSC - CMT_Synthèse prev 2006 - 2007 par entreprise_RM 2008 01 comments ILM_FCF" xfId="10959"/>
    <cellStyle name="_Percent_Book12_Jazztel model 16DP3-Exhibits_Mobile CSC - CMT_Synthèse prev 2006 - 2007 par entreprise_RM 2008 04 comments ILM" xfId="10960"/>
    <cellStyle name="_Percent_Book12_Jazztel model 16DP3-Exhibits_Mobile CSC - CMT_Synthèse prev 2006 - 2007 par entreprise_RM 2008 04 comments ILM 2" xfId="10961"/>
    <cellStyle name="_Percent_Book12_Jazztel model 16DP3-Exhibits_Mobile CSC - CMT_Synthèse prev 2006 - 2007 par entreprise_RM 2008 04 comments ILM 2 2" xfId="10962"/>
    <cellStyle name="_Percent_Book12_Jazztel model 16DP3-Exhibits_Mobile CSC - CMT_Synthèse prev 2006 - 2007 par entreprise_RM 2008 04 comments ILM 2_FCF" xfId="10963"/>
    <cellStyle name="_Percent_Book12_Jazztel model 16DP3-Exhibits_Mobile CSC - CMT_Synthèse prev 2006 - 2007 par entreprise_RM 2008 04 comments ILM 3" xfId="10964"/>
    <cellStyle name="_Percent_Book12_Jazztel model 16DP3-Exhibits_Mobile CSC - CMT_Synthèse prev 2006 - 2007 par entreprise_RM 2008 04 comments ILM 3 2" xfId="10965"/>
    <cellStyle name="_Percent_Book12_Jazztel model 16DP3-Exhibits_Mobile CSC - CMT_Synthèse prev 2006 - 2007 par entreprise_RM 2008 04 comments ILM 3_FCF" xfId="10966"/>
    <cellStyle name="_Percent_Book12_Jazztel model 16DP3-Exhibits_Mobile CSC - CMT_Synthèse prev 2006 - 2007 par entreprise_RM 2008 04 comments ILM 4" xfId="10967"/>
    <cellStyle name="_Percent_Book12_Jazztel model 16DP3-Exhibits_Mobile CSC - CMT_Synthèse prev 2006 - 2007 par entreprise_RM 2008 04 comments ILM_FCF" xfId="10968"/>
    <cellStyle name="_Percent_Book12_Jazztel model 16DP3-Exhibits_Mobile CSC - CMT_Synthèse prev 2006 - 2007 par entreprise_SPRING 2010" xfId="10969"/>
    <cellStyle name="_Percent_Book12_Jazztel model 16DP3-Exhibits_Mobile CSC - CMT_Synthèse prev 2006 - 2007 par entreprise_SPRING 2010 2" xfId="10970"/>
    <cellStyle name="_Percent_Book12_Jazztel model 16DP3-Exhibits_Mobile CSC - CMT_Synthèse prev 2006 - 2007 par entreprise_SPRING 2010 2 2" xfId="10971"/>
    <cellStyle name="_Percent_Book12_Jazztel model 16DP3-Exhibits_Mobile CSC - CMT_Synthèse prev 2006 - 2007 par entreprise_SPRING 2010 2_FCF" xfId="10972"/>
    <cellStyle name="_Percent_Book12_Jazztel model 16DP3-Exhibits_Mobile CSC - CMT_Synthèse prev 2006 - 2007 par entreprise_SPRING 2010 3" xfId="10973"/>
    <cellStyle name="_Percent_Book12_Jazztel model 16DP3-Exhibits_Mobile CSC - CMT_Synthèse prev 2006 - 2007 par entreprise_SPRING 2010 3 2" xfId="10974"/>
    <cellStyle name="_Percent_Book12_Jazztel model 16DP3-Exhibits_Mobile CSC - CMT_Synthèse prev 2006 - 2007 par entreprise_SPRING 2010 3_FCF" xfId="10975"/>
    <cellStyle name="_Percent_Book12_Jazztel model 16DP3-Exhibits_Mobile CSC - CMT_Synthèse prev 2006 - 2007 par entreprise_SPRING 2010 4" xfId="10976"/>
    <cellStyle name="_Percent_Book12_Jazztel model 16DP3-Exhibits_Mobile CSC - CMT_Synthèse prev 2006 - 2007 par entreprise_SPRING 2010_FCF" xfId="10977"/>
    <cellStyle name="_Percent_Book12_Jazztel model 16DP3-Exhibits_Mobile CSC - CMT_Synthèse prev 2006 - 2007 par entreprise_Synthèse Rhodia Spring Dec 2007 P&amp;L" xfId="10978"/>
    <cellStyle name="_Percent_Book12_Jazztel model 16DP3-Exhibits_Mobile CSC - CMT_Synthèse prev 2006 - 2007 par entreprise_Synthèse Rhodia Spring Dec 2007 P&amp;L 2" xfId="10979"/>
    <cellStyle name="_Percent_Book12_Jazztel model 16DP3-Exhibits_Mobile CSC - CMT_Synthèse prev 2006 - 2007 par entreprise_Synthèse Rhodia Spring Dec 2007 P&amp;L 2 2" xfId="10980"/>
    <cellStyle name="_Percent_Book12_Jazztel model 16DP3-Exhibits_Mobile CSC - CMT_Synthèse prev 2006 - 2007 par entreprise_Synthèse Rhodia Spring Dec 2007 P&amp;L 2_FCF" xfId="10981"/>
    <cellStyle name="_Percent_Book12_Jazztel model 16DP3-Exhibits_Mobile CSC - CMT_Synthèse prev 2006 - 2007 par entreprise_Synthèse Rhodia Spring Dec 2007 P&amp;L 3" xfId="10982"/>
    <cellStyle name="_Percent_Book12_Jazztel model 16DP3-Exhibits_Mobile CSC - CMT_Synthèse prev 2006 - 2007 par entreprise_Synthèse Rhodia Spring Dec 2007 P&amp;L 3 2" xfId="10983"/>
    <cellStyle name="_Percent_Book12_Jazztel model 16DP3-Exhibits_Mobile CSC - CMT_Synthèse prev 2006 - 2007 par entreprise_Synthèse Rhodia Spring Dec 2007 P&amp;L 3_FCF" xfId="10984"/>
    <cellStyle name="_Percent_Book12_Jazztel model 16DP3-Exhibits_Mobile CSC - CMT_Synthèse prev 2006 - 2007 par entreprise_Synthèse Rhodia Spring Dec 2007 P&amp;L 4" xfId="10985"/>
    <cellStyle name="_Percent_Book12_Jazztel model 16DP3-Exhibits_Mobile CSC - CMT_Synthèse prev 2006 - 2007 par entreprise_Synthèse Rhodia Spring Dec 2007 P&amp;L_FCF" xfId="10986"/>
    <cellStyle name="_Percent_Book12_Jazztel model 16DP3-Exhibits_Mobile CSC - CMT_Synthèse prev 2006 - 2007 par entreprise_WC &amp; Free Cash Flow 200801" xfId="10987"/>
    <cellStyle name="_Percent_Book12_Jazztel model 16DP3-Exhibits_Mobile CSC - CMT_Synthèse prev 2006 - 2007 par entreprise_WC &amp; Free Cash Flow 200801 2" xfId="10988"/>
    <cellStyle name="_Percent_Book12_Jazztel model 16DP3-Exhibits_Mobile CSC - CMT_Synthèse prev 2006 - 2007 par entreprise_WC &amp; Free Cash Flow 200801 2 2" xfId="10989"/>
    <cellStyle name="_Percent_Book12_Jazztel model 16DP3-Exhibits_Mobile CSC - CMT_Synthèse prev 2006 - 2007 par entreprise_WC &amp; Free Cash Flow 200801 2_FCF" xfId="10990"/>
    <cellStyle name="_Percent_Book12_Jazztel model 16DP3-Exhibits_Mobile CSC - CMT_Synthèse prev 2006 - 2007 par entreprise_WC &amp; Free Cash Flow 200801 3" xfId="10991"/>
    <cellStyle name="_Percent_Book12_Jazztel model 16DP3-Exhibits_Mobile CSC - CMT_Synthèse prev 2006 - 2007 par entreprise_WC &amp; Free Cash Flow 200801 3 2" xfId="10992"/>
    <cellStyle name="_Percent_Book12_Jazztel model 16DP3-Exhibits_Mobile CSC - CMT_Synthèse prev 2006 - 2007 par entreprise_WC &amp; Free Cash Flow 200801 3_FCF" xfId="10993"/>
    <cellStyle name="_Percent_Book12_Jazztel model 16DP3-Exhibits_Mobile CSC - CMT_Synthèse prev 2006 - 2007 par entreprise_WC &amp; Free Cash Flow 200801 4" xfId="10994"/>
    <cellStyle name="_Percent_Book12_Jazztel model 16DP3-Exhibits_Mobile CSC - CMT_Synthèse prev 2006 - 2007 par entreprise_WC &amp; Free Cash Flow 200801_FCF" xfId="10995"/>
    <cellStyle name="_Percent_Book12_Jazztel model 16DP3-Exhibits_Mobile CSC - CMT_Synthèse prev 2006 - 2007 par entreprise_WC &amp; Free Cash Flow 2011-10" xfId="10996"/>
    <cellStyle name="_Percent_Book12_Jazztel model 16DP3-Exhibits_Mobile CSC - CMT_Synthèse prev 2006 - 2007 par entreprise_WC &amp; Free Cash Flow 2011-10 2" xfId="10997"/>
    <cellStyle name="_Percent_Book12_Jazztel model 16DP3-Exhibits_Mobile CSC - CMT_Synthèse prev 2006 - 2007 par entreprise_WC &amp; Free Cash Flow 2011-10 2 2" xfId="10998"/>
    <cellStyle name="_Percent_Book12_Jazztel model 16DP3-Exhibits_Mobile CSC - CMT_Synthèse prev 2006 - 2007 par entreprise_WC &amp; Free Cash Flow 2011-10 2_FCF" xfId="10999"/>
    <cellStyle name="_Percent_Book12_Jazztel model 16DP3-Exhibits_Mobile CSC - CMT_Synthèse prev 2006 - 2007 par entreprise_WC &amp; Free Cash Flow 2011-10 3" xfId="11000"/>
    <cellStyle name="_Percent_Book12_Jazztel model 16DP3-Exhibits_Mobile CSC - CMT_Synthèse prev 2006 - 2007 par entreprise_WC &amp; Free Cash Flow 2011-10 3 2" xfId="11001"/>
    <cellStyle name="_Percent_Book12_Jazztel model 16DP3-Exhibits_Mobile CSC - CMT_Synthèse prev 2006 - 2007 par entreprise_WC &amp; Free Cash Flow 2011-10 3_FCF" xfId="11002"/>
    <cellStyle name="_Percent_Book12_Jazztel model 16DP3-Exhibits_Mobile CSC - CMT_Synthèse prev 2006 - 2007 par entreprise_WC &amp; Free Cash Flow 2011-10 4" xfId="11003"/>
    <cellStyle name="_Percent_Book12_Jazztel model 16DP3-Exhibits_Mobile CSC - CMT_Synthèse prev 2006 - 2007 par entreprise_WC &amp; Free Cash Flow 2011-10_FCF" xfId="11004"/>
    <cellStyle name="_Percent_Book12_Jazztel model 16DP3-Exhibits_Mobile CSC - CMT_Synthèse prev 2006 - 2007 par entreprise_WC &amp; Free Cash Flow Spring 200806" xfId="11005"/>
    <cellStyle name="_Percent_Book12_Jazztel model 16DP3-Exhibits_Mobile CSC - CMT_Synthèse prev 2006 - 2007 par entreprise_WC &amp; Free Cash Flow Spring 200806 2" xfId="11006"/>
    <cellStyle name="_Percent_Book12_Jazztel model 16DP3-Exhibits_Mobile CSC - CMT_Synthèse prev 2006 - 2007 par entreprise_WC &amp; Free Cash Flow Spring 200806 2 2" xfId="11007"/>
    <cellStyle name="_Percent_Book12_Jazztel model 16DP3-Exhibits_Mobile CSC - CMT_Synthèse prev 2006 - 2007 par entreprise_WC &amp; Free Cash Flow Spring 200806 2_FCF" xfId="11008"/>
    <cellStyle name="_Percent_Book12_Jazztel model 16DP3-Exhibits_Mobile CSC - CMT_Synthèse prev 2006 - 2007 par entreprise_WC &amp; Free Cash Flow Spring 200806 3" xfId="11009"/>
    <cellStyle name="_Percent_Book12_Jazztel model 16DP3-Exhibits_Mobile CSC - CMT_Synthèse prev 2006 - 2007 par entreprise_WC &amp; Free Cash Flow Spring 200806 3 2" xfId="11010"/>
    <cellStyle name="_Percent_Book12_Jazztel model 16DP3-Exhibits_Mobile CSC - CMT_Synthèse prev 2006 - 2007 par entreprise_WC &amp; Free Cash Flow Spring 200806 3_FCF" xfId="11011"/>
    <cellStyle name="_Percent_Book12_Jazztel model 16DP3-Exhibits_Mobile CSC - CMT_Synthèse prev 2006 - 2007 par entreprise_WC &amp; Free Cash Flow Spring 200806 4" xfId="11012"/>
    <cellStyle name="_Percent_Book12_Jazztel model 16DP3-Exhibits_Mobile CSC - CMT_Synthèse prev 2006 - 2007 par entreprise_WC &amp; Free Cash Flow Spring 200806_FCF" xfId="11013"/>
    <cellStyle name="_Percent_Book12_Jazztel model 16DP3-Exhibits_T_MOBIL2" xfId="11014"/>
    <cellStyle name="_Percent_Book12_Jazztel model 16DP3-Exhibits_T_MOBIL2 2" xfId="11015"/>
    <cellStyle name="_Percent_Book12_Jazztel model 16DP3-Exhibits_T_MOBIL2 2 2" xfId="11016"/>
    <cellStyle name="_Percent_Book12_Jazztel model 16DP3-Exhibits_T_MOBIL2 2_FCF" xfId="11017"/>
    <cellStyle name="_Percent_Book12_Jazztel model 16DP3-Exhibits_T_MOBIL2 3" xfId="11018"/>
    <cellStyle name="_Percent_Book12_Jazztel model 16DP3-Exhibits_T_MOBIL2 3 2" xfId="11019"/>
    <cellStyle name="_Percent_Book12_Jazztel model 16DP3-Exhibits_T_MOBIL2 3_FCF" xfId="11020"/>
    <cellStyle name="_Percent_Book12_Jazztel model 16DP3-Exhibits_T_MOBIL2 4" xfId="11021"/>
    <cellStyle name="_Percent_Book12_Jazztel model 16DP3-Exhibits_T_MOBIL2_FCF" xfId="11022"/>
    <cellStyle name="_Percent_Book12_Jazztel model 16DP3-Exhibits_T_MOBIL2_Merger model_10 Aug Credit" xfId="11023"/>
    <cellStyle name="_Percent_Book12_Jazztel model 16DP3-Exhibits_T_MOBIL2_Merger model_10 Aug Credit 2" xfId="11024"/>
    <cellStyle name="_Percent_Book12_Jazztel model 16DP3-Exhibits_T_MOBIL2_Merger model_10 Aug Credit 2 2" xfId="11025"/>
    <cellStyle name="_Percent_Book12_Jazztel model 16DP3-Exhibits_T_MOBIL2_Merger model_10 Aug Credit 2_FCF" xfId="11026"/>
    <cellStyle name="_Percent_Book12_Jazztel model 16DP3-Exhibits_T_MOBIL2_Merger model_10 Aug Credit 3" xfId="11027"/>
    <cellStyle name="_Percent_Book12_Jazztel model 16DP3-Exhibits_T_MOBIL2_Merger model_10 Aug Credit 3 2" xfId="11028"/>
    <cellStyle name="_Percent_Book12_Jazztel model 16DP3-Exhibits_T_MOBIL2_Merger model_10 Aug Credit 3_FCF" xfId="11029"/>
    <cellStyle name="_Percent_Book12_Jazztel model 16DP3-Exhibits_T_MOBIL2_Merger model_10 Aug Credit 4" xfId="11030"/>
    <cellStyle name="_Percent_Book12_Jazztel model 16DP3-Exhibits_T_MOBIL2_Merger model_10 Aug Credit_FCF" xfId="11031"/>
    <cellStyle name="_Percent_Book12_Jazztel model 18DP-exhibits" xfId="11032"/>
    <cellStyle name="_Percent_Book12_Jazztel model 18DP-exhibits 2" xfId="11033"/>
    <cellStyle name="_Percent_Book12_Jazztel model 18DP-exhibits 2 2" xfId="11034"/>
    <cellStyle name="_Percent_Book12_Jazztel model 18DP-exhibits 2_FCF" xfId="11035"/>
    <cellStyle name="_Percent_Book12_Jazztel model 18DP-exhibits 3" xfId="11036"/>
    <cellStyle name="_Percent_Book12_Jazztel model 18DP-exhibits 3 2" xfId="11037"/>
    <cellStyle name="_Percent_Book12_Jazztel model 18DP-exhibits 3_FCF" xfId="11038"/>
    <cellStyle name="_Percent_Book12_Jazztel model 18DP-exhibits 4" xfId="11039"/>
    <cellStyle name="_Percent_Book12_Jazztel model 18DP-exhibits_FCF" xfId="11040"/>
    <cellStyle name="_Percent_Book12_Mobile CSC - CMT" xfId="11041"/>
    <cellStyle name="_Percent_Book12_Mobile CSC - CMT 2" xfId="11042"/>
    <cellStyle name="_Percent_Book12_Mobile CSC - CMT 2 2" xfId="11043"/>
    <cellStyle name="_Percent_Book12_Mobile CSC - CMT 2_FCF" xfId="11044"/>
    <cellStyle name="_Percent_Book12_Mobile CSC - CMT 3" xfId="11045"/>
    <cellStyle name="_Percent_Book12_Mobile CSC - CMT 3 2" xfId="11046"/>
    <cellStyle name="_Percent_Book12_Mobile CSC - CMT 3_FCF" xfId="11047"/>
    <cellStyle name="_Percent_Book12_Mobile CSC - CMT 4" xfId="11048"/>
    <cellStyle name="_Percent_Book12_Mobile CSC - CMT_FCF" xfId="11049"/>
    <cellStyle name="_Percent_Book12_Mobile CSC - CMT_Merger model_10 Aug Credit" xfId="11050"/>
    <cellStyle name="_Percent_Book12_Mobile CSC - CMT_Merger model_10 Aug Credit 2" xfId="11051"/>
    <cellStyle name="_Percent_Book12_Mobile CSC - CMT_Merger model_10 Aug Credit 2 2" xfId="11052"/>
    <cellStyle name="_Percent_Book12_Mobile CSC - CMT_Merger model_10 Aug Credit 2_FCF" xfId="11053"/>
    <cellStyle name="_Percent_Book12_Mobile CSC - CMT_Merger model_10 Aug Credit 3" xfId="11054"/>
    <cellStyle name="_Percent_Book12_Mobile CSC - CMT_Merger model_10 Aug Credit 3 2" xfId="11055"/>
    <cellStyle name="_Percent_Book12_Mobile CSC - CMT_Merger model_10 Aug Credit 3_FCF" xfId="11056"/>
    <cellStyle name="_Percent_Book12_Mobile CSC - CMT_Merger model_10 Aug Credit 4" xfId="11057"/>
    <cellStyle name="_Percent_Book12_Mobile CSC - CMT_Merger model_10 Aug Credit_FCF" xfId="11058"/>
    <cellStyle name="_Percent_Book2" xfId="11059"/>
    <cellStyle name="_Percent_Book2 2" xfId="11060"/>
    <cellStyle name="_Percent_Book2 2_FCF" xfId="11061"/>
    <cellStyle name="_Percent_Book2 3" xfId="11062"/>
    <cellStyle name="_Percent_Book2_FCF" xfId="11063"/>
    <cellStyle name="_Percent_Cleopatra Preliminary Valuation Summary" xfId="11064"/>
    <cellStyle name="_Percent_Cleopatra Preliminary Valuation Summary 2" xfId="11065"/>
    <cellStyle name="_Percent_Cleopatra Preliminary Valuation Summary 2 2" xfId="11066"/>
    <cellStyle name="_Percent_Cleopatra Preliminary Valuation Summary 2_FCF" xfId="11067"/>
    <cellStyle name="_Percent_Cleopatra Preliminary Valuation Summary 3" xfId="11068"/>
    <cellStyle name="_Percent_Cleopatra Preliminary Valuation Summary 3 2" xfId="11069"/>
    <cellStyle name="_Percent_Cleopatra Preliminary Valuation Summary 3_FCF" xfId="11070"/>
    <cellStyle name="_Percent_Cleopatra Preliminary Valuation Summary 4" xfId="11071"/>
    <cellStyle name="_Percent_Cleopatra Preliminary Valuation Summary_FCF" xfId="11072"/>
    <cellStyle name="_Percent_Comdot - gStyle Excel Slides" xfId="11073"/>
    <cellStyle name="_Percent_Comdot - gStyle Excel Slides 2" xfId="11074"/>
    <cellStyle name="_Percent_Comdot - gStyle Excel Slides 2 2" xfId="11075"/>
    <cellStyle name="_Percent_Comdot - gStyle Excel Slides 2_FCF" xfId="11076"/>
    <cellStyle name="_Percent_Comdot - gStyle Excel Slides 3" xfId="11077"/>
    <cellStyle name="_Percent_Comdot - gStyle Excel Slides 3 2" xfId="11078"/>
    <cellStyle name="_Percent_Comdot - gStyle Excel Slides 3_FCF" xfId="11079"/>
    <cellStyle name="_Percent_Comdot - gStyle Excel Slides 4" xfId="11080"/>
    <cellStyle name="_Percent_Comdot - gStyle Excel Slides_FCF" xfId="11081"/>
    <cellStyle name="_Percent_Comdot LBO Short Form - v3" xfId="11082"/>
    <cellStyle name="_Percent_Comdot LBO Short Form - v3 2" xfId="11083"/>
    <cellStyle name="_Percent_Comdot LBO Short Form - v3 2 2" xfId="11084"/>
    <cellStyle name="_Percent_Comdot LBO Short Form - v3 2_FCF" xfId="11085"/>
    <cellStyle name="_Percent_Comdot LBO Short Form - v3 3" xfId="11086"/>
    <cellStyle name="_Percent_Comdot LBO Short Form - v3 3 2" xfId="11087"/>
    <cellStyle name="_Percent_Comdot LBO Short Form - v3 3_FCF" xfId="11088"/>
    <cellStyle name="_Percent_Comdot LBO Short Form - v3 4" xfId="11089"/>
    <cellStyle name="_Percent_Comdot LBO Short Form - v3_FCF" xfId="11090"/>
    <cellStyle name="_Percent_Comps" xfId="11091"/>
    <cellStyle name="_Percent_Comps 2" xfId="11092"/>
    <cellStyle name="_Percent_Comps 2 2" xfId="11093"/>
    <cellStyle name="_Percent_Comps 2_FCF" xfId="11094"/>
    <cellStyle name="_Percent_Comps 3" xfId="11095"/>
    <cellStyle name="_Percent_Comps 3 2" xfId="11096"/>
    <cellStyle name="_Percent_Comps 3_FCF" xfId="11097"/>
    <cellStyle name="_Percent_Comps 4" xfId="11098"/>
    <cellStyle name="_Percent_Comps_FCF" xfId="11099"/>
    <cellStyle name="_Percent_contribution_analysis" xfId="11100"/>
    <cellStyle name="_Percent_contribution_analysis 2" xfId="11101"/>
    <cellStyle name="_Percent_contribution_analysis 2_FCF" xfId="11102"/>
    <cellStyle name="_Percent_contribution_analysis 3" xfId="11103"/>
    <cellStyle name="_Percent_contribution_analysis 4" xfId="11104"/>
    <cellStyle name="_Percent_contribution_analysis_FCF" xfId="11105"/>
    <cellStyle name="_Percent_contribution_analysis_JazzClear" xfId="11106"/>
    <cellStyle name="_Percent_contribution_analysis_JazzClear 2" xfId="11107"/>
    <cellStyle name="_Percent_contribution_analysis_JazzClear 2_FCF" xfId="11108"/>
    <cellStyle name="_Percent_contribution_analysis_JazzClear 3" xfId="11109"/>
    <cellStyle name="_Percent_contribution_analysis_JazzClear 4" xfId="11110"/>
    <cellStyle name="_Percent_contribution_analysis_JazzClear_FCF" xfId="11111"/>
    <cellStyle name="_Percent_CSC Blank" xfId="11112"/>
    <cellStyle name="_Percent_CSC Blank 2" xfId="11113"/>
    <cellStyle name="_Percent_CSC Blank 2_FCF" xfId="11114"/>
    <cellStyle name="_Percent_CSC Blank 3" xfId="11115"/>
    <cellStyle name="_Percent_CSC Blank 4" xfId="11116"/>
    <cellStyle name="_Percent_CSC Blank_FCF" xfId="11117"/>
    <cellStyle name="_Percent_DCF - July 2, 2001" xfId="11118"/>
    <cellStyle name="_Percent_DCF - July 2, 2001 2" xfId="11119"/>
    <cellStyle name="_Percent_DCF - July 2, 2001 2 2" xfId="11120"/>
    <cellStyle name="_Percent_DCF - July 2, 2001 2_FCF" xfId="11121"/>
    <cellStyle name="_Percent_DCF - July 2, 2001 3" xfId="11122"/>
    <cellStyle name="_Percent_DCF - July 2, 2001 3 2" xfId="11123"/>
    <cellStyle name="_Percent_DCF - July 2, 2001 3_FCF" xfId="11124"/>
    <cellStyle name="_Percent_DCF - July 2, 2001 4" xfId="11125"/>
    <cellStyle name="_Percent_DCF - July 2, 2001_FCF" xfId="11126"/>
    <cellStyle name="_Percent_DCF Summary pages" xfId="11127"/>
    <cellStyle name="_Percent_DCF Summary pages 2" xfId="11128"/>
    <cellStyle name="_Percent_DCF Summary pages 2 2" xfId="11129"/>
    <cellStyle name="_Percent_DCF Summary pages 2_FCF" xfId="11130"/>
    <cellStyle name="_Percent_DCF Summary pages 3" xfId="11131"/>
    <cellStyle name="_Percent_DCF Summary pages 3 2" xfId="11132"/>
    <cellStyle name="_Percent_DCF Summary pages 3_FCF" xfId="11133"/>
    <cellStyle name="_Percent_DCF Summary pages 4" xfId="11134"/>
    <cellStyle name="_Percent_DCF Summary pages 5" xfId="11135"/>
    <cellStyle name="_Percent_DCF Summary pages_2009-07-22_PEC-CAPEX 2009-2010_V7" xfId="11136"/>
    <cellStyle name="_Percent_DCF Summary pages_2009-08_PEC-CAPEX 2009-2010_V8" xfId="11137"/>
    <cellStyle name="_Percent_DCF Summary pages_FCF" xfId="11138"/>
    <cellStyle name="_Percent_DCF Summary pages_Jazztel model 16DP3-Exhibits" xfId="11139"/>
    <cellStyle name="_Percent_DCF Summary pages_Jazztel model 16DP3-Exhibits 2" xfId="11140"/>
    <cellStyle name="_Percent_DCF Summary pages_Jazztel model 16DP3-Exhibits 2 2" xfId="11141"/>
    <cellStyle name="_Percent_DCF Summary pages_Jazztel model 16DP3-Exhibits 2_FCF" xfId="11142"/>
    <cellStyle name="_Percent_DCF Summary pages_Jazztel model 16DP3-Exhibits 3" xfId="11143"/>
    <cellStyle name="_Percent_DCF Summary pages_Jazztel model 16DP3-Exhibits 3 2" xfId="11144"/>
    <cellStyle name="_Percent_DCF Summary pages_Jazztel model 16DP3-Exhibits 3_FCF" xfId="11145"/>
    <cellStyle name="_Percent_DCF Summary pages_Jazztel model 16DP3-Exhibits 4" xfId="11146"/>
    <cellStyle name="_Percent_DCF Summary pages_Jazztel model 16DP3-Exhibits_FCF" xfId="11147"/>
    <cellStyle name="_Percent_DCF Summary pages_Jazztel model 16DP3-Exhibits_Mobile CSC - CMT" xfId="11148"/>
    <cellStyle name="_Percent_DCF Summary pages_Jazztel model 16DP3-Exhibits_Mobile CSC - CMT 2" xfId="11149"/>
    <cellStyle name="_Percent_DCF Summary pages_Jazztel model 16DP3-Exhibits_Mobile CSC - CMT 2 2" xfId="11150"/>
    <cellStyle name="_Percent_DCF Summary pages_Jazztel model 16DP3-Exhibits_Mobile CSC - CMT 2_FCF" xfId="11151"/>
    <cellStyle name="_Percent_DCF Summary pages_Jazztel model 16DP3-Exhibits_Mobile CSC - CMT 3" xfId="11152"/>
    <cellStyle name="_Percent_DCF Summary pages_Jazztel model 16DP3-Exhibits_Mobile CSC - CMT 3 2" xfId="11153"/>
    <cellStyle name="_Percent_DCF Summary pages_Jazztel model 16DP3-Exhibits_Mobile CSC - CMT 3_FCF" xfId="11154"/>
    <cellStyle name="_Percent_DCF Summary pages_Jazztel model 16DP3-Exhibits_Mobile CSC - CMT 4" xfId="11155"/>
    <cellStyle name="_Percent_DCF Summary pages_Jazztel model 16DP3-Exhibits_Mobile CSC - CMT_Chiffres Pres board 2007" xfId="11156"/>
    <cellStyle name="_Percent_DCF Summary pages_Jazztel model 16DP3-Exhibits_Mobile CSC - CMT_Chiffres Pres board 2007 2" xfId="11157"/>
    <cellStyle name="_Percent_DCF Summary pages_Jazztel model 16DP3-Exhibits_Mobile CSC - CMT_Chiffres Pres board 2007 2 2" xfId="11158"/>
    <cellStyle name="_Percent_DCF Summary pages_Jazztel model 16DP3-Exhibits_Mobile CSC - CMT_Chiffres Pres board 2007 2_FCF" xfId="11159"/>
    <cellStyle name="_Percent_DCF Summary pages_Jazztel model 16DP3-Exhibits_Mobile CSC - CMT_Chiffres Pres board 2007 3" xfId="11160"/>
    <cellStyle name="_Percent_DCF Summary pages_Jazztel model 16DP3-Exhibits_Mobile CSC - CMT_Chiffres Pres board 2007 3 2" xfId="11161"/>
    <cellStyle name="_Percent_DCF Summary pages_Jazztel model 16DP3-Exhibits_Mobile CSC - CMT_Chiffres Pres board 2007 3_FCF" xfId="11162"/>
    <cellStyle name="_Percent_DCF Summary pages_Jazztel model 16DP3-Exhibits_Mobile CSC - CMT_Chiffres Pres board 2007 4" xfId="11163"/>
    <cellStyle name="_Percent_DCF Summary pages_Jazztel model 16DP3-Exhibits_Mobile CSC - CMT_Chiffres Pres board 2007_FCF" xfId="11164"/>
    <cellStyle name="_Percent_DCF Summary pages_Jazztel model 16DP3-Exhibits_Mobile CSC - CMT_Chiffres Pres Juillet 2007" xfId="11165"/>
    <cellStyle name="_Percent_DCF Summary pages_Jazztel model 16DP3-Exhibits_Mobile CSC - CMT_Chiffres Pres Juillet 2007 2" xfId="11166"/>
    <cellStyle name="_Percent_DCF Summary pages_Jazztel model 16DP3-Exhibits_Mobile CSC - CMT_Chiffres Pres Juillet 2007 2 2" xfId="11167"/>
    <cellStyle name="_Percent_DCF Summary pages_Jazztel model 16DP3-Exhibits_Mobile CSC - CMT_Chiffres Pres Juillet 2007 2_FCF" xfId="11168"/>
    <cellStyle name="_Percent_DCF Summary pages_Jazztel model 16DP3-Exhibits_Mobile CSC - CMT_Chiffres Pres Juillet 2007 3" xfId="11169"/>
    <cellStyle name="_Percent_DCF Summary pages_Jazztel model 16DP3-Exhibits_Mobile CSC - CMT_Chiffres Pres Juillet 2007 3 2" xfId="11170"/>
    <cellStyle name="_Percent_DCF Summary pages_Jazztel model 16DP3-Exhibits_Mobile CSC - CMT_Chiffres Pres Juillet 2007 3_FCF" xfId="11171"/>
    <cellStyle name="_Percent_DCF Summary pages_Jazztel model 16DP3-Exhibits_Mobile CSC - CMT_Chiffres Pres Juillet 2007 4" xfId="11172"/>
    <cellStyle name="_Percent_DCF Summary pages_Jazztel model 16DP3-Exhibits_Mobile CSC - CMT_Chiffres Pres Juillet 2007_FCF" xfId="11173"/>
    <cellStyle name="_Percent_DCF Summary pages_Jazztel model 16DP3-Exhibits_Mobile CSC - CMT_FCF" xfId="11174"/>
    <cellStyle name="_Percent_DCF Summary pages_Jazztel model 16DP3-Exhibits_Mobile CSC - CMT_Free Cash Flow" xfId="11175"/>
    <cellStyle name="_Percent_DCF Summary pages_Jazztel model 16DP3-Exhibits_Mobile CSC - CMT_Free Cash Flow 2" xfId="11176"/>
    <cellStyle name="_Percent_DCF Summary pages_Jazztel model 16DP3-Exhibits_Mobile CSC - CMT_Free Cash Flow 2 2" xfId="11177"/>
    <cellStyle name="_Percent_DCF Summary pages_Jazztel model 16DP3-Exhibits_Mobile CSC - CMT_Free Cash Flow 2_FCF" xfId="11178"/>
    <cellStyle name="_Percent_DCF Summary pages_Jazztel model 16DP3-Exhibits_Mobile CSC - CMT_Free Cash Flow 3" xfId="11179"/>
    <cellStyle name="_Percent_DCF Summary pages_Jazztel model 16DP3-Exhibits_Mobile CSC - CMT_Free Cash Flow 3 2" xfId="11180"/>
    <cellStyle name="_Percent_DCF Summary pages_Jazztel model 16DP3-Exhibits_Mobile CSC - CMT_Free Cash Flow 3_FCF" xfId="11181"/>
    <cellStyle name="_Percent_DCF Summary pages_Jazztel model 16DP3-Exhibits_Mobile CSC - CMT_Free Cash Flow 4" xfId="11182"/>
    <cellStyle name="_Percent_DCF Summary pages_Jazztel model 16DP3-Exhibits_Mobile CSC - CMT_Free Cash Flow_Bridge FC Act 2007 vs 2008 (Fct June) par entreprise" xfId="11183"/>
    <cellStyle name="_Percent_DCF Summary pages_Jazztel model 16DP3-Exhibits_Mobile CSC - CMT_Free Cash Flow_Bridge FC Act 2007 vs 2008 (Fct June) par entreprise 2" xfId="11184"/>
    <cellStyle name="_Percent_DCF Summary pages_Jazztel model 16DP3-Exhibits_Mobile CSC - CMT_Free Cash Flow_Bridge FC Act 2007 vs 2008 (Fct June) par entreprise 2 2" xfId="11185"/>
    <cellStyle name="_Percent_DCF Summary pages_Jazztel model 16DP3-Exhibits_Mobile CSC - CMT_Free Cash Flow_Bridge FC Act 2007 vs 2008 (Fct June) par entreprise 2_FCF" xfId="11186"/>
    <cellStyle name="_Percent_DCF Summary pages_Jazztel model 16DP3-Exhibits_Mobile CSC - CMT_Free Cash Flow_Bridge FC Act 2007 vs 2008 (Fct June) par entreprise 3" xfId="11187"/>
    <cellStyle name="_Percent_DCF Summary pages_Jazztel model 16DP3-Exhibits_Mobile CSC - CMT_Free Cash Flow_Bridge FC Act 2007 vs 2008 (Fct June) par entreprise 3 2" xfId="11188"/>
    <cellStyle name="_Percent_DCF Summary pages_Jazztel model 16DP3-Exhibits_Mobile CSC - CMT_Free Cash Flow_Bridge FC Act 2007 vs 2008 (Fct June) par entreprise 3_FCF" xfId="11189"/>
    <cellStyle name="_Percent_DCF Summary pages_Jazztel model 16DP3-Exhibits_Mobile CSC - CMT_Free Cash Flow_Bridge FC Act 2007 vs 2008 (Fct June) par entreprise 4" xfId="11190"/>
    <cellStyle name="_Percent_DCF Summary pages_Jazztel model 16DP3-Exhibits_Mobile CSC - CMT_Free Cash Flow_Bridge FC Act 2007 vs 2008 (Fct June) par entreprise_FCF" xfId="11191"/>
    <cellStyle name="_Percent_DCF Summary pages_Jazztel model 16DP3-Exhibits_Mobile CSC - CMT_Free Cash Flow_Cash Unit Review 2012 03 Acetow" xfId="11192"/>
    <cellStyle name="_Percent_DCF Summary pages_Jazztel model 16DP3-Exhibits_Mobile CSC - CMT_Free Cash Flow_Chiffres Pres board 2007" xfId="11193"/>
    <cellStyle name="_Percent_DCF Summary pages_Jazztel model 16DP3-Exhibits_Mobile CSC - CMT_Free Cash Flow_Chiffres Pres board 2007 2" xfId="11194"/>
    <cellStyle name="_Percent_DCF Summary pages_Jazztel model 16DP3-Exhibits_Mobile CSC - CMT_Free Cash Flow_Chiffres Pres board 2007 2 2" xfId="11195"/>
    <cellStyle name="_Percent_DCF Summary pages_Jazztel model 16DP3-Exhibits_Mobile CSC - CMT_Free Cash Flow_Chiffres Pres board 2007 2_FCF" xfId="11196"/>
    <cellStyle name="_Percent_DCF Summary pages_Jazztel model 16DP3-Exhibits_Mobile CSC - CMT_Free Cash Flow_Chiffres Pres board 2007 3" xfId="11197"/>
    <cellStyle name="_Percent_DCF Summary pages_Jazztel model 16DP3-Exhibits_Mobile CSC - CMT_Free Cash Flow_Chiffres Pres board 2007 3 2" xfId="11198"/>
    <cellStyle name="_Percent_DCF Summary pages_Jazztel model 16DP3-Exhibits_Mobile CSC - CMT_Free Cash Flow_Chiffres Pres board 2007 3_FCF" xfId="11199"/>
    <cellStyle name="_Percent_DCF Summary pages_Jazztel model 16DP3-Exhibits_Mobile CSC - CMT_Free Cash Flow_Chiffres Pres board 2007 4" xfId="11200"/>
    <cellStyle name="_Percent_DCF Summary pages_Jazztel model 16DP3-Exhibits_Mobile CSC - CMT_Free Cash Flow_Chiffres Pres board 2007_FCF" xfId="11201"/>
    <cellStyle name="_Percent_DCF Summary pages_Jazztel model 16DP3-Exhibits_Mobile CSC - CMT_Free Cash Flow_Conso Bridge EBITDA 2008x2007" xfId="11202"/>
    <cellStyle name="_Percent_DCF Summary pages_Jazztel model 16DP3-Exhibits_Mobile CSC - CMT_Free Cash Flow_Conso Bridge EBITDA 2008x2007 2" xfId="11203"/>
    <cellStyle name="_Percent_DCF Summary pages_Jazztel model 16DP3-Exhibits_Mobile CSC - CMT_Free Cash Flow_Conso Bridge EBITDA 2008x2007 2 2" xfId="11204"/>
    <cellStyle name="_Percent_DCF Summary pages_Jazztel model 16DP3-Exhibits_Mobile CSC - CMT_Free Cash Flow_Conso Bridge EBITDA 2008x2007 2_FCF" xfId="11205"/>
    <cellStyle name="_Percent_DCF Summary pages_Jazztel model 16DP3-Exhibits_Mobile CSC - CMT_Free Cash Flow_Conso Bridge EBITDA 2008x2007 3" xfId="11206"/>
    <cellStyle name="_Percent_DCF Summary pages_Jazztel model 16DP3-Exhibits_Mobile CSC - CMT_Free Cash Flow_Conso Bridge EBITDA 2008x2007 3 2" xfId="11207"/>
    <cellStyle name="_Percent_DCF Summary pages_Jazztel model 16DP3-Exhibits_Mobile CSC - CMT_Free Cash Flow_Conso Bridge EBITDA 2008x2007 3_FCF" xfId="11208"/>
    <cellStyle name="_Percent_DCF Summary pages_Jazztel model 16DP3-Exhibits_Mobile CSC - CMT_Free Cash Flow_Conso Bridge EBITDA 2008x2007 4" xfId="11209"/>
    <cellStyle name="_Percent_DCF Summary pages_Jazztel model 16DP3-Exhibits_Mobile CSC - CMT_Free Cash Flow_Conso Bridge EBITDA 2008x2007 SPRING06" xfId="11210"/>
    <cellStyle name="_Percent_DCF Summary pages_Jazztel model 16DP3-Exhibits_Mobile CSC - CMT_Free Cash Flow_Conso Bridge EBITDA 2008x2007 SPRING06 2" xfId="11211"/>
    <cellStyle name="_Percent_DCF Summary pages_Jazztel model 16DP3-Exhibits_Mobile CSC - CMT_Free Cash Flow_Conso Bridge EBITDA 2008x2007 SPRING06 2 2" xfId="11212"/>
    <cellStyle name="_Percent_DCF Summary pages_Jazztel model 16DP3-Exhibits_Mobile CSC - CMT_Free Cash Flow_Conso Bridge EBITDA 2008x2007 SPRING06 2_FCF" xfId="11213"/>
    <cellStyle name="_Percent_DCF Summary pages_Jazztel model 16DP3-Exhibits_Mobile CSC - CMT_Free Cash Flow_Conso Bridge EBITDA 2008x2007 SPRING06 3" xfId="11214"/>
    <cellStyle name="_Percent_DCF Summary pages_Jazztel model 16DP3-Exhibits_Mobile CSC - CMT_Free Cash Flow_Conso Bridge EBITDA 2008x2007 SPRING06 3 2" xfId="11215"/>
    <cellStyle name="_Percent_DCF Summary pages_Jazztel model 16DP3-Exhibits_Mobile CSC - CMT_Free Cash Flow_Conso Bridge EBITDA 2008x2007 SPRING06 3_FCF" xfId="11216"/>
    <cellStyle name="_Percent_DCF Summary pages_Jazztel model 16DP3-Exhibits_Mobile CSC - CMT_Free Cash Flow_Conso Bridge EBITDA 2008x2007 SPRING06 4" xfId="11217"/>
    <cellStyle name="_Percent_DCF Summary pages_Jazztel model 16DP3-Exhibits_Mobile CSC - CMT_Free Cash Flow_Conso Bridge EBITDA 2008x2007 SPRING06_FCF" xfId="11218"/>
    <cellStyle name="_Percent_DCF Summary pages_Jazztel model 16DP3-Exhibits_Mobile CSC - CMT_Free Cash Flow_Conso Bridge EBITDA 2008x2007_FCF" xfId="11219"/>
    <cellStyle name="_Percent_DCF Summary pages_Jazztel model 16DP3-Exhibits_Mobile CSC - CMT_Free Cash Flow_FCF" xfId="11220"/>
    <cellStyle name="_Percent_DCF Summary pages_Jazztel model 16DP3-Exhibits_Mobile CSC - CMT_Free Cash Flow_P&amp;L Spring 200806" xfId="11221"/>
    <cellStyle name="_Percent_DCF Summary pages_Jazztel model 16DP3-Exhibits_Mobile CSC - CMT_Free Cash Flow_P&amp;L Spring 200806 2" xfId="11222"/>
    <cellStyle name="_Percent_DCF Summary pages_Jazztel model 16DP3-Exhibits_Mobile CSC - CMT_Free Cash Flow_P&amp;L Spring 200806 2 2" xfId="11223"/>
    <cellStyle name="_Percent_DCF Summary pages_Jazztel model 16DP3-Exhibits_Mobile CSC - CMT_Free Cash Flow_P&amp;L Spring 200806 2_FCF" xfId="11224"/>
    <cellStyle name="_Percent_DCF Summary pages_Jazztel model 16DP3-Exhibits_Mobile CSC - CMT_Free Cash Flow_P&amp;L Spring 200806 3" xfId="11225"/>
    <cellStyle name="_Percent_DCF Summary pages_Jazztel model 16DP3-Exhibits_Mobile CSC - CMT_Free Cash Flow_P&amp;L Spring 200806 3 2" xfId="11226"/>
    <cellStyle name="_Percent_DCF Summary pages_Jazztel model 16DP3-Exhibits_Mobile CSC - CMT_Free Cash Flow_P&amp;L Spring 200806 3_FCF" xfId="11227"/>
    <cellStyle name="_Percent_DCF Summary pages_Jazztel model 16DP3-Exhibits_Mobile CSC - CMT_Free Cash Flow_P&amp;L Spring 200806 4" xfId="11228"/>
    <cellStyle name="_Percent_DCF Summary pages_Jazztel model 16DP3-Exhibits_Mobile CSC - CMT_Free Cash Flow_P&amp;L Spring 200806_FCF" xfId="11229"/>
    <cellStyle name="_Percent_DCF Summary pages_Jazztel model 16DP3-Exhibits_Mobile CSC - CMT_Free Cash Flow_Présentation au Board" xfId="11230"/>
    <cellStyle name="_Percent_DCF Summary pages_Jazztel model 16DP3-Exhibits_Mobile CSC - CMT_Free Cash Flow_Présentation au Board 2" xfId="11231"/>
    <cellStyle name="_Percent_DCF Summary pages_Jazztel model 16DP3-Exhibits_Mobile CSC - CMT_Free Cash Flow_Présentation au Board 2 2" xfId="11232"/>
    <cellStyle name="_Percent_DCF Summary pages_Jazztel model 16DP3-Exhibits_Mobile CSC - CMT_Free Cash Flow_Présentation au Board 2_FCF" xfId="11233"/>
    <cellStyle name="_Percent_DCF Summary pages_Jazztel model 16DP3-Exhibits_Mobile CSC - CMT_Free Cash Flow_Présentation au Board 3" xfId="11234"/>
    <cellStyle name="_Percent_DCF Summary pages_Jazztel model 16DP3-Exhibits_Mobile CSC - CMT_Free Cash Flow_Présentation au Board 3 2" xfId="11235"/>
    <cellStyle name="_Percent_DCF Summary pages_Jazztel model 16DP3-Exhibits_Mobile CSC - CMT_Free Cash Flow_Présentation au Board 3_FCF" xfId="11236"/>
    <cellStyle name="_Percent_DCF Summary pages_Jazztel model 16DP3-Exhibits_Mobile CSC - CMT_Free Cash Flow_Présentation au Board 4" xfId="11237"/>
    <cellStyle name="_Percent_DCF Summary pages_Jazztel model 16DP3-Exhibits_Mobile CSC - CMT_Free Cash Flow_Présentation au Board July 29" xfId="11238"/>
    <cellStyle name="_Percent_DCF Summary pages_Jazztel model 16DP3-Exhibits_Mobile CSC - CMT_Free Cash Flow_Présentation au Board July 29 2" xfId="11239"/>
    <cellStyle name="_Percent_DCF Summary pages_Jazztel model 16DP3-Exhibits_Mobile CSC - CMT_Free Cash Flow_Présentation au Board July 29 2 2" xfId="11240"/>
    <cellStyle name="_Percent_DCF Summary pages_Jazztel model 16DP3-Exhibits_Mobile CSC - CMT_Free Cash Flow_Présentation au Board July 29 2_FCF" xfId="11241"/>
    <cellStyle name="_Percent_DCF Summary pages_Jazztel model 16DP3-Exhibits_Mobile CSC - CMT_Free Cash Flow_Présentation au Board July 29 3" xfId="11242"/>
    <cellStyle name="_Percent_DCF Summary pages_Jazztel model 16DP3-Exhibits_Mobile CSC - CMT_Free Cash Flow_Présentation au Board July 29 3 2" xfId="11243"/>
    <cellStyle name="_Percent_DCF Summary pages_Jazztel model 16DP3-Exhibits_Mobile CSC - CMT_Free Cash Flow_Présentation au Board July 29 3_FCF" xfId="11244"/>
    <cellStyle name="_Percent_DCF Summary pages_Jazztel model 16DP3-Exhibits_Mobile CSC - CMT_Free Cash Flow_Présentation au Board July 29 4" xfId="11245"/>
    <cellStyle name="_Percent_DCF Summary pages_Jazztel model 16DP3-Exhibits_Mobile CSC - CMT_Free Cash Flow_Présentation au Board July 29_FCF" xfId="11246"/>
    <cellStyle name="_Percent_DCF Summary pages_Jazztel model 16DP3-Exhibits_Mobile CSC - CMT_Free Cash Flow_Présentation au Board_FCF" xfId="11247"/>
    <cellStyle name="_Percent_DCF Summary pages_Jazztel model 16DP3-Exhibits_Mobile CSC - CMT_Free Cash Flow_Présentation au CDG July 21 v080708" xfId="11248"/>
    <cellStyle name="_Percent_DCF Summary pages_Jazztel model 16DP3-Exhibits_Mobile CSC - CMT_Free Cash Flow_Présentation au CDG July 21 v080708 2" xfId="11249"/>
    <cellStyle name="_Percent_DCF Summary pages_Jazztel model 16DP3-Exhibits_Mobile CSC - CMT_Free Cash Flow_Présentation au CDG July 21 v080708 2 2" xfId="11250"/>
    <cellStyle name="_Percent_DCF Summary pages_Jazztel model 16DP3-Exhibits_Mobile CSC - CMT_Free Cash Flow_Présentation au CDG July 21 v080708 2_FCF" xfId="11251"/>
    <cellStyle name="_Percent_DCF Summary pages_Jazztel model 16DP3-Exhibits_Mobile CSC - CMT_Free Cash Flow_Présentation au CDG July 21 v080708 3" xfId="11252"/>
    <cellStyle name="_Percent_DCF Summary pages_Jazztel model 16DP3-Exhibits_Mobile CSC - CMT_Free Cash Flow_Présentation au CDG July 21 v080708 3 2" xfId="11253"/>
    <cellStyle name="_Percent_DCF Summary pages_Jazztel model 16DP3-Exhibits_Mobile CSC - CMT_Free Cash Flow_Présentation au CDG July 21 v080708 3_FCF" xfId="11254"/>
    <cellStyle name="_Percent_DCF Summary pages_Jazztel model 16DP3-Exhibits_Mobile CSC - CMT_Free Cash Flow_Présentation au CDG July 21 v080708 4" xfId="11255"/>
    <cellStyle name="_Percent_DCF Summary pages_Jazztel model 16DP3-Exhibits_Mobile CSC - CMT_Free Cash Flow_Présentation au CDG July 21 v080708_FCF" xfId="11256"/>
    <cellStyle name="_Percent_DCF Summary pages_Jazztel model 16DP3-Exhibits_Mobile CSC - CMT_Free Cash Flow_Présention au Board July 29" xfId="11257"/>
    <cellStyle name="_Percent_DCF Summary pages_Jazztel model 16DP3-Exhibits_Mobile CSC - CMT_Free Cash Flow_Présention au Board July 29 2" xfId="11258"/>
    <cellStyle name="_Percent_DCF Summary pages_Jazztel model 16DP3-Exhibits_Mobile CSC - CMT_Free Cash Flow_Présention au Board July 29 2 2" xfId="11259"/>
    <cellStyle name="_Percent_DCF Summary pages_Jazztel model 16DP3-Exhibits_Mobile CSC - CMT_Free Cash Flow_Présention au Board July 29 2_FCF" xfId="11260"/>
    <cellStyle name="_Percent_DCF Summary pages_Jazztel model 16DP3-Exhibits_Mobile CSC - CMT_Free Cash Flow_Présention au Board July 29 3" xfId="11261"/>
    <cellStyle name="_Percent_DCF Summary pages_Jazztel model 16DP3-Exhibits_Mobile CSC - CMT_Free Cash Flow_Présention au Board July 29 3 2" xfId="11262"/>
    <cellStyle name="_Percent_DCF Summary pages_Jazztel model 16DP3-Exhibits_Mobile CSC - CMT_Free Cash Flow_Présention au Board July 29 3_FCF" xfId="11263"/>
    <cellStyle name="_Percent_DCF Summary pages_Jazztel model 16DP3-Exhibits_Mobile CSC - CMT_Free Cash Flow_Présention au Board July 29 4" xfId="11264"/>
    <cellStyle name="_Percent_DCF Summary pages_Jazztel model 16DP3-Exhibits_Mobile CSC - CMT_Free Cash Flow_Présention au Board July 29_FCF" xfId="11265"/>
    <cellStyle name="_Percent_DCF Summary pages_Jazztel model 16DP3-Exhibits_Mobile CSC - CMT_Free Cash Flow_RM 2008 01 comments ILM" xfId="11266"/>
    <cellStyle name="_Percent_DCF Summary pages_Jazztel model 16DP3-Exhibits_Mobile CSC - CMT_Free Cash Flow_RM 2008 01 comments ILM 2" xfId="11267"/>
    <cellStyle name="_Percent_DCF Summary pages_Jazztel model 16DP3-Exhibits_Mobile CSC - CMT_Free Cash Flow_RM 2008 01 comments ILM 2 2" xfId="11268"/>
    <cellStyle name="_Percent_DCF Summary pages_Jazztel model 16DP3-Exhibits_Mobile CSC - CMT_Free Cash Flow_RM 2008 01 comments ILM 2_FCF" xfId="11269"/>
    <cellStyle name="_Percent_DCF Summary pages_Jazztel model 16DP3-Exhibits_Mobile CSC - CMT_Free Cash Flow_RM 2008 01 comments ILM 3" xfId="11270"/>
    <cellStyle name="_Percent_DCF Summary pages_Jazztel model 16DP3-Exhibits_Mobile CSC - CMT_Free Cash Flow_RM 2008 01 comments ILM 3 2" xfId="11271"/>
    <cellStyle name="_Percent_DCF Summary pages_Jazztel model 16DP3-Exhibits_Mobile CSC - CMT_Free Cash Flow_RM 2008 01 comments ILM 3_FCF" xfId="11272"/>
    <cellStyle name="_Percent_DCF Summary pages_Jazztel model 16DP3-Exhibits_Mobile CSC - CMT_Free Cash Flow_RM 2008 01 comments ILM 4" xfId="11273"/>
    <cellStyle name="_Percent_DCF Summary pages_Jazztel model 16DP3-Exhibits_Mobile CSC - CMT_Free Cash Flow_RM 2008 01 comments ILM_FCF" xfId="11274"/>
    <cellStyle name="_Percent_DCF Summary pages_Jazztel model 16DP3-Exhibits_Mobile CSC - CMT_Free Cash Flow_RM 2008 04 comments ILM" xfId="11275"/>
    <cellStyle name="_Percent_DCF Summary pages_Jazztel model 16DP3-Exhibits_Mobile CSC - CMT_Free Cash Flow_RM 2008 04 comments ILM 2" xfId="11276"/>
    <cellStyle name="_Percent_DCF Summary pages_Jazztel model 16DP3-Exhibits_Mobile CSC - CMT_Free Cash Flow_RM 2008 04 comments ILM 2 2" xfId="11277"/>
    <cellStyle name="_Percent_DCF Summary pages_Jazztel model 16DP3-Exhibits_Mobile CSC - CMT_Free Cash Flow_RM 2008 04 comments ILM 2_FCF" xfId="11278"/>
    <cellStyle name="_Percent_DCF Summary pages_Jazztel model 16DP3-Exhibits_Mobile CSC - CMT_Free Cash Flow_RM 2008 04 comments ILM 3" xfId="11279"/>
    <cellStyle name="_Percent_DCF Summary pages_Jazztel model 16DP3-Exhibits_Mobile CSC - CMT_Free Cash Flow_RM 2008 04 comments ILM 3 2" xfId="11280"/>
    <cellStyle name="_Percent_DCF Summary pages_Jazztel model 16DP3-Exhibits_Mobile CSC - CMT_Free Cash Flow_RM 2008 04 comments ILM 3_FCF" xfId="11281"/>
    <cellStyle name="_Percent_DCF Summary pages_Jazztel model 16DP3-Exhibits_Mobile CSC - CMT_Free Cash Flow_RM 2008 04 comments ILM 4" xfId="11282"/>
    <cellStyle name="_Percent_DCF Summary pages_Jazztel model 16DP3-Exhibits_Mobile CSC - CMT_Free Cash Flow_RM 2008 04 comments ILM_FCF" xfId="11283"/>
    <cellStyle name="_Percent_DCF Summary pages_Jazztel model 16DP3-Exhibits_Mobile CSC - CMT_Free Cash Flow_SPRING 2010" xfId="11284"/>
    <cellStyle name="_Percent_DCF Summary pages_Jazztel model 16DP3-Exhibits_Mobile CSC - CMT_Free Cash Flow_SPRING 2010 2" xfId="11285"/>
    <cellStyle name="_Percent_DCF Summary pages_Jazztel model 16DP3-Exhibits_Mobile CSC - CMT_Free Cash Flow_SPRING 2010 2 2" xfId="11286"/>
    <cellStyle name="_Percent_DCF Summary pages_Jazztel model 16DP3-Exhibits_Mobile CSC - CMT_Free Cash Flow_SPRING 2010 2_FCF" xfId="11287"/>
    <cellStyle name="_Percent_DCF Summary pages_Jazztel model 16DP3-Exhibits_Mobile CSC - CMT_Free Cash Flow_SPRING 2010 3" xfId="11288"/>
    <cellStyle name="_Percent_DCF Summary pages_Jazztel model 16DP3-Exhibits_Mobile CSC - CMT_Free Cash Flow_SPRING 2010 3 2" xfId="11289"/>
    <cellStyle name="_Percent_DCF Summary pages_Jazztel model 16DP3-Exhibits_Mobile CSC - CMT_Free Cash Flow_SPRING 2010 3_FCF" xfId="11290"/>
    <cellStyle name="_Percent_DCF Summary pages_Jazztel model 16DP3-Exhibits_Mobile CSC - CMT_Free Cash Flow_SPRING 2010 4" xfId="11291"/>
    <cellStyle name="_Percent_DCF Summary pages_Jazztel model 16DP3-Exhibits_Mobile CSC - CMT_Free Cash Flow_SPRING 2010_FCF" xfId="11292"/>
    <cellStyle name="_Percent_DCF Summary pages_Jazztel model 16DP3-Exhibits_Mobile CSC - CMT_Free Cash Flow_WC &amp; Free Cash Flow 200801" xfId="11293"/>
    <cellStyle name="_Percent_DCF Summary pages_Jazztel model 16DP3-Exhibits_Mobile CSC - CMT_Free Cash Flow_WC &amp; Free Cash Flow 200801 2" xfId="11294"/>
    <cellStyle name="_Percent_DCF Summary pages_Jazztel model 16DP3-Exhibits_Mobile CSC - CMT_Free Cash Flow_WC &amp; Free Cash Flow 200801 2 2" xfId="11295"/>
    <cellStyle name="_Percent_DCF Summary pages_Jazztel model 16DP3-Exhibits_Mobile CSC - CMT_Free Cash Flow_WC &amp; Free Cash Flow 200801 2_FCF" xfId="11296"/>
    <cellStyle name="_Percent_DCF Summary pages_Jazztel model 16DP3-Exhibits_Mobile CSC - CMT_Free Cash Flow_WC &amp; Free Cash Flow 200801 3" xfId="11297"/>
    <cellStyle name="_Percent_DCF Summary pages_Jazztel model 16DP3-Exhibits_Mobile CSC - CMT_Free Cash Flow_WC &amp; Free Cash Flow 200801 3 2" xfId="11298"/>
    <cellStyle name="_Percent_DCF Summary pages_Jazztel model 16DP3-Exhibits_Mobile CSC - CMT_Free Cash Flow_WC &amp; Free Cash Flow 200801 3_FCF" xfId="11299"/>
    <cellStyle name="_Percent_DCF Summary pages_Jazztel model 16DP3-Exhibits_Mobile CSC - CMT_Free Cash Flow_WC &amp; Free Cash Flow 200801 4" xfId="11300"/>
    <cellStyle name="_Percent_DCF Summary pages_Jazztel model 16DP3-Exhibits_Mobile CSC - CMT_Free Cash Flow_WC &amp; Free Cash Flow 200801_FCF" xfId="11301"/>
    <cellStyle name="_Percent_DCF Summary pages_Jazztel model 16DP3-Exhibits_Mobile CSC - CMT_Free Cash Flow_WC &amp; Free Cash Flow 2011-10" xfId="11302"/>
    <cellStyle name="_Percent_DCF Summary pages_Jazztel model 16DP3-Exhibits_Mobile CSC - CMT_Free Cash Flow_WC &amp; Free Cash Flow 2011-10 2" xfId="11303"/>
    <cellStyle name="_Percent_DCF Summary pages_Jazztel model 16DP3-Exhibits_Mobile CSC - CMT_Free Cash Flow_WC &amp; Free Cash Flow 2011-10 2 2" xfId="11304"/>
    <cellStyle name="_Percent_DCF Summary pages_Jazztel model 16DP3-Exhibits_Mobile CSC - CMT_Free Cash Flow_WC &amp; Free Cash Flow 2011-10 2_FCF" xfId="11305"/>
    <cellStyle name="_Percent_DCF Summary pages_Jazztel model 16DP3-Exhibits_Mobile CSC - CMT_Free Cash Flow_WC &amp; Free Cash Flow 2011-10 3" xfId="11306"/>
    <cellStyle name="_Percent_DCF Summary pages_Jazztel model 16DP3-Exhibits_Mobile CSC - CMT_Free Cash Flow_WC &amp; Free Cash Flow 2011-10 3 2" xfId="11307"/>
    <cellStyle name="_Percent_DCF Summary pages_Jazztel model 16DP3-Exhibits_Mobile CSC - CMT_Free Cash Flow_WC &amp; Free Cash Flow 2011-10 3_FCF" xfId="11308"/>
    <cellStyle name="_Percent_DCF Summary pages_Jazztel model 16DP3-Exhibits_Mobile CSC - CMT_Free Cash Flow_WC &amp; Free Cash Flow 2011-10 4" xfId="11309"/>
    <cellStyle name="_Percent_DCF Summary pages_Jazztel model 16DP3-Exhibits_Mobile CSC - CMT_Free Cash Flow_WC &amp; Free Cash Flow 2011-10_FCF" xfId="11310"/>
    <cellStyle name="_Percent_DCF Summary pages_Jazztel model 16DP3-Exhibits_Mobile CSC - CMT_Free Cash Flow_WC &amp; Free Cash Flow Spring 200806" xfId="11311"/>
    <cellStyle name="_Percent_DCF Summary pages_Jazztel model 16DP3-Exhibits_Mobile CSC - CMT_Free Cash Flow_WC &amp; Free Cash Flow Spring 200806 2" xfId="11312"/>
    <cellStyle name="_Percent_DCF Summary pages_Jazztel model 16DP3-Exhibits_Mobile CSC - CMT_Free Cash Flow_WC &amp; Free Cash Flow Spring 200806 2 2" xfId="11313"/>
    <cellStyle name="_Percent_DCF Summary pages_Jazztel model 16DP3-Exhibits_Mobile CSC - CMT_Free Cash Flow_WC &amp; Free Cash Flow Spring 200806 2_FCF" xfId="11314"/>
    <cellStyle name="_Percent_DCF Summary pages_Jazztel model 16DP3-Exhibits_Mobile CSC - CMT_Free Cash Flow_WC &amp; Free Cash Flow Spring 200806 3" xfId="11315"/>
    <cellStyle name="_Percent_DCF Summary pages_Jazztel model 16DP3-Exhibits_Mobile CSC - CMT_Free Cash Flow_WC &amp; Free Cash Flow Spring 200806 3 2" xfId="11316"/>
    <cellStyle name="_Percent_DCF Summary pages_Jazztel model 16DP3-Exhibits_Mobile CSC - CMT_Free Cash Flow_WC &amp; Free Cash Flow Spring 200806 3_FCF" xfId="11317"/>
    <cellStyle name="_Percent_DCF Summary pages_Jazztel model 16DP3-Exhibits_Mobile CSC - CMT_Free Cash Flow_WC &amp; Free Cash Flow Spring 200806 4" xfId="11318"/>
    <cellStyle name="_Percent_DCF Summary pages_Jazztel model 16DP3-Exhibits_Mobile CSC - CMT_Free Cash Flow_WC &amp; Free Cash Flow Spring 200806_FCF" xfId="11319"/>
    <cellStyle name="_Percent_DCF Summary pages_Jazztel model 16DP3-Exhibits_Mobile CSC - CMT_Net result" xfId="11320"/>
    <cellStyle name="_Percent_DCF Summary pages_Jazztel model 16DP3-Exhibits_Mobile CSC - CMT_Net result 2" xfId="11321"/>
    <cellStyle name="_Percent_DCF Summary pages_Jazztel model 16DP3-Exhibits_Mobile CSC - CMT_Net result 2 2" xfId="11322"/>
    <cellStyle name="_Percent_DCF Summary pages_Jazztel model 16DP3-Exhibits_Mobile CSC - CMT_Net result 2_FCF" xfId="11323"/>
    <cellStyle name="_Percent_DCF Summary pages_Jazztel model 16DP3-Exhibits_Mobile CSC - CMT_Net result 3" xfId="11324"/>
    <cellStyle name="_Percent_DCF Summary pages_Jazztel model 16DP3-Exhibits_Mobile CSC - CMT_Net result 3 2" xfId="11325"/>
    <cellStyle name="_Percent_DCF Summary pages_Jazztel model 16DP3-Exhibits_Mobile CSC - CMT_Net result 3_FCF" xfId="11326"/>
    <cellStyle name="_Percent_DCF Summary pages_Jazztel model 16DP3-Exhibits_Mobile CSC - CMT_Net result 4" xfId="11327"/>
    <cellStyle name="_Percent_DCF Summary pages_Jazztel model 16DP3-Exhibits_Mobile CSC - CMT_Net result_FCF" xfId="11328"/>
    <cellStyle name="_Percent_DCF Summary pages_Jazztel model 16DP3-Exhibits_Mobile CSC - CMT_Présention au Board July 29" xfId="11329"/>
    <cellStyle name="_Percent_DCF Summary pages_Jazztel model 16DP3-Exhibits_Mobile CSC - CMT_Présention au Board July 29 2" xfId="11330"/>
    <cellStyle name="_Percent_DCF Summary pages_Jazztel model 16DP3-Exhibits_Mobile CSC - CMT_Présention au Board July 29 2 2" xfId="11331"/>
    <cellStyle name="_Percent_DCF Summary pages_Jazztel model 16DP3-Exhibits_Mobile CSC - CMT_Présention au Board July 29 2_FCF" xfId="11332"/>
    <cellStyle name="_Percent_DCF Summary pages_Jazztel model 16DP3-Exhibits_Mobile CSC - CMT_Présention au Board July 29 3" xfId="11333"/>
    <cellStyle name="_Percent_DCF Summary pages_Jazztel model 16DP3-Exhibits_Mobile CSC - CMT_Présention au Board July 29 3 2" xfId="11334"/>
    <cellStyle name="_Percent_DCF Summary pages_Jazztel model 16DP3-Exhibits_Mobile CSC - CMT_Présention au Board July 29 3_FCF" xfId="11335"/>
    <cellStyle name="_Percent_DCF Summary pages_Jazztel model 16DP3-Exhibits_Mobile CSC - CMT_Présention au Board July 29 4" xfId="11336"/>
    <cellStyle name="_Percent_DCF Summary pages_Jazztel model 16DP3-Exhibits_Mobile CSC - CMT_Présention au Board July 29_FCF" xfId="11337"/>
    <cellStyle name="_Percent_DCF Summary pages_Jazztel model 16DP3-Exhibits_Mobile CSC - CMT_suivi dette et FCF" xfId="11338"/>
    <cellStyle name="_Percent_DCF Summary pages_Jazztel model 16DP3-Exhibits_Mobile CSC - CMT_suivi dette et FCF 2" xfId="11339"/>
    <cellStyle name="_Percent_DCF Summary pages_Jazztel model 16DP3-Exhibits_Mobile CSC - CMT_suivi dette et FCF 2 2" xfId="11340"/>
    <cellStyle name="_Percent_DCF Summary pages_Jazztel model 16DP3-Exhibits_Mobile CSC - CMT_suivi dette et FCF 2_FCF" xfId="11341"/>
    <cellStyle name="_Percent_DCF Summary pages_Jazztel model 16DP3-Exhibits_Mobile CSC - CMT_suivi dette et FCF 3" xfId="11342"/>
    <cellStyle name="_Percent_DCF Summary pages_Jazztel model 16DP3-Exhibits_Mobile CSC - CMT_suivi dette et FCF 3 2" xfId="11343"/>
    <cellStyle name="_Percent_DCF Summary pages_Jazztel model 16DP3-Exhibits_Mobile CSC - CMT_suivi dette et FCF 3_FCF" xfId="11344"/>
    <cellStyle name="_Percent_DCF Summary pages_Jazztel model 16DP3-Exhibits_Mobile CSC - CMT_suivi dette et FCF 4" xfId="11345"/>
    <cellStyle name="_Percent_DCF Summary pages_Jazztel model 16DP3-Exhibits_Mobile CSC - CMT_suivi dette et FCF_FCF" xfId="11346"/>
    <cellStyle name="_Percent_DCF Summary pages_Jazztel model 16DP3-Exhibits_Mobile CSC - CMT_Synthèse prev 2006 - 2007 par entreprise" xfId="11347"/>
    <cellStyle name="_Percent_DCF Summary pages_Jazztel model 16DP3-Exhibits_Mobile CSC - CMT_Synthèse prev 2006 - 2007 par entreprise 2" xfId="11348"/>
    <cellStyle name="_Percent_DCF Summary pages_Jazztel model 16DP3-Exhibits_Mobile CSC - CMT_Synthèse prev 2006 - 2007 par entreprise 2 2" xfId="11349"/>
    <cellStyle name="_Percent_DCF Summary pages_Jazztel model 16DP3-Exhibits_Mobile CSC - CMT_Synthèse prev 2006 - 2007 par entreprise 2_FCF" xfId="11350"/>
    <cellStyle name="_Percent_DCF Summary pages_Jazztel model 16DP3-Exhibits_Mobile CSC - CMT_Synthèse prev 2006 - 2007 par entreprise 3" xfId="11351"/>
    <cellStyle name="_Percent_DCF Summary pages_Jazztel model 16DP3-Exhibits_Mobile CSC - CMT_Synthèse prev 2006 - 2007 par entreprise 3 2" xfId="11352"/>
    <cellStyle name="_Percent_DCF Summary pages_Jazztel model 16DP3-Exhibits_Mobile CSC - CMT_Synthèse prev 2006 - 2007 par entreprise 3_FCF" xfId="11353"/>
    <cellStyle name="_Percent_DCF Summary pages_Jazztel model 16DP3-Exhibits_Mobile CSC - CMT_Synthèse prev 2006 - 2007 par entreprise 4" xfId="11354"/>
    <cellStyle name="_Percent_DCF Summary pages_Jazztel model 16DP3-Exhibits_Mobile CSC - CMT_Synthèse prev 2006 - 2007 par entreprise v2" xfId="11355"/>
    <cellStyle name="_Percent_DCF Summary pages_Jazztel model 16DP3-Exhibits_Mobile CSC - CMT_Synthèse prev 2006 - 2007 par entreprise v2 2" xfId="11356"/>
    <cellStyle name="_Percent_DCF Summary pages_Jazztel model 16DP3-Exhibits_Mobile CSC - CMT_Synthèse prev 2006 - 2007 par entreprise v2 2 2" xfId="11357"/>
    <cellStyle name="_Percent_DCF Summary pages_Jazztel model 16DP3-Exhibits_Mobile CSC - CMT_Synthèse prev 2006 - 2007 par entreprise v2 2_FCF" xfId="11358"/>
    <cellStyle name="_Percent_DCF Summary pages_Jazztel model 16DP3-Exhibits_Mobile CSC - CMT_Synthèse prev 2006 - 2007 par entreprise v2 3" xfId="11359"/>
    <cellStyle name="_Percent_DCF Summary pages_Jazztel model 16DP3-Exhibits_Mobile CSC - CMT_Synthèse prev 2006 - 2007 par entreprise v2 3 2" xfId="11360"/>
    <cellStyle name="_Percent_DCF Summary pages_Jazztel model 16DP3-Exhibits_Mobile CSC - CMT_Synthèse prev 2006 - 2007 par entreprise v2 3_FCF" xfId="11361"/>
    <cellStyle name="_Percent_DCF Summary pages_Jazztel model 16DP3-Exhibits_Mobile CSC - CMT_Synthèse prev 2006 - 2007 par entreprise v2 4" xfId="11362"/>
    <cellStyle name="_Percent_DCF Summary pages_Jazztel model 16DP3-Exhibits_Mobile CSC - CMT_Synthèse prev 2006 - 2007 par entreprise v2_Bridge FC Act 2007 vs 2008 (Fct June) par entreprise" xfId="11363"/>
    <cellStyle name="_Percent_DCF Summary pages_Jazztel model 16DP3-Exhibits_Mobile CSC - CMT_Synthèse prev 2006 - 2007 par entreprise v2_Bridge FC Act 2007 vs 2008 (Fct June) par entreprise 2" xfId="11364"/>
    <cellStyle name="_Percent_DCF Summary pages_Jazztel model 16DP3-Exhibits_Mobile CSC - CMT_Synthèse prev 2006 - 2007 par entreprise v2_Bridge FC Act 2007 vs 2008 (Fct June) par entreprise 2 2" xfId="11365"/>
    <cellStyle name="_Percent_DCF Summary pages_Jazztel model 16DP3-Exhibits_Mobile CSC - CMT_Synthèse prev 2006 - 2007 par entreprise v2_Bridge FC Act 2007 vs 2008 (Fct June) par entreprise 2_FCF" xfId="11366"/>
    <cellStyle name="_Percent_DCF Summary pages_Jazztel model 16DP3-Exhibits_Mobile CSC - CMT_Synthèse prev 2006 - 2007 par entreprise v2_Bridge FC Act 2007 vs 2008 (Fct June) par entreprise 3" xfId="11367"/>
    <cellStyle name="_Percent_DCF Summary pages_Jazztel model 16DP3-Exhibits_Mobile CSC - CMT_Synthèse prev 2006 - 2007 par entreprise v2_Bridge FC Act 2007 vs 2008 (Fct June) par entreprise 3 2" xfId="11368"/>
    <cellStyle name="_Percent_DCF Summary pages_Jazztel model 16DP3-Exhibits_Mobile CSC - CMT_Synthèse prev 2006 - 2007 par entreprise v2_Bridge FC Act 2007 vs 2008 (Fct June) par entreprise 3_FCF" xfId="11369"/>
    <cellStyle name="_Percent_DCF Summary pages_Jazztel model 16DP3-Exhibits_Mobile CSC - CMT_Synthèse prev 2006 - 2007 par entreprise v2_Bridge FC Act 2007 vs 2008 (Fct June) par entreprise 4" xfId="11370"/>
    <cellStyle name="_Percent_DCF Summary pages_Jazztel model 16DP3-Exhibits_Mobile CSC - CMT_Synthèse prev 2006 - 2007 par entreprise v2_Bridge FC Act 2007 vs 2008 (Fct June) par entreprise_FCF" xfId="11371"/>
    <cellStyle name="_Percent_DCF Summary pages_Jazztel model 16DP3-Exhibits_Mobile CSC - CMT_Synthèse prev 2006 - 2007 par entreprise v2_Cash Unit Review 2012 03 Acetow" xfId="11372"/>
    <cellStyle name="_Percent_DCF Summary pages_Jazztel model 16DP3-Exhibits_Mobile CSC - CMT_Synthèse prev 2006 - 2007 par entreprise v2_Chiffres Pres board 2007" xfId="11373"/>
    <cellStyle name="_Percent_DCF Summary pages_Jazztel model 16DP3-Exhibits_Mobile CSC - CMT_Synthèse prev 2006 - 2007 par entreprise v2_Chiffres Pres board 2007 2" xfId="11374"/>
    <cellStyle name="_Percent_DCF Summary pages_Jazztel model 16DP3-Exhibits_Mobile CSC - CMT_Synthèse prev 2006 - 2007 par entreprise v2_Chiffres Pres board 2007 2 2" xfId="11375"/>
    <cellStyle name="_Percent_DCF Summary pages_Jazztel model 16DP3-Exhibits_Mobile CSC - CMT_Synthèse prev 2006 - 2007 par entreprise v2_Chiffres Pres board 2007 2_FCF" xfId="11376"/>
    <cellStyle name="_Percent_DCF Summary pages_Jazztel model 16DP3-Exhibits_Mobile CSC - CMT_Synthèse prev 2006 - 2007 par entreprise v2_Chiffres Pres board 2007 3" xfId="11377"/>
    <cellStyle name="_Percent_DCF Summary pages_Jazztel model 16DP3-Exhibits_Mobile CSC - CMT_Synthèse prev 2006 - 2007 par entreprise v2_Chiffres Pres board 2007 3 2" xfId="11378"/>
    <cellStyle name="_Percent_DCF Summary pages_Jazztel model 16DP3-Exhibits_Mobile CSC - CMT_Synthèse prev 2006 - 2007 par entreprise v2_Chiffres Pres board 2007 3_FCF" xfId="11379"/>
    <cellStyle name="_Percent_DCF Summary pages_Jazztel model 16DP3-Exhibits_Mobile CSC - CMT_Synthèse prev 2006 - 2007 par entreprise v2_Chiffres Pres board 2007 4" xfId="11380"/>
    <cellStyle name="_Percent_DCF Summary pages_Jazztel model 16DP3-Exhibits_Mobile CSC - CMT_Synthèse prev 2006 - 2007 par entreprise v2_Chiffres Pres board 2007_FCF" xfId="11381"/>
    <cellStyle name="_Percent_DCF Summary pages_Jazztel model 16DP3-Exhibits_Mobile CSC - CMT_Synthèse prev 2006 - 2007 par entreprise v2_Conso Bridge EBITDA 2008x2007" xfId="11382"/>
    <cellStyle name="_Percent_DCF Summary pages_Jazztel model 16DP3-Exhibits_Mobile CSC - CMT_Synthèse prev 2006 - 2007 par entreprise v2_Conso Bridge EBITDA 2008x2007 2" xfId="11383"/>
    <cellStyle name="_Percent_DCF Summary pages_Jazztel model 16DP3-Exhibits_Mobile CSC - CMT_Synthèse prev 2006 - 2007 par entreprise v2_Conso Bridge EBITDA 2008x2007 2 2" xfId="11384"/>
    <cellStyle name="_Percent_DCF Summary pages_Jazztel model 16DP3-Exhibits_Mobile CSC - CMT_Synthèse prev 2006 - 2007 par entreprise v2_Conso Bridge EBITDA 2008x2007 2_FCF" xfId="11385"/>
    <cellStyle name="_Percent_DCF Summary pages_Jazztel model 16DP3-Exhibits_Mobile CSC - CMT_Synthèse prev 2006 - 2007 par entreprise v2_Conso Bridge EBITDA 2008x2007 3" xfId="11386"/>
    <cellStyle name="_Percent_DCF Summary pages_Jazztel model 16DP3-Exhibits_Mobile CSC - CMT_Synthèse prev 2006 - 2007 par entreprise v2_Conso Bridge EBITDA 2008x2007 3 2" xfId="11387"/>
    <cellStyle name="_Percent_DCF Summary pages_Jazztel model 16DP3-Exhibits_Mobile CSC - CMT_Synthèse prev 2006 - 2007 par entreprise v2_Conso Bridge EBITDA 2008x2007 3_FCF" xfId="11388"/>
    <cellStyle name="_Percent_DCF Summary pages_Jazztel model 16DP3-Exhibits_Mobile CSC - CMT_Synthèse prev 2006 - 2007 par entreprise v2_Conso Bridge EBITDA 2008x2007 4" xfId="11389"/>
    <cellStyle name="_Percent_DCF Summary pages_Jazztel model 16DP3-Exhibits_Mobile CSC - CMT_Synthèse prev 2006 - 2007 par entreprise v2_Conso Bridge EBITDA 2008x2007 SPRING06" xfId="11390"/>
    <cellStyle name="_Percent_DCF Summary pages_Jazztel model 16DP3-Exhibits_Mobile CSC - CMT_Synthèse prev 2006 - 2007 par entreprise v2_Conso Bridge EBITDA 2008x2007 SPRING06 2" xfId="11391"/>
    <cellStyle name="_Percent_DCF Summary pages_Jazztel model 16DP3-Exhibits_Mobile CSC - CMT_Synthèse prev 2006 - 2007 par entreprise v2_Conso Bridge EBITDA 2008x2007 SPRING06 2 2" xfId="11392"/>
    <cellStyle name="_Percent_DCF Summary pages_Jazztel model 16DP3-Exhibits_Mobile CSC - CMT_Synthèse prev 2006 - 2007 par entreprise v2_Conso Bridge EBITDA 2008x2007 SPRING06 2_FCF" xfId="11393"/>
    <cellStyle name="_Percent_DCF Summary pages_Jazztel model 16DP3-Exhibits_Mobile CSC - CMT_Synthèse prev 2006 - 2007 par entreprise v2_Conso Bridge EBITDA 2008x2007 SPRING06 3" xfId="11394"/>
    <cellStyle name="_Percent_DCF Summary pages_Jazztel model 16DP3-Exhibits_Mobile CSC - CMT_Synthèse prev 2006 - 2007 par entreprise v2_Conso Bridge EBITDA 2008x2007 SPRING06 3 2" xfId="11395"/>
    <cellStyle name="_Percent_DCF Summary pages_Jazztel model 16DP3-Exhibits_Mobile CSC - CMT_Synthèse prev 2006 - 2007 par entreprise v2_Conso Bridge EBITDA 2008x2007 SPRING06 3_FCF" xfId="11396"/>
    <cellStyle name="_Percent_DCF Summary pages_Jazztel model 16DP3-Exhibits_Mobile CSC - CMT_Synthèse prev 2006 - 2007 par entreprise v2_Conso Bridge EBITDA 2008x2007 SPRING06 4" xfId="11397"/>
    <cellStyle name="_Percent_DCF Summary pages_Jazztel model 16DP3-Exhibits_Mobile CSC - CMT_Synthèse prev 2006 - 2007 par entreprise v2_Conso Bridge EBITDA 2008x2007 SPRING06_FCF" xfId="11398"/>
    <cellStyle name="_Percent_DCF Summary pages_Jazztel model 16DP3-Exhibits_Mobile CSC - CMT_Synthèse prev 2006 - 2007 par entreprise v2_Conso Bridge EBITDA 2008x2007_FCF" xfId="11399"/>
    <cellStyle name="_Percent_DCF Summary pages_Jazztel model 16DP3-Exhibits_Mobile CSC - CMT_Synthèse prev 2006 - 2007 par entreprise v2_FCF" xfId="11400"/>
    <cellStyle name="_Percent_DCF Summary pages_Jazztel model 16DP3-Exhibits_Mobile CSC - CMT_Synthèse prev 2006 - 2007 par entreprise v2_P&amp;L Spring 200806" xfId="11401"/>
    <cellStyle name="_Percent_DCF Summary pages_Jazztel model 16DP3-Exhibits_Mobile CSC - CMT_Synthèse prev 2006 - 2007 par entreprise v2_P&amp;L Spring 200806 2" xfId="11402"/>
    <cellStyle name="_Percent_DCF Summary pages_Jazztel model 16DP3-Exhibits_Mobile CSC - CMT_Synthèse prev 2006 - 2007 par entreprise v2_P&amp;L Spring 200806 2 2" xfId="11403"/>
    <cellStyle name="_Percent_DCF Summary pages_Jazztel model 16DP3-Exhibits_Mobile CSC - CMT_Synthèse prev 2006 - 2007 par entreprise v2_P&amp;L Spring 200806 2_FCF" xfId="11404"/>
    <cellStyle name="_Percent_DCF Summary pages_Jazztel model 16DP3-Exhibits_Mobile CSC - CMT_Synthèse prev 2006 - 2007 par entreprise v2_P&amp;L Spring 200806 3" xfId="11405"/>
    <cellStyle name="_Percent_DCF Summary pages_Jazztel model 16DP3-Exhibits_Mobile CSC - CMT_Synthèse prev 2006 - 2007 par entreprise v2_P&amp;L Spring 200806 3 2" xfId="11406"/>
    <cellStyle name="_Percent_DCF Summary pages_Jazztel model 16DP3-Exhibits_Mobile CSC - CMT_Synthèse prev 2006 - 2007 par entreprise v2_P&amp;L Spring 200806 3_FCF" xfId="11407"/>
    <cellStyle name="_Percent_DCF Summary pages_Jazztel model 16DP3-Exhibits_Mobile CSC - CMT_Synthèse prev 2006 - 2007 par entreprise v2_P&amp;L Spring 200806 4" xfId="11408"/>
    <cellStyle name="_Percent_DCF Summary pages_Jazztel model 16DP3-Exhibits_Mobile CSC - CMT_Synthèse prev 2006 - 2007 par entreprise v2_P&amp;L Spring 200806_FCF" xfId="11409"/>
    <cellStyle name="_Percent_DCF Summary pages_Jazztel model 16DP3-Exhibits_Mobile CSC - CMT_Synthèse prev 2006 - 2007 par entreprise v2_Présentation au Board" xfId="11410"/>
    <cellStyle name="_Percent_DCF Summary pages_Jazztel model 16DP3-Exhibits_Mobile CSC - CMT_Synthèse prev 2006 - 2007 par entreprise v2_Présentation au Board 2" xfId="11411"/>
    <cellStyle name="_Percent_DCF Summary pages_Jazztel model 16DP3-Exhibits_Mobile CSC - CMT_Synthèse prev 2006 - 2007 par entreprise v2_Présentation au Board 2 2" xfId="11412"/>
    <cellStyle name="_Percent_DCF Summary pages_Jazztel model 16DP3-Exhibits_Mobile CSC - CMT_Synthèse prev 2006 - 2007 par entreprise v2_Présentation au Board 2_FCF" xfId="11413"/>
    <cellStyle name="_Percent_DCF Summary pages_Jazztel model 16DP3-Exhibits_Mobile CSC - CMT_Synthèse prev 2006 - 2007 par entreprise v2_Présentation au Board 3" xfId="11414"/>
    <cellStyle name="_Percent_DCF Summary pages_Jazztel model 16DP3-Exhibits_Mobile CSC - CMT_Synthèse prev 2006 - 2007 par entreprise v2_Présentation au Board 3 2" xfId="11415"/>
    <cellStyle name="_Percent_DCF Summary pages_Jazztel model 16DP3-Exhibits_Mobile CSC - CMT_Synthèse prev 2006 - 2007 par entreprise v2_Présentation au Board 3_FCF" xfId="11416"/>
    <cellStyle name="_Percent_DCF Summary pages_Jazztel model 16DP3-Exhibits_Mobile CSC - CMT_Synthèse prev 2006 - 2007 par entreprise v2_Présentation au Board 4" xfId="11417"/>
    <cellStyle name="_Percent_DCF Summary pages_Jazztel model 16DP3-Exhibits_Mobile CSC - CMT_Synthèse prev 2006 - 2007 par entreprise v2_Présentation au Board July 29" xfId="11418"/>
    <cellStyle name="_Percent_DCF Summary pages_Jazztel model 16DP3-Exhibits_Mobile CSC - CMT_Synthèse prev 2006 - 2007 par entreprise v2_Présentation au Board July 29 2" xfId="11419"/>
    <cellStyle name="_Percent_DCF Summary pages_Jazztel model 16DP3-Exhibits_Mobile CSC - CMT_Synthèse prev 2006 - 2007 par entreprise v2_Présentation au Board July 29 2 2" xfId="11420"/>
    <cellStyle name="_Percent_DCF Summary pages_Jazztel model 16DP3-Exhibits_Mobile CSC - CMT_Synthèse prev 2006 - 2007 par entreprise v2_Présentation au Board July 29 2_FCF" xfId="11421"/>
    <cellStyle name="_Percent_DCF Summary pages_Jazztel model 16DP3-Exhibits_Mobile CSC - CMT_Synthèse prev 2006 - 2007 par entreprise v2_Présentation au Board July 29 3" xfId="11422"/>
    <cellStyle name="_Percent_DCF Summary pages_Jazztel model 16DP3-Exhibits_Mobile CSC - CMT_Synthèse prev 2006 - 2007 par entreprise v2_Présentation au Board July 29 3 2" xfId="11423"/>
    <cellStyle name="_Percent_DCF Summary pages_Jazztel model 16DP3-Exhibits_Mobile CSC - CMT_Synthèse prev 2006 - 2007 par entreprise v2_Présentation au Board July 29 3_FCF" xfId="11424"/>
    <cellStyle name="_Percent_DCF Summary pages_Jazztel model 16DP3-Exhibits_Mobile CSC - CMT_Synthèse prev 2006 - 2007 par entreprise v2_Présentation au Board July 29 4" xfId="11425"/>
    <cellStyle name="_Percent_DCF Summary pages_Jazztel model 16DP3-Exhibits_Mobile CSC - CMT_Synthèse prev 2006 - 2007 par entreprise v2_Présentation au Board July 29_FCF" xfId="11426"/>
    <cellStyle name="_Percent_DCF Summary pages_Jazztel model 16DP3-Exhibits_Mobile CSC - CMT_Synthèse prev 2006 - 2007 par entreprise v2_Présentation au Board_FCF" xfId="11427"/>
    <cellStyle name="_Percent_DCF Summary pages_Jazztel model 16DP3-Exhibits_Mobile CSC - CMT_Synthèse prev 2006 - 2007 par entreprise v2_Présentation au CDG July 21 v080708" xfId="11428"/>
    <cellStyle name="_Percent_DCF Summary pages_Jazztel model 16DP3-Exhibits_Mobile CSC - CMT_Synthèse prev 2006 - 2007 par entreprise v2_Présentation au CDG July 21 v080708 2" xfId="11429"/>
    <cellStyle name="_Percent_DCF Summary pages_Jazztel model 16DP3-Exhibits_Mobile CSC - CMT_Synthèse prev 2006 - 2007 par entreprise v2_Présentation au CDG July 21 v080708 2 2" xfId="11430"/>
    <cellStyle name="_Percent_DCF Summary pages_Jazztel model 16DP3-Exhibits_Mobile CSC - CMT_Synthèse prev 2006 - 2007 par entreprise v2_Présentation au CDG July 21 v080708 2_FCF" xfId="11431"/>
    <cellStyle name="_Percent_DCF Summary pages_Jazztel model 16DP3-Exhibits_Mobile CSC - CMT_Synthèse prev 2006 - 2007 par entreprise v2_Présentation au CDG July 21 v080708 3" xfId="11432"/>
    <cellStyle name="_Percent_DCF Summary pages_Jazztel model 16DP3-Exhibits_Mobile CSC - CMT_Synthèse prev 2006 - 2007 par entreprise v2_Présentation au CDG July 21 v080708 3 2" xfId="11433"/>
    <cellStyle name="_Percent_DCF Summary pages_Jazztel model 16DP3-Exhibits_Mobile CSC - CMT_Synthèse prev 2006 - 2007 par entreprise v2_Présentation au CDG July 21 v080708 3_FCF" xfId="11434"/>
    <cellStyle name="_Percent_DCF Summary pages_Jazztel model 16DP3-Exhibits_Mobile CSC - CMT_Synthèse prev 2006 - 2007 par entreprise v2_Présentation au CDG July 21 v080708 4" xfId="11435"/>
    <cellStyle name="_Percent_DCF Summary pages_Jazztel model 16DP3-Exhibits_Mobile CSC - CMT_Synthèse prev 2006 - 2007 par entreprise v2_Présentation au CDG July 21 v080708_FCF" xfId="11436"/>
    <cellStyle name="_Percent_DCF Summary pages_Jazztel model 16DP3-Exhibits_Mobile CSC - CMT_Synthèse prev 2006 - 2007 par entreprise v2_Présention au Board July 29" xfId="11437"/>
    <cellStyle name="_Percent_DCF Summary pages_Jazztel model 16DP3-Exhibits_Mobile CSC - CMT_Synthèse prev 2006 - 2007 par entreprise v2_Présention au Board July 29 2" xfId="11438"/>
    <cellStyle name="_Percent_DCF Summary pages_Jazztel model 16DP3-Exhibits_Mobile CSC - CMT_Synthèse prev 2006 - 2007 par entreprise v2_Présention au Board July 29 2 2" xfId="11439"/>
    <cellStyle name="_Percent_DCF Summary pages_Jazztel model 16DP3-Exhibits_Mobile CSC - CMT_Synthèse prev 2006 - 2007 par entreprise v2_Présention au Board July 29 2_FCF" xfId="11440"/>
    <cellStyle name="_Percent_DCF Summary pages_Jazztel model 16DP3-Exhibits_Mobile CSC - CMT_Synthèse prev 2006 - 2007 par entreprise v2_Présention au Board July 29 3" xfId="11441"/>
    <cellStyle name="_Percent_DCF Summary pages_Jazztel model 16DP3-Exhibits_Mobile CSC - CMT_Synthèse prev 2006 - 2007 par entreprise v2_Présention au Board July 29 3 2" xfId="11442"/>
    <cellStyle name="_Percent_DCF Summary pages_Jazztel model 16DP3-Exhibits_Mobile CSC - CMT_Synthèse prev 2006 - 2007 par entreprise v2_Présention au Board July 29 3_FCF" xfId="11443"/>
    <cellStyle name="_Percent_DCF Summary pages_Jazztel model 16DP3-Exhibits_Mobile CSC - CMT_Synthèse prev 2006 - 2007 par entreprise v2_Présention au Board July 29 4" xfId="11444"/>
    <cellStyle name="_Percent_DCF Summary pages_Jazztel model 16DP3-Exhibits_Mobile CSC - CMT_Synthèse prev 2006 - 2007 par entreprise v2_Présention au Board July 29_FCF" xfId="11445"/>
    <cellStyle name="_Percent_DCF Summary pages_Jazztel model 16DP3-Exhibits_Mobile CSC - CMT_Synthèse prev 2006 - 2007 par entreprise v2_RM 2008 01 comments ILM" xfId="11446"/>
    <cellStyle name="_Percent_DCF Summary pages_Jazztel model 16DP3-Exhibits_Mobile CSC - CMT_Synthèse prev 2006 - 2007 par entreprise v2_RM 2008 01 comments ILM 2" xfId="11447"/>
    <cellStyle name="_Percent_DCF Summary pages_Jazztel model 16DP3-Exhibits_Mobile CSC - CMT_Synthèse prev 2006 - 2007 par entreprise v2_RM 2008 01 comments ILM 2 2" xfId="11448"/>
    <cellStyle name="_Percent_DCF Summary pages_Jazztel model 16DP3-Exhibits_Mobile CSC - CMT_Synthèse prev 2006 - 2007 par entreprise v2_RM 2008 01 comments ILM 2_FCF" xfId="11449"/>
    <cellStyle name="_Percent_DCF Summary pages_Jazztel model 16DP3-Exhibits_Mobile CSC - CMT_Synthèse prev 2006 - 2007 par entreprise v2_RM 2008 01 comments ILM 3" xfId="11450"/>
    <cellStyle name="_Percent_DCF Summary pages_Jazztel model 16DP3-Exhibits_Mobile CSC - CMT_Synthèse prev 2006 - 2007 par entreprise v2_RM 2008 01 comments ILM 3 2" xfId="11451"/>
    <cellStyle name="_Percent_DCF Summary pages_Jazztel model 16DP3-Exhibits_Mobile CSC - CMT_Synthèse prev 2006 - 2007 par entreprise v2_RM 2008 01 comments ILM 3_FCF" xfId="11452"/>
    <cellStyle name="_Percent_DCF Summary pages_Jazztel model 16DP3-Exhibits_Mobile CSC - CMT_Synthèse prev 2006 - 2007 par entreprise v2_RM 2008 01 comments ILM 4" xfId="11453"/>
    <cellStyle name="_Percent_DCF Summary pages_Jazztel model 16DP3-Exhibits_Mobile CSC - CMT_Synthèse prev 2006 - 2007 par entreprise v2_RM 2008 01 comments ILM_FCF" xfId="11454"/>
    <cellStyle name="_Percent_DCF Summary pages_Jazztel model 16DP3-Exhibits_Mobile CSC - CMT_Synthèse prev 2006 - 2007 par entreprise v2_RM 2008 04 comments ILM" xfId="11455"/>
    <cellStyle name="_Percent_DCF Summary pages_Jazztel model 16DP3-Exhibits_Mobile CSC - CMT_Synthèse prev 2006 - 2007 par entreprise v2_RM 2008 04 comments ILM 2" xfId="11456"/>
    <cellStyle name="_Percent_DCF Summary pages_Jazztel model 16DP3-Exhibits_Mobile CSC - CMT_Synthèse prev 2006 - 2007 par entreprise v2_RM 2008 04 comments ILM 2 2" xfId="11457"/>
    <cellStyle name="_Percent_DCF Summary pages_Jazztel model 16DP3-Exhibits_Mobile CSC - CMT_Synthèse prev 2006 - 2007 par entreprise v2_RM 2008 04 comments ILM 2_FCF" xfId="11458"/>
    <cellStyle name="_Percent_DCF Summary pages_Jazztel model 16DP3-Exhibits_Mobile CSC - CMT_Synthèse prev 2006 - 2007 par entreprise v2_RM 2008 04 comments ILM 3" xfId="11459"/>
    <cellStyle name="_Percent_DCF Summary pages_Jazztel model 16DP3-Exhibits_Mobile CSC - CMT_Synthèse prev 2006 - 2007 par entreprise v2_RM 2008 04 comments ILM 3 2" xfId="11460"/>
    <cellStyle name="_Percent_DCF Summary pages_Jazztel model 16DP3-Exhibits_Mobile CSC - CMT_Synthèse prev 2006 - 2007 par entreprise v2_RM 2008 04 comments ILM 3_FCF" xfId="11461"/>
    <cellStyle name="_Percent_DCF Summary pages_Jazztel model 16DP3-Exhibits_Mobile CSC - CMT_Synthèse prev 2006 - 2007 par entreprise v2_RM 2008 04 comments ILM 4" xfId="11462"/>
    <cellStyle name="_Percent_DCF Summary pages_Jazztel model 16DP3-Exhibits_Mobile CSC - CMT_Synthèse prev 2006 - 2007 par entreprise v2_RM 2008 04 comments ILM_FCF" xfId="11463"/>
    <cellStyle name="_Percent_DCF Summary pages_Jazztel model 16DP3-Exhibits_Mobile CSC - CMT_Synthèse prev 2006 - 2007 par entreprise v2_SPRING 2010" xfId="11464"/>
    <cellStyle name="_Percent_DCF Summary pages_Jazztel model 16DP3-Exhibits_Mobile CSC - CMT_Synthèse prev 2006 - 2007 par entreprise v2_SPRING 2010 2" xfId="11465"/>
    <cellStyle name="_Percent_DCF Summary pages_Jazztel model 16DP3-Exhibits_Mobile CSC - CMT_Synthèse prev 2006 - 2007 par entreprise v2_SPRING 2010 2 2" xfId="11466"/>
    <cellStyle name="_Percent_DCF Summary pages_Jazztel model 16DP3-Exhibits_Mobile CSC - CMT_Synthèse prev 2006 - 2007 par entreprise v2_SPRING 2010 2_FCF" xfId="11467"/>
    <cellStyle name="_Percent_DCF Summary pages_Jazztel model 16DP3-Exhibits_Mobile CSC - CMT_Synthèse prev 2006 - 2007 par entreprise v2_SPRING 2010 3" xfId="11468"/>
    <cellStyle name="_Percent_DCF Summary pages_Jazztel model 16DP3-Exhibits_Mobile CSC - CMT_Synthèse prev 2006 - 2007 par entreprise v2_SPRING 2010 3 2" xfId="11469"/>
    <cellStyle name="_Percent_DCF Summary pages_Jazztel model 16DP3-Exhibits_Mobile CSC - CMT_Synthèse prev 2006 - 2007 par entreprise v2_SPRING 2010 3_FCF" xfId="11470"/>
    <cellStyle name="_Percent_DCF Summary pages_Jazztel model 16DP3-Exhibits_Mobile CSC - CMT_Synthèse prev 2006 - 2007 par entreprise v2_SPRING 2010 4" xfId="11471"/>
    <cellStyle name="_Percent_DCF Summary pages_Jazztel model 16DP3-Exhibits_Mobile CSC - CMT_Synthèse prev 2006 - 2007 par entreprise v2_SPRING 2010_FCF" xfId="11472"/>
    <cellStyle name="_Percent_DCF Summary pages_Jazztel model 16DP3-Exhibits_Mobile CSC - CMT_Synthèse prev 2006 - 2007 par entreprise v2_WC &amp; Free Cash Flow 200801" xfId="11473"/>
    <cellStyle name="_Percent_DCF Summary pages_Jazztel model 16DP3-Exhibits_Mobile CSC - CMT_Synthèse prev 2006 - 2007 par entreprise v2_WC &amp; Free Cash Flow 200801 2" xfId="11474"/>
    <cellStyle name="_Percent_DCF Summary pages_Jazztel model 16DP3-Exhibits_Mobile CSC - CMT_Synthèse prev 2006 - 2007 par entreprise v2_WC &amp; Free Cash Flow 200801 2 2" xfId="11475"/>
    <cellStyle name="_Percent_DCF Summary pages_Jazztel model 16DP3-Exhibits_Mobile CSC - CMT_Synthèse prev 2006 - 2007 par entreprise v2_WC &amp; Free Cash Flow 200801 2_FCF" xfId="11476"/>
    <cellStyle name="_Percent_DCF Summary pages_Jazztel model 16DP3-Exhibits_Mobile CSC - CMT_Synthèse prev 2006 - 2007 par entreprise v2_WC &amp; Free Cash Flow 200801 3" xfId="11477"/>
    <cellStyle name="_Percent_DCF Summary pages_Jazztel model 16DP3-Exhibits_Mobile CSC - CMT_Synthèse prev 2006 - 2007 par entreprise v2_WC &amp; Free Cash Flow 200801 3 2" xfId="11478"/>
    <cellStyle name="_Percent_DCF Summary pages_Jazztel model 16DP3-Exhibits_Mobile CSC - CMT_Synthèse prev 2006 - 2007 par entreprise v2_WC &amp; Free Cash Flow 200801 3_FCF" xfId="11479"/>
    <cellStyle name="_Percent_DCF Summary pages_Jazztel model 16DP3-Exhibits_Mobile CSC - CMT_Synthèse prev 2006 - 2007 par entreprise v2_WC &amp; Free Cash Flow 200801 4" xfId="11480"/>
    <cellStyle name="_Percent_DCF Summary pages_Jazztel model 16DP3-Exhibits_Mobile CSC - CMT_Synthèse prev 2006 - 2007 par entreprise v2_WC &amp; Free Cash Flow 200801_FCF" xfId="11481"/>
    <cellStyle name="_Percent_DCF Summary pages_Jazztel model 16DP3-Exhibits_Mobile CSC - CMT_Synthèse prev 2006 - 2007 par entreprise v2_WC &amp; Free Cash Flow 2011-10" xfId="11482"/>
    <cellStyle name="_Percent_DCF Summary pages_Jazztel model 16DP3-Exhibits_Mobile CSC - CMT_Synthèse prev 2006 - 2007 par entreprise v2_WC &amp; Free Cash Flow 2011-10 2" xfId="11483"/>
    <cellStyle name="_Percent_DCF Summary pages_Jazztel model 16DP3-Exhibits_Mobile CSC - CMT_Synthèse prev 2006 - 2007 par entreprise v2_WC &amp; Free Cash Flow 2011-10 2 2" xfId="11484"/>
    <cellStyle name="_Percent_DCF Summary pages_Jazztel model 16DP3-Exhibits_Mobile CSC - CMT_Synthèse prev 2006 - 2007 par entreprise v2_WC &amp; Free Cash Flow 2011-10 2_FCF" xfId="11485"/>
    <cellStyle name="_Percent_DCF Summary pages_Jazztel model 16DP3-Exhibits_Mobile CSC - CMT_Synthèse prev 2006 - 2007 par entreprise v2_WC &amp; Free Cash Flow 2011-10 3" xfId="11486"/>
    <cellStyle name="_Percent_DCF Summary pages_Jazztel model 16DP3-Exhibits_Mobile CSC - CMT_Synthèse prev 2006 - 2007 par entreprise v2_WC &amp; Free Cash Flow 2011-10 3 2" xfId="11487"/>
    <cellStyle name="_Percent_DCF Summary pages_Jazztel model 16DP3-Exhibits_Mobile CSC - CMT_Synthèse prev 2006 - 2007 par entreprise v2_WC &amp; Free Cash Flow 2011-10 3_FCF" xfId="11488"/>
    <cellStyle name="_Percent_DCF Summary pages_Jazztel model 16DP3-Exhibits_Mobile CSC - CMT_Synthèse prev 2006 - 2007 par entreprise v2_WC &amp; Free Cash Flow 2011-10 4" xfId="11489"/>
    <cellStyle name="_Percent_DCF Summary pages_Jazztel model 16DP3-Exhibits_Mobile CSC - CMT_Synthèse prev 2006 - 2007 par entreprise v2_WC &amp; Free Cash Flow 2011-10_FCF" xfId="11490"/>
    <cellStyle name="_Percent_DCF Summary pages_Jazztel model 16DP3-Exhibits_Mobile CSC - CMT_Synthèse prev 2006 - 2007 par entreprise v2_WC &amp; Free Cash Flow Spring 200806" xfId="11491"/>
    <cellStyle name="_Percent_DCF Summary pages_Jazztel model 16DP3-Exhibits_Mobile CSC - CMT_Synthèse prev 2006 - 2007 par entreprise v2_WC &amp; Free Cash Flow Spring 200806 2" xfId="11492"/>
    <cellStyle name="_Percent_DCF Summary pages_Jazztel model 16DP3-Exhibits_Mobile CSC - CMT_Synthèse prev 2006 - 2007 par entreprise v2_WC &amp; Free Cash Flow Spring 200806 2 2" xfId="11493"/>
    <cellStyle name="_Percent_DCF Summary pages_Jazztel model 16DP3-Exhibits_Mobile CSC - CMT_Synthèse prev 2006 - 2007 par entreprise v2_WC &amp; Free Cash Flow Spring 200806 2_FCF" xfId="11494"/>
    <cellStyle name="_Percent_DCF Summary pages_Jazztel model 16DP3-Exhibits_Mobile CSC - CMT_Synthèse prev 2006 - 2007 par entreprise v2_WC &amp; Free Cash Flow Spring 200806 3" xfId="11495"/>
    <cellStyle name="_Percent_DCF Summary pages_Jazztel model 16DP3-Exhibits_Mobile CSC - CMT_Synthèse prev 2006 - 2007 par entreprise v2_WC &amp; Free Cash Flow Spring 200806 3 2" xfId="11496"/>
    <cellStyle name="_Percent_DCF Summary pages_Jazztel model 16DP3-Exhibits_Mobile CSC - CMT_Synthèse prev 2006 - 2007 par entreprise v2_WC &amp; Free Cash Flow Spring 200806 3_FCF" xfId="11497"/>
    <cellStyle name="_Percent_DCF Summary pages_Jazztel model 16DP3-Exhibits_Mobile CSC - CMT_Synthèse prev 2006 - 2007 par entreprise v2_WC &amp; Free Cash Flow Spring 200806 4" xfId="11498"/>
    <cellStyle name="_Percent_DCF Summary pages_Jazztel model 16DP3-Exhibits_Mobile CSC - CMT_Synthèse prev 2006 - 2007 par entreprise v2_WC &amp; Free Cash Flow Spring 200806_FCF" xfId="11499"/>
    <cellStyle name="_Percent_DCF Summary pages_Jazztel model 16DP3-Exhibits_Mobile CSC - CMT_Synthèse prev 2006 - 2007 par entreprise_Bridge FC Act 2007 vs 2008 (Fct June) par entreprise" xfId="11500"/>
    <cellStyle name="_Percent_DCF Summary pages_Jazztel model 16DP3-Exhibits_Mobile CSC - CMT_Synthèse prev 2006 - 2007 par entreprise_Bridge FC Act 2007 vs 2008 (Fct June) par entreprise 2" xfId="11501"/>
    <cellStyle name="_Percent_DCF Summary pages_Jazztel model 16DP3-Exhibits_Mobile CSC - CMT_Synthèse prev 2006 - 2007 par entreprise_Bridge FC Act 2007 vs 2008 (Fct June) par entreprise 2 2" xfId="11502"/>
    <cellStyle name="_Percent_DCF Summary pages_Jazztel model 16DP3-Exhibits_Mobile CSC - CMT_Synthèse prev 2006 - 2007 par entreprise_Bridge FC Act 2007 vs 2008 (Fct June) par entreprise 2_FCF" xfId="11503"/>
    <cellStyle name="_Percent_DCF Summary pages_Jazztel model 16DP3-Exhibits_Mobile CSC - CMT_Synthèse prev 2006 - 2007 par entreprise_Bridge FC Act 2007 vs 2008 (Fct June) par entreprise 3" xfId="11504"/>
    <cellStyle name="_Percent_DCF Summary pages_Jazztel model 16DP3-Exhibits_Mobile CSC - CMT_Synthèse prev 2006 - 2007 par entreprise_Bridge FC Act 2007 vs 2008 (Fct June) par entreprise 3 2" xfId="11505"/>
    <cellStyle name="_Percent_DCF Summary pages_Jazztel model 16DP3-Exhibits_Mobile CSC - CMT_Synthèse prev 2006 - 2007 par entreprise_Bridge FC Act 2007 vs 2008 (Fct June) par entreprise 3_FCF" xfId="11506"/>
    <cellStyle name="_Percent_DCF Summary pages_Jazztel model 16DP3-Exhibits_Mobile CSC - CMT_Synthèse prev 2006 - 2007 par entreprise_Bridge FC Act 2007 vs 2008 (Fct June) par entreprise 4" xfId="11507"/>
    <cellStyle name="_Percent_DCF Summary pages_Jazztel model 16DP3-Exhibits_Mobile CSC - CMT_Synthèse prev 2006 - 2007 par entreprise_Bridge FC Act 2007 vs 2008 (Fct June) par entreprise_FCF" xfId="11508"/>
    <cellStyle name="_Percent_DCF Summary pages_Jazztel model 16DP3-Exhibits_Mobile CSC - CMT_Synthèse prev 2006 - 2007 par entreprise_Cash Unit Review 2012 03 Acetow" xfId="11509"/>
    <cellStyle name="_Percent_DCF Summary pages_Jazztel model 16DP3-Exhibits_Mobile CSC - CMT_Synthèse prev 2006 - 2007 par entreprise_Conso Bridge EBITDA 2008x2007" xfId="11510"/>
    <cellStyle name="_Percent_DCF Summary pages_Jazztel model 16DP3-Exhibits_Mobile CSC - CMT_Synthèse prev 2006 - 2007 par entreprise_Conso Bridge EBITDA 2008x2007 2" xfId="11511"/>
    <cellStyle name="_Percent_DCF Summary pages_Jazztel model 16DP3-Exhibits_Mobile CSC - CMT_Synthèse prev 2006 - 2007 par entreprise_Conso Bridge EBITDA 2008x2007 2 2" xfId="11512"/>
    <cellStyle name="_Percent_DCF Summary pages_Jazztel model 16DP3-Exhibits_Mobile CSC - CMT_Synthèse prev 2006 - 2007 par entreprise_Conso Bridge EBITDA 2008x2007 2_FCF" xfId="11513"/>
    <cellStyle name="_Percent_DCF Summary pages_Jazztel model 16DP3-Exhibits_Mobile CSC - CMT_Synthèse prev 2006 - 2007 par entreprise_Conso Bridge EBITDA 2008x2007 3" xfId="11514"/>
    <cellStyle name="_Percent_DCF Summary pages_Jazztel model 16DP3-Exhibits_Mobile CSC - CMT_Synthèse prev 2006 - 2007 par entreprise_Conso Bridge EBITDA 2008x2007 3 2" xfId="11515"/>
    <cellStyle name="_Percent_DCF Summary pages_Jazztel model 16DP3-Exhibits_Mobile CSC - CMT_Synthèse prev 2006 - 2007 par entreprise_Conso Bridge EBITDA 2008x2007 3_FCF" xfId="11516"/>
    <cellStyle name="_Percent_DCF Summary pages_Jazztel model 16DP3-Exhibits_Mobile CSC - CMT_Synthèse prev 2006 - 2007 par entreprise_Conso Bridge EBITDA 2008x2007 4" xfId="11517"/>
    <cellStyle name="_Percent_DCF Summary pages_Jazztel model 16DP3-Exhibits_Mobile CSC - CMT_Synthèse prev 2006 - 2007 par entreprise_Conso Bridge EBITDA 2008x2007 SPRING06" xfId="11518"/>
    <cellStyle name="_Percent_DCF Summary pages_Jazztel model 16DP3-Exhibits_Mobile CSC - CMT_Synthèse prev 2006 - 2007 par entreprise_Conso Bridge EBITDA 2008x2007 SPRING06 2" xfId="11519"/>
    <cellStyle name="_Percent_DCF Summary pages_Jazztel model 16DP3-Exhibits_Mobile CSC - CMT_Synthèse prev 2006 - 2007 par entreprise_Conso Bridge EBITDA 2008x2007 SPRING06 2 2" xfId="11520"/>
    <cellStyle name="_Percent_DCF Summary pages_Jazztel model 16DP3-Exhibits_Mobile CSC - CMT_Synthèse prev 2006 - 2007 par entreprise_Conso Bridge EBITDA 2008x2007 SPRING06 2_FCF" xfId="11521"/>
    <cellStyle name="_Percent_DCF Summary pages_Jazztel model 16DP3-Exhibits_Mobile CSC - CMT_Synthèse prev 2006 - 2007 par entreprise_Conso Bridge EBITDA 2008x2007 SPRING06 3" xfId="11522"/>
    <cellStyle name="_Percent_DCF Summary pages_Jazztel model 16DP3-Exhibits_Mobile CSC - CMT_Synthèse prev 2006 - 2007 par entreprise_Conso Bridge EBITDA 2008x2007 SPRING06 3 2" xfId="11523"/>
    <cellStyle name="_Percent_DCF Summary pages_Jazztel model 16DP3-Exhibits_Mobile CSC - CMT_Synthèse prev 2006 - 2007 par entreprise_Conso Bridge EBITDA 2008x2007 SPRING06 3_FCF" xfId="11524"/>
    <cellStyle name="_Percent_DCF Summary pages_Jazztel model 16DP3-Exhibits_Mobile CSC - CMT_Synthèse prev 2006 - 2007 par entreprise_Conso Bridge EBITDA 2008x2007 SPRING06 4" xfId="11525"/>
    <cellStyle name="_Percent_DCF Summary pages_Jazztel model 16DP3-Exhibits_Mobile CSC - CMT_Synthèse prev 2006 - 2007 par entreprise_Conso Bridge EBITDA 2008x2007 SPRING06_FCF" xfId="11526"/>
    <cellStyle name="_Percent_DCF Summary pages_Jazztel model 16DP3-Exhibits_Mobile CSC - CMT_Synthèse prev 2006 - 2007 par entreprise_Conso Bridge EBITDA 2008x2007_FCF" xfId="11527"/>
    <cellStyle name="_Percent_DCF Summary pages_Jazztel model 16DP3-Exhibits_Mobile CSC - CMT_Synthèse prev 2006 - 2007 par entreprise_FCF" xfId="11528"/>
    <cellStyle name="_Percent_DCF Summary pages_Jazztel model 16DP3-Exhibits_Mobile CSC - CMT_Synthèse prev 2006 - 2007 par entreprise_Formats RDG Dec 2007 vMAG Energy Services" xfId="11529"/>
    <cellStyle name="_Percent_DCF Summary pages_Jazztel model 16DP3-Exhibits_Mobile CSC - CMT_Synthèse prev 2006 - 2007 par entreprise_Formats RDG Dec 2007 vMAG Energy Services 2" xfId="11530"/>
    <cellStyle name="_Percent_DCF Summary pages_Jazztel model 16DP3-Exhibits_Mobile CSC - CMT_Synthèse prev 2006 - 2007 par entreprise_Formats RDG Dec 2007 vMAG Energy Services 2 2" xfId="11531"/>
    <cellStyle name="_Percent_DCF Summary pages_Jazztel model 16DP3-Exhibits_Mobile CSC - CMT_Synthèse prev 2006 - 2007 par entreprise_Formats RDG Dec 2007 vMAG Energy Services 2_FCF" xfId="11532"/>
    <cellStyle name="_Percent_DCF Summary pages_Jazztel model 16DP3-Exhibits_Mobile CSC - CMT_Synthèse prev 2006 - 2007 par entreprise_Formats RDG Dec 2007 vMAG Energy Services 3" xfId="11533"/>
    <cellStyle name="_Percent_DCF Summary pages_Jazztel model 16DP3-Exhibits_Mobile CSC - CMT_Synthèse prev 2006 - 2007 par entreprise_Formats RDG Dec 2007 vMAG Energy Services 3 2" xfId="11534"/>
    <cellStyle name="_Percent_DCF Summary pages_Jazztel model 16DP3-Exhibits_Mobile CSC - CMT_Synthèse prev 2006 - 2007 par entreprise_Formats RDG Dec 2007 vMAG Energy Services 3_FCF" xfId="11535"/>
    <cellStyle name="_Percent_DCF Summary pages_Jazztel model 16DP3-Exhibits_Mobile CSC - CMT_Synthèse prev 2006 - 2007 par entreprise_Formats RDG Dec 2007 vMAG Energy Services 4" xfId="11536"/>
    <cellStyle name="_Percent_DCF Summary pages_Jazztel model 16DP3-Exhibits_Mobile CSC - CMT_Synthèse prev 2006 - 2007 par entreprise_Formats RDG Dec 2007 vMAG Energy Services_FCF" xfId="11537"/>
    <cellStyle name="_Percent_DCF Summary pages_Jazztel model 16DP3-Exhibits_Mobile CSC - CMT_Synthèse prev 2006 - 2007 par entreprise_P&amp;L Spring 200806" xfId="11538"/>
    <cellStyle name="_Percent_DCF Summary pages_Jazztel model 16DP3-Exhibits_Mobile CSC - CMT_Synthèse prev 2006 - 2007 par entreprise_P&amp;L Spring 200806 2" xfId="11539"/>
    <cellStyle name="_Percent_DCF Summary pages_Jazztel model 16DP3-Exhibits_Mobile CSC - CMT_Synthèse prev 2006 - 2007 par entreprise_P&amp;L Spring 200806 2 2" xfId="11540"/>
    <cellStyle name="_Percent_DCF Summary pages_Jazztel model 16DP3-Exhibits_Mobile CSC - CMT_Synthèse prev 2006 - 2007 par entreprise_P&amp;L Spring 200806 2_FCF" xfId="11541"/>
    <cellStyle name="_Percent_DCF Summary pages_Jazztel model 16DP3-Exhibits_Mobile CSC - CMT_Synthèse prev 2006 - 2007 par entreprise_P&amp;L Spring 200806 3" xfId="11542"/>
    <cellStyle name="_Percent_DCF Summary pages_Jazztel model 16DP3-Exhibits_Mobile CSC - CMT_Synthèse prev 2006 - 2007 par entreprise_P&amp;L Spring 200806 3 2" xfId="11543"/>
    <cellStyle name="_Percent_DCF Summary pages_Jazztel model 16DP3-Exhibits_Mobile CSC - CMT_Synthèse prev 2006 - 2007 par entreprise_P&amp;L Spring 200806 3_FCF" xfId="11544"/>
    <cellStyle name="_Percent_DCF Summary pages_Jazztel model 16DP3-Exhibits_Mobile CSC - CMT_Synthèse prev 2006 - 2007 par entreprise_P&amp;L Spring 200806 4" xfId="11545"/>
    <cellStyle name="_Percent_DCF Summary pages_Jazztel model 16DP3-Exhibits_Mobile CSC - CMT_Synthèse prev 2006 - 2007 par entreprise_P&amp;L Spring 200806_FCF" xfId="11546"/>
    <cellStyle name="_Percent_DCF Summary pages_Jazztel model 16DP3-Exhibits_Mobile CSC - CMT_Synthèse prev 2006 - 2007 par entreprise_Présentation au Board" xfId="11547"/>
    <cellStyle name="_Percent_DCF Summary pages_Jazztel model 16DP3-Exhibits_Mobile CSC - CMT_Synthèse prev 2006 - 2007 par entreprise_Présentation au Board 2" xfId="11548"/>
    <cellStyle name="_Percent_DCF Summary pages_Jazztel model 16DP3-Exhibits_Mobile CSC - CMT_Synthèse prev 2006 - 2007 par entreprise_Présentation au Board 2 2" xfId="11549"/>
    <cellStyle name="_Percent_DCF Summary pages_Jazztel model 16DP3-Exhibits_Mobile CSC - CMT_Synthèse prev 2006 - 2007 par entreprise_Présentation au Board 2_FCF" xfId="11550"/>
    <cellStyle name="_Percent_DCF Summary pages_Jazztel model 16DP3-Exhibits_Mobile CSC - CMT_Synthèse prev 2006 - 2007 par entreprise_Présentation au Board 3" xfId="11551"/>
    <cellStyle name="_Percent_DCF Summary pages_Jazztel model 16DP3-Exhibits_Mobile CSC - CMT_Synthèse prev 2006 - 2007 par entreprise_Présentation au Board 3 2" xfId="11552"/>
    <cellStyle name="_Percent_DCF Summary pages_Jazztel model 16DP3-Exhibits_Mobile CSC - CMT_Synthèse prev 2006 - 2007 par entreprise_Présentation au Board 3_FCF" xfId="11553"/>
    <cellStyle name="_Percent_DCF Summary pages_Jazztel model 16DP3-Exhibits_Mobile CSC - CMT_Synthèse prev 2006 - 2007 par entreprise_Présentation au Board 4" xfId="11554"/>
    <cellStyle name="_Percent_DCF Summary pages_Jazztel model 16DP3-Exhibits_Mobile CSC - CMT_Synthèse prev 2006 - 2007 par entreprise_Présentation au Board July 29" xfId="11555"/>
    <cellStyle name="_Percent_DCF Summary pages_Jazztel model 16DP3-Exhibits_Mobile CSC - CMT_Synthèse prev 2006 - 2007 par entreprise_Présentation au Board July 29 2" xfId="11556"/>
    <cellStyle name="_Percent_DCF Summary pages_Jazztel model 16DP3-Exhibits_Mobile CSC - CMT_Synthèse prev 2006 - 2007 par entreprise_Présentation au Board July 29 2 2" xfId="11557"/>
    <cellStyle name="_Percent_DCF Summary pages_Jazztel model 16DP3-Exhibits_Mobile CSC - CMT_Synthèse prev 2006 - 2007 par entreprise_Présentation au Board July 29 2_FCF" xfId="11558"/>
    <cellStyle name="_Percent_DCF Summary pages_Jazztel model 16DP3-Exhibits_Mobile CSC - CMT_Synthèse prev 2006 - 2007 par entreprise_Présentation au Board July 29 3" xfId="11559"/>
    <cellStyle name="_Percent_DCF Summary pages_Jazztel model 16DP3-Exhibits_Mobile CSC - CMT_Synthèse prev 2006 - 2007 par entreprise_Présentation au Board July 29 3 2" xfId="11560"/>
    <cellStyle name="_Percent_DCF Summary pages_Jazztel model 16DP3-Exhibits_Mobile CSC - CMT_Synthèse prev 2006 - 2007 par entreprise_Présentation au Board July 29 3_FCF" xfId="11561"/>
    <cellStyle name="_Percent_DCF Summary pages_Jazztel model 16DP3-Exhibits_Mobile CSC - CMT_Synthèse prev 2006 - 2007 par entreprise_Présentation au Board July 29 4" xfId="11562"/>
    <cellStyle name="_Percent_DCF Summary pages_Jazztel model 16DP3-Exhibits_Mobile CSC - CMT_Synthèse prev 2006 - 2007 par entreprise_Présentation au Board July 29_FCF" xfId="11563"/>
    <cellStyle name="_Percent_DCF Summary pages_Jazztel model 16DP3-Exhibits_Mobile CSC - CMT_Synthèse prev 2006 - 2007 par entreprise_Présentation au Board_FCF" xfId="11564"/>
    <cellStyle name="_Percent_DCF Summary pages_Jazztel model 16DP3-Exhibits_Mobile CSC - CMT_Synthèse prev 2006 - 2007 par entreprise_Présentation au CDG July 21 v080708" xfId="11565"/>
    <cellStyle name="_Percent_DCF Summary pages_Jazztel model 16DP3-Exhibits_Mobile CSC - CMT_Synthèse prev 2006 - 2007 par entreprise_Présentation au CDG July 21 v080708 2" xfId="11566"/>
    <cellStyle name="_Percent_DCF Summary pages_Jazztel model 16DP3-Exhibits_Mobile CSC - CMT_Synthèse prev 2006 - 2007 par entreprise_Présentation au CDG July 21 v080708 2 2" xfId="11567"/>
    <cellStyle name="_Percent_DCF Summary pages_Jazztel model 16DP3-Exhibits_Mobile CSC - CMT_Synthèse prev 2006 - 2007 par entreprise_Présentation au CDG July 21 v080708 2_FCF" xfId="11568"/>
    <cellStyle name="_Percent_DCF Summary pages_Jazztel model 16DP3-Exhibits_Mobile CSC - CMT_Synthèse prev 2006 - 2007 par entreprise_Présentation au CDG July 21 v080708 3" xfId="11569"/>
    <cellStyle name="_Percent_DCF Summary pages_Jazztel model 16DP3-Exhibits_Mobile CSC - CMT_Synthèse prev 2006 - 2007 par entreprise_Présentation au CDG July 21 v080708 3 2" xfId="11570"/>
    <cellStyle name="_Percent_DCF Summary pages_Jazztel model 16DP3-Exhibits_Mobile CSC - CMT_Synthèse prev 2006 - 2007 par entreprise_Présentation au CDG July 21 v080708 3_FCF" xfId="11571"/>
    <cellStyle name="_Percent_DCF Summary pages_Jazztel model 16DP3-Exhibits_Mobile CSC - CMT_Synthèse prev 2006 - 2007 par entreprise_Présentation au CDG July 21 v080708 4" xfId="11572"/>
    <cellStyle name="_Percent_DCF Summary pages_Jazztel model 16DP3-Exhibits_Mobile CSC - CMT_Synthèse prev 2006 - 2007 par entreprise_Présentation au CDG July 21 v080708_FCF" xfId="11573"/>
    <cellStyle name="_Percent_DCF Summary pages_Jazztel model 16DP3-Exhibits_Mobile CSC - CMT_Synthèse prev 2006 - 2007 par entreprise_RM 2008 01 comments ILM" xfId="11574"/>
    <cellStyle name="_Percent_DCF Summary pages_Jazztel model 16DP3-Exhibits_Mobile CSC - CMT_Synthèse prev 2006 - 2007 par entreprise_RM 2008 01 comments ILM 2" xfId="11575"/>
    <cellStyle name="_Percent_DCF Summary pages_Jazztel model 16DP3-Exhibits_Mobile CSC - CMT_Synthèse prev 2006 - 2007 par entreprise_RM 2008 01 comments ILM 2 2" xfId="11576"/>
    <cellStyle name="_Percent_DCF Summary pages_Jazztel model 16DP3-Exhibits_Mobile CSC - CMT_Synthèse prev 2006 - 2007 par entreprise_RM 2008 01 comments ILM 2_FCF" xfId="11577"/>
    <cellStyle name="_Percent_DCF Summary pages_Jazztel model 16DP3-Exhibits_Mobile CSC - CMT_Synthèse prev 2006 - 2007 par entreprise_RM 2008 01 comments ILM 3" xfId="11578"/>
    <cellStyle name="_Percent_DCF Summary pages_Jazztel model 16DP3-Exhibits_Mobile CSC - CMT_Synthèse prev 2006 - 2007 par entreprise_RM 2008 01 comments ILM 3 2" xfId="11579"/>
    <cellStyle name="_Percent_DCF Summary pages_Jazztel model 16DP3-Exhibits_Mobile CSC - CMT_Synthèse prev 2006 - 2007 par entreprise_RM 2008 01 comments ILM 3_FCF" xfId="11580"/>
    <cellStyle name="_Percent_DCF Summary pages_Jazztel model 16DP3-Exhibits_Mobile CSC - CMT_Synthèse prev 2006 - 2007 par entreprise_RM 2008 01 comments ILM 4" xfId="11581"/>
    <cellStyle name="_Percent_DCF Summary pages_Jazztel model 16DP3-Exhibits_Mobile CSC - CMT_Synthèse prev 2006 - 2007 par entreprise_RM 2008 01 comments ILM_FCF" xfId="11582"/>
    <cellStyle name="_Percent_DCF Summary pages_Jazztel model 16DP3-Exhibits_Mobile CSC - CMT_Synthèse prev 2006 - 2007 par entreprise_RM 2008 04 comments ILM" xfId="11583"/>
    <cellStyle name="_Percent_DCF Summary pages_Jazztel model 16DP3-Exhibits_Mobile CSC - CMT_Synthèse prev 2006 - 2007 par entreprise_RM 2008 04 comments ILM 2" xfId="11584"/>
    <cellStyle name="_Percent_DCF Summary pages_Jazztel model 16DP3-Exhibits_Mobile CSC - CMT_Synthèse prev 2006 - 2007 par entreprise_RM 2008 04 comments ILM 2 2" xfId="11585"/>
    <cellStyle name="_Percent_DCF Summary pages_Jazztel model 16DP3-Exhibits_Mobile CSC - CMT_Synthèse prev 2006 - 2007 par entreprise_RM 2008 04 comments ILM 2_FCF" xfId="11586"/>
    <cellStyle name="_Percent_DCF Summary pages_Jazztel model 16DP3-Exhibits_Mobile CSC - CMT_Synthèse prev 2006 - 2007 par entreprise_RM 2008 04 comments ILM 3" xfId="11587"/>
    <cellStyle name="_Percent_DCF Summary pages_Jazztel model 16DP3-Exhibits_Mobile CSC - CMT_Synthèse prev 2006 - 2007 par entreprise_RM 2008 04 comments ILM 3 2" xfId="11588"/>
    <cellStyle name="_Percent_DCF Summary pages_Jazztel model 16DP3-Exhibits_Mobile CSC - CMT_Synthèse prev 2006 - 2007 par entreprise_RM 2008 04 comments ILM 3_FCF" xfId="11589"/>
    <cellStyle name="_Percent_DCF Summary pages_Jazztel model 16DP3-Exhibits_Mobile CSC - CMT_Synthèse prev 2006 - 2007 par entreprise_RM 2008 04 comments ILM 4" xfId="11590"/>
    <cellStyle name="_Percent_DCF Summary pages_Jazztel model 16DP3-Exhibits_Mobile CSC - CMT_Synthèse prev 2006 - 2007 par entreprise_RM 2008 04 comments ILM_FCF" xfId="11591"/>
    <cellStyle name="_Percent_DCF Summary pages_Jazztel model 16DP3-Exhibits_Mobile CSC - CMT_Synthèse prev 2006 - 2007 par entreprise_SPRING 2010" xfId="11592"/>
    <cellStyle name="_Percent_DCF Summary pages_Jazztel model 16DP3-Exhibits_Mobile CSC - CMT_Synthèse prev 2006 - 2007 par entreprise_SPRING 2010 2" xfId="11593"/>
    <cellStyle name="_Percent_DCF Summary pages_Jazztel model 16DP3-Exhibits_Mobile CSC - CMT_Synthèse prev 2006 - 2007 par entreprise_SPRING 2010 2 2" xfId="11594"/>
    <cellStyle name="_Percent_DCF Summary pages_Jazztel model 16DP3-Exhibits_Mobile CSC - CMT_Synthèse prev 2006 - 2007 par entreprise_SPRING 2010 2_FCF" xfId="11595"/>
    <cellStyle name="_Percent_DCF Summary pages_Jazztel model 16DP3-Exhibits_Mobile CSC - CMT_Synthèse prev 2006 - 2007 par entreprise_SPRING 2010 3" xfId="11596"/>
    <cellStyle name="_Percent_DCF Summary pages_Jazztel model 16DP3-Exhibits_Mobile CSC - CMT_Synthèse prev 2006 - 2007 par entreprise_SPRING 2010 3 2" xfId="11597"/>
    <cellStyle name="_Percent_DCF Summary pages_Jazztel model 16DP3-Exhibits_Mobile CSC - CMT_Synthèse prev 2006 - 2007 par entreprise_SPRING 2010 3_FCF" xfId="11598"/>
    <cellStyle name="_Percent_DCF Summary pages_Jazztel model 16DP3-Exhibits_Mobile CSC - CMT_Synthèse prev 2006 - 2007 par entreprise_SPRING 2010 4" xfId="11599"/>
    <cellStyle name="_Percent_DCF Summary pages_Jazztel model 16DP3-Exhibits_Mobile CSC - CMT_Synthèse prev 2006 - 2007 par entreprise_SPRING 2010_FCF" xfId="11600"/>
    <cellStyle name="_Percent_DCF Summary pages_Jazztel model 16DP3-Exhibits_Mobile CSC - CMT_Synthèse prev 2006 - 2007 par entreprise_Synthèse Rhodia Spring Dec 2007 P&amp;L" xfId="11601"/>
    <cellStyle name="_Percent_DCF Summary pages_Jazztel model 16DP3-Exhibits_Mobile CSC - CMT_Synthèse prev 2006 - 2007 par entreprise_Synthèse Rhodia Spring Dec 2007 P&amp;L 2" xfId="11602"/>
    <cellStyle name="_Percent_DCF Summary pages_Jazztel model 16DP3-Exhibits_Mobile CSC - CMT_Synthèse prev 2006 - 2007 par entreprise_Synthèse Rhodia Spring Dec 2007 P&amp;L 2 2" xfId="11603"/>
    <cellStyle name="_Percent_DCF Summary pages_Jazztel model 16DP3-Exhibits_Mobile CSC - CMT_Synthèse prev 2006 - 2007 par entreprise_Synthèse Rhodia Spring Dec 2007 P&amp;L 2_FCF" xfId="11604"/>
    <cellStyle name="_Percent_DCF Summary pages_Jazztel model 16DP3-Exhibits_Mobile CSC - CMT_Synthèse prev 2006 - 2007 par entreprise_Synthèse Rhodia Spring Dec 2007 P&amp;L 3" xfId="11605"/>
    <cellStyle name="_Percent_DCF Summary pages_Jazztel model 16DP3-Exhibits_Mobile CSC - CMT_Synthèse prev 2006 - 2007 par entreprise_Synthèse Rhodia Spring Dec 2007 P&amp;L 3 2" xfId="11606"/>
    <cellStyle name="_Percent_DCF Summary pages_Jazztel model 16DP3-Exhibits_Mobile CSC - CMT_Synthèse prev 2006 - 2007 par entreprise_Synthèse Rhodia Spring Dec 2007 P&amp;L 3_FCF" xfId="11607"/>
    <cellStyle name="_Percent_DCF Summary pages_Jazztel model 16DP3-Exhibits_Mobile CSC - CMT_Synthèse prev 2006 - 2007 par entreprise_Synthèse Rhodia Spring Dec 2007 P&amp;L 4" xfId="11608"/>
    <cellStyle name="_Percent_DCF Summary pages_Jazztel model 16DP3-Exhibits_Mobile CSC - CMT_Synthèse prev 2006 - 2007 par entreprise_Synthèse Rhodia Spring Dec 2007 P&amp;L_FCF" xfId="11609"/>
    <cellStyle name="_Percent_DCF Summary pages_Jazztel model 16DP3-Exhibits_Mobile CSC - CMT_Synthèse prev 2006 - 2007 par entreprise_WC &amp; Free Cash Flow 200801" xfId="11610"/>
    <cellStyle name="_Percent_DCF Summary pages_Jazztel model 16DP3-Exhibits_Mobile CSC - CMT_Synthèse prev 2006 - 2007 par entreprise_WC &amp; Free Cash Flow 200801 2" xfId="11611"/>
    <cellStyle name="_Percent_DCF Summary pages_Jazztel model 16DP3-Exhibits_Mobile CSC - CMT_Synthèse prev 2006 - 2007 par entreprise_WC &amp; Free Cash Flow 200801 2 2" xfId="11612"/>
    <cellStyle name="_Percent_DCF Summary pages_Jazztel model 16DP3-Exhibits_Mobile CSC - CMT_Synthèse prev 2006 - 2007 par entreprise_WC &amp; Free Cash Flow 200801 2_FCF" xfId="11613"/>
    <cellStyle name="_Percent_DCF Summary pages_Jazztel model 16DP3-Exhibits_Mobile CSC - CMT_Synthèse prev 2006 - 2007 par entreprise_WC &amp; Free Cash Flow 200801 3" xfId="11614"/>
    <cellStyle name="_Percent_DCF Summary pages_Jazztel model 16DP3-Exhibits_Mobile CSC - CMT_Synthèse prev 2006 - 2007 par entreprise_WC &amp; Free Cash Flow 200801 3 2" xfId="11615"/>
    <cellStyle name="_Percent_DCF Summary pages_Jazztel model 16DP3-Exhibits_Mobile CSC - CMT_Synthèse prev 2006 - 2007 par entreprise_WC &amp; Free Cash Flow 200801 3_FCF" xfId="11616"/>
    <cellStyle name="_Percent_DCF Summary pages_Jazztel model 16DP3-Exhibits_Mobile CSC - CMT_Synthèse prev 2006 - 2007 par entreprise_WC &amp; Free Cash Flow 200801 4" xfId="11617"/>
    <cellStyle name="_Percent_DCF Summary pages_Jazztel model 16DP3-Exhibits_Mobile CSC - CMT_Synthèse prev 2006 - 2007 par entreprise_WC &amp; Free Cash Flow 200801_FCF" xfId="11618"/>
    <cellStyle name="_Percent_DCF Summary pages_Jazztel model 16DP3-Exhibits_Mobile CSC - CMT_Synthèse prev 2006 - 2007 par entreprise_WC &amp; Free Cash Flow 2011-10" xfId="11619"/>
    <cellStyle name="_Percent_DCF Summary pages_Jazztel model 16DP3-Exhibits_Mobile CSC - CMT_Synthèse prev 2006 - 2007 par entreprise_WC &amp; Free Cash Flow 2011-10 2" xfId="11620"/>
    <cellStyle name="_Percent_DCF Summary pages_Jazztel model 16DP3-Exhibits_Mobile CSC - CMT_Synthèse prev 2006 - 2007 par entreprise_WC &amp; Free Cash Flow 2011-10 2 2" xfId="11621"/>
    <cellStyle name="_Percent_DCF Summary pages_Jazztel model 16DP3-Exhibits_Mobile CSC - CMT_Synthèse prev 2006 - 2007 par entreprise_WC &amp; Free Cash Flow 2011-10 2_FCF" xfId="11622"/>
    <cellStyle name="_Percent_DCF Summary pages_Jazztel model 16DP3-Exhibits_Mobile CSC - CMT_Synthèse prev 2006 - 2007 par entreprise_WC &amp; Free Cash Flow 2011-10 3" xfId="11623"/>
    <cellStyle name="_Percent_DCF Summary pages_Jazztel model 16DP3-Exhibits_Mobile CSC - CMT_Synthèse prev 2006 - 2007 par entreprise_WC &amp; Free Cash Flow 2011-10 3 2" xfId="11624"/>
    <cellStyle name="_Percent_DCF Summary pages_Jazztel model 16DP3-Exhibits_Mobile CSC - CMT_Synthèse prev 2006 - 2007 par entreprise_WC &amp; Free Cash Flow 2011-10 3_FCF" xfId="11625"/>
    <cellStyle name="_Percent_DCF Summary pages_Jazztel model 16DP3-Exhibits_Mobile CSC - CMT_Synthèse prev 2006 - 2007 par entreprise_WC &amp; Free Cash Flow 2011-10 4" xfId="11626"/>
    <cellStyle name="_Percent_DCF Summary pages_Jazztel model 16DP3-Exhibits_Mobile CSC - CMT_Synthèse prev 2006 - 2007 par entreprise_WC &amp; Free Cash Flow 2011-10_FCF" xfId="11627"/>
    <cellStyle name="_Percent_DCF Summary pages_Jazztel model 16DP3-Exhibits_Mobile CSC - CMT_Synthèse prev 2006 - 2007 par entreprise_WC &amp; Free Cash Flow Spring 200806" xfId="11628"/>
    <cellStyle name="_Percent_DCF Summary pages_Jazztel model 16DP3-Exhibits_Mobile CSC - CMT_Synthèse prev 2006 - 2007 par entreprise_WC &amp; Free Cash Flow Spring 200806 2" xfId="11629"/>
    <cellStyle name="_Percent_DCF Summary pages_Jazztel model 16DP3-Exhibits_Mobile CSC - CMT_Synthèse prev 2006 - 2007 par entreprise_WC &amp; Free Cash Flow Spring 200806 2 2" xfId="11630"/>
    <cellStyle name="_Percent_DCF Summary pages_Jazztel model 16DP3-Exhibits_Mobile CSC - CMT_Synthèse prev 2006 - 2007 par entreprise_WC &amp; Free Cash Flow Spring 200806 2_FCF" xfId="11631"/>
    <cellStyle name="_Percent_DCF Summary pages_Jazztel model 16DP3-Exhibits_Mobile CSC - CMT_Synthèse prev 2006 - 2007 par entreprise_WC &amp; Free Cash Flow Spring 200806 3" xfId="11632"/>
    <cellStyle name="_Percent_DCF Summary pages_Jazztel model 16DP3-Exhibits_Mobile CSC - CMT_Synthèse prev 2006 - 2007 par entreprise_WC &amp; Free Cash Flow Spring 200806 3 2" xfId="11633"/>
    <cellStyle name="_Percent_DCF Summary pages_Jazztel model 16DP3-Exhibits_Mobile CSC - CMT_Synthèse prev 2006 - 2007 par entreprise_WC &amp; Free Cash Flow Spring 200806 3_FCF" xfId="11634"/>
    <cellStyle name="_Percent_DCF Summary pages_Jazztel model 16DP3-Exhibits_Mobile CSC - CMT_Synthèse prev 2006 - 2007 par entreprise_WC &amp; Free Cash Flow Spring 200806 4" xfId="11635"/>
    <cellStyle name="_Percent_DCF Summary pages_Jazztel model 16DP3-Exhibits_Mobile CSC - CMT_Synthèse prev 2006 - 2007 par entreprise_WC &amp; Free Cash Flow Spring 200806_FCF" xfId="11636"/>
    <cellStyle name="_Percent_DCF Summary pages_Jazztel model 16DP3-Exhibits_T_MOBIL2" xfId="11637"/>
    <cellStyle name="_Percent_DCF Summary pages_Jazztel model 16DP3-Exhibits_T_MOBIL2 2" xfId="11638"/>
    <cellStyle name="_Percent_DCF Summary pages_Jazztel model 16DP3-Exhibits_T_MOBIL2 2 2" xfId="11639"/>
    <cellStyle name="_Percent_DCF Summary pages_Jazztel model 16DP3-Exhibits_T_MOBIL2 2_FCF" xfId="11640"/>
    <cellStyle name="_Percent_DCF Summary pages_Jazztel model 16DP3-Exhibits_T_MOBIL2 3" xfId="11641"/>
    <cellStyle name="_Percent_DCF Summary pages_Jazztel model 16DP3-Exhibits_T_MOBIL2 3 2" xfId="11642"/>
    <cellStyle name="_Percent_DCF Summary pages_Jazztel model 16DP3-Exhibits_T_MOBIL2 3_FCF" xfId="11643"/>
    <cellStyle name="_Percent_DCF Summary pages_Jazztel model 16DP3-Exhibits_T_MOBIL2 4" xfId="11644"/>
    <cellStyle name="_Percent_DCF Summary pages_Jazztel model 16DP3-Exhibits_T_MOBIL2_FCF" xfId="11645"/>
    <cellStyle name="_Percent_DCF Summary pages_Jazztel model 16DP3-Exhibits_T_MOBIL2_Merger model_10 Aug Credit" xfId="11646"/>
    <cellStyle name="_Percent_DCF Summary pages_Jazztel model 16DP3-Exhibits_T_MOBIL2_Merger model_10 Aug Credit 2" xfId="11647"/>
    <cellStyle name="_Percent_DCF Summary pages_Jazztel model 16DP3-Exhibits_T_MOBIL2_Merger model_10 Aug Credit 2 2" xfId="11648"/>
    <cellStyle name="_Percent_DCF Summary pages_Jazztel model 16DP3-Exhibits_T_MOBIL2_Merger model_10 Aug Credit 2_FCF" xfId="11649"/>
    <cellStyle name="_Percent_DCF Summary pages_Jazztel model 16DP3-Exhibits_T_MOBIL2_Merger model_10 Aug Credit 3" xfId="11650"/>
    <cellStyle name="_Percent_DCF Summary pages_Jazztel model 16DP3-Exhibits_T_MOBIL2_Merger model_10 Aug Credit 3 2" xfId="11651"/>
    <cellStyle name="_Percent_DCF Summary pages_Jazztel model 16DP3-Exhibits_T_MOBIL2_Merger model_10 Aug Credit 3_FCF" xfId="11652"/>
    <cellStyle name="_Percent_DCF Summary pages_Jazztel model 16DP3-Exhibits_T_MOBIL2_Merger model_10 Aug Credit 4" xfId="11653"/>
    <cellStyle name="_Percent_DCF Summary pages_Jazztel model 16DP3-Exhibits_T_MOBIL2_Merger model_10 Aug Credit_FCF" xfId="11654"/>
    <cellStyle name="_Percent_DCF Summary pages_Jazztel model 18DP-exhibits" xfId="11655"/>
    <cellStyle name="_Percent_DCF Summary pages_Jazztel model 18DP-exhibits 2" xfId="11656"/>
    <cellStyle name="_Percent_DCF Summary pages_Jazztel model 18DP-exhibits 2 2" xfId="11657"/>
    <cellStyle name="_Percent_DCF Summary pages_Jazztel model 18DP-exhibits 2_FCF" xfId="11658"/>
    <cellStyle name="_Percent_DCF Summary pages_Jazztel model 18DP-exhibits 3" xfId="11659"/>
    <cellStyle name="_Percent_DCF Summary pages_Jazztel model 18DP-exhibits 3 2" xfId="11660"/>
    <cellStyle name="_Percent_DCF Summary pages_Jazztel model 18DP-exhibits 3_FCF" xfId="11661"/>
    <cellStyle name="_Percent_DCF Summary pages_Jazztel model 18DP-exhibits 4" xfId="11662"/>
    <cellStyle name="_Percent_DCF Summary pages_Jazztel model 18DP-exhibits_FCF" xfId="11663"/>
    <cellStyle name="_Percent_DCF Summary pages_Mobile CSC - CMT" xfId="11664"/>
    <cellStyle name="_Percent_DCF Summary pages_Mobile CSC - CMT 2" xfId="11665"/>
    <cellStyle name="_Percent_DCF Summary pages_Mobile CSC - CMT 2 2" xfId="11666"/>
    <cellStyle name="_Percent_DCF Summary pages_Mobile CSC - CMT 2_FCF" xfId="11667"/>
    <cellStyle name="_Percent_DCF Summary pages_Mobile CSC - CMT 3" xfId="11668"/>
    <cellStyle name="_Percent_DCF Summary pages_Mobile CSC - CMT 3 2" xfId="11669"/>
    <cellStyle name="_Percent_DCF Summary pages_Mobile CSC - CMT 3_FCF" xfId="11670"/>
    <cellStyle name="_Percent_DCF Summary pages_Mobile CSC - CMT 4" xfId="11671"/>
    <cellStyle name="_Percent_DCF Summary pages_Mobile CSC - CMT_FCF" xfId="11672"/>
    <cellStyle name="_Percent_DCF Summary pages_Mobile CSC - CMT_Merger model_10 Aug Credit" xfId="11673"/>
    <cellStyle name="_Percent_DCF Summary pages_Mobile CSC - CMT_Merger model_10 Aug Credit 2" xfId="11674"/>
    <cellStyle name="_Percent_DCF Summary pages_Mobile CSC - CMT_Merger model_10 Aug Credit 2 2" xfId="11675"/>
    <cellStyle name="_Percent_DCF Summary pages_Mobile CSC - CMT_Merger model_10 Aug Credit 2_FCF" xfId="11676"/>
    <cellStyle name="_Percent_DCF Summary pages_Mobile CSC - CMT_Merger model_10 Aug Credit 3" xfId="11677"/>
    <cellStyle name="_Percent_DCF Summary pages_Mobile CSC - CMT_Merger model_10 Aug Credit 3 2" xfId="11678"/>
    <cellStyle name="_Percent_DCF Summary pages_Mobile CSC - CMT_Merger model_10 Aug Credit 3_FCF" xfId="11679"/>
    <cellStyle name="_Percent_DCF Summary pages_Mobile CSC - CMT_Merger model_10 Aug Credit 4" xfId="11680"/>
    <cellStyle name="_Percent_DCF Summary pages_Mobile CSC - CMT_Merger model_10 Aug Credit_FCF" xfId="11681"/>
    <cellStyle name="_Percent_DCF valuation of divisions" xfId="11682"/>
    <cellStyle name="_Percent_DCF valuation of divisions 2" xfId="11683"/>
    <cellStyle name="_Percent_DCF valuation of divisions 2 2" xfId="11684"/>
    <cellStyle name="_Percent_DCF valuation of divisions 2_FCF" xfId="11685"/>
    <cellStyle name="_Percent_DCF valuation of divisions 3" xfId="11686"/>
    <cellStyle name="_Percent_DCF valuation of divisions 3 2" xfId="11687"/>
    <cellStyle name="_Percent_DCF valuation of divisions 3_FCF" xfId="11688"/>
    <cellStyle name="_Percent_DCF valuation of divisions 4" xfId="11689"/>
    <cellStyle name="_Percent_DCF valuation of divisions_FCF" xfId="11690"/>
    <cellStyle name="_Percent_DCF Valuation per division" xfId="11691"/>
    <cellStyle name="_Percent_DCF Valuation per division 2" xfId="11692"/>
    <cellStyle name="_Percent_DCF Valuation per division 2 2" xfId="11693"/>
    <cellStyle name="_Percent_DCF Valuation per division 2_FCF" xfId="11694"/>
    <cellStyle name="_Percent_DCF Valuation per division 3" xfId="11695"/>
    <cellStyle name="_Percent_DCF Valuation per division 3 2" xfId="11696"/>
    <cellStyle name="_Percent_DCF Valuation per division 3_FCF" xfId="11697"/>
    <cellStyle name="_Percent_DCF Valuation per division 4" xfId="11698"/>
    <cellStyle name="_Percent_DCF Valuation per division_FCF" xfId="11699"/>
    <cellStyle name="_Percent_Deal Comp Luxury_May30" xfId="11700"/>
    <cellStyle name="_Percent_Deal Comp Luxury_May30 2" xfId="11701"/>
    <cellStyle name="_Percent_Deal Comp Luxury_May30 2 2" xfId="11702"/>
    <cellStyle name="_Percent_Deal Comp Luxury_May30 2_FCF" xfId="11703"/>
    <cellStyle name="_Percent_Deal Comp Luxury_May30 3" xfId="11704"/>
    <cellStyle name="_Percent_Deal Comp Luxury_May30 3 2" xfId="11705"/>
    <cellStyle name="_Percent_Deal Comp Luxury_May30 3_FCF" xfId="11706"/>
    <cellStyle name="_Percent_Deal Comp Luxury_May30 4" xfId="11707"/>
    <cellStyle name="_Percent_Deal Comp Luxury_May30_FCF" xfId="11708"/>
    <cellStyle name="_Percent_equity stakes" xfId="11709"/>
    <cellStyle name="_Percent_equity stakes 2" xfId="11710"/>
    <cellStyle name="_Percent_equity stakes 2 2" xfId="11711"/>
    <cellStyle name="_Percent_equity stakes 2_FCF" xfId="11712"/>
    <cellStyle name="_Percent_equity stakes 3" xfId="11713"/>
    <cellStyle name="_Percent_equity stakes 3 2" xfId="11714"/>
    <cellStyle name="_Percent_equity stakes 3_FCF" xfId="11715"/>
    <cellStyle name="_Percent_equity stakes 4" xfId="11716"/>
    <cellStyle name="_Percent_equity stakes_FCF" xfId="11717"/>
    <cellStyle name="_Percent_flo_merger_plans01_06_06" xfId="11718"/>
    <cellStyle name="_Percent_flo_merger_plans01_06_06 2" xfId="11719"/>
    <cellStyle name="_Percent_flo_merger_plans01_06_06 2 2" xfId="11720"/>
    <cellStyle name="_Percent_flo_merger_plans01_06_06 2_FCF" xfId="11721"/>
    <cellStyle name="_Percent_flo_merger_plans01_06_06 3" xfId="11722"/>
    <cellStyle name="_Percent_flo_merger_plans01_06_06 3 2" xfId="11723"/>
    <cellStyle name="_Percent_flo_merger_plans01_06_06 3_FCF" xfId="11724"/>
    <cellStyle name="_Percent_flo_merger_plans01_06_06 4" xfId="11725"/>
    <cellStyle name="_Percent_flo_merger_plans01_06_06_FCF" xfId="11726"/>
    <cellStyle name="_Percent_Gucci_model_13062001_v2" xfId="11727"/>
    <cellStyle name="_Percent_Gucci_model_13062001_v2 2" xfId="11728"/>
    <cellStyle name="_Percent_Gucci_model_13062001_v2 2 2" xfId="11729"/>
    <cellStyle name="_Percent_Gucci_model_13062001_v2 2_FCF" xfId="11730"/>
    <cellStyle name="_Percent_Gucci_model_13062001_v2 3" xfId="11731"/>
    <cellStyle name="_Percent_Gucci_model_13062001_v2 3 2" xfId="11732"/>
    <cellStyle name="_Percent_Gucci_model_13062001_v2 3_FCF" xfId="11733"/>
    <cellStyle name="_Percent_Gucci_model_13062001_v2 4" xfId="11734"/>
    <cellStyle name="_Percent_Gucci_model_13062001_v2_FCF" xfId="11735"/>
    <cellStyle name="_Percent_Jazztel - Benchmark" xfId="11736"/>
    <cellStyle name="_Percent_Jazztel - Benchmark 2" xfId="11737"/>
    <cellStyle name="_Percent_Jazztel - Benchmark 2 2" xfId="11738"/>
    <cellStyle name="_Percent_Jazztel - Benchmark 2_FCF" xfId="11739"/>
    <cellStyle name="_Percent_Jazztel - Benchmark 3" xfId="11740"/>
    <cellStyle name="_Percent_Jazztel - Benchmark 3 2" xfId="11741"/>
    <cellStyle name="_Percent_Jazztel - Benchmark 3_FCF" xfId="11742"/>
    <cellStyle name="_Percent_Jazztel - Benchmark 4" xfId="11743"/>
    <cellStyle name="_Percent_Jazztel - Benchmark_Bridge FC Act 2007 vs 2008 (Fct June) par entreprise" xfId="11744"/>
    <cellStyle name="_Percent_Jazztel - Benchmark_Bridge FC Act 2007 vs 2008 (Fct June) par entreprise 2" xfId="11745"/>
    <cellStyle name="_Percent_Jazztel - Benchmark_Bridge FC Act 2007 vs 2008 (Fct June) par entreprise 2 2" xfId="11746"/>
    <cellStyle name="_Percent_Jazztel - Benchmark_Bridge FC Act 2007 vs 2008 (Fct June) par entreprise 2_FCF" xfId="11747"/>
    <cellStyle name="_Percent_Jazztel - Benchmark_Bridge FC Act 2007 vs 2008 (Fct June) par entreprise 3" xfId="11748"/>
    <cellStyle name="_Percent_Jazztel - Benchmark_Bridge FC Act 2007 vs 2008 (Fct June) par entreprise 3 2" xfId="11749"/>
    <cellStyle name="_Percent_Jazztel - Benchmark_Bridge FC Act 2007 vs 2008 (Fct June) par entreprise 3_FCF" xfId="11750"/>
    <cellStyle name="_Percent_Jazztel - Benchmark_Bridge FC Act 2007 vs 2008 (Fct June) par entreprise 4" xfId="11751"/>
    <cellStyle name="_Percent_Jazztel - Benchmark_Bridge FC Act 2007 vs 2008 (Fct June) par entreprise_FCF" xfId="11752"/>
    <cellStyle name="_Percent_Jazztel - Benchmark_Cash Unit Review 2012 03 Acetow" xfId="11753"/>
    <cellStyle name="_Percent_Jazztel - Benchmark_Chiffres Pres board 2007" xfId="11754"/>
    <cellStyle name="_Percent_Jazztel - Benchmark_Chiffres Pres board 2007 2" xfId="11755"/>
    <cellStyle name="_Percent_Jazztel - Benchmark_Chiffres Pres board 2007 2 2" xfId="11756"/>
    <cellStyle name="_Percent_Jazztel - Benchmark_Chiffres Pres board 2007 2_FCF" xfId="11757"/>
    <cellStyle name="_Percent_Jazztel - Benchmark_Chiffres Pres board 2007 3" xfId="11758"/>
    <cellStyle name="_Percent_Jazztel - Benchmark_Chiffres Pres board 2007 3 2" xfId="11759"/>
    <cellStyle name="_Percent_Jazztel - Benchmark_Chiffres Pres board 2007 3_FCF" xfId="11760"/>
    <cellStyle name="_Percent_Jazztel - Benchmark_Chiffres Pres board 2007 4" xfId="11761"/>
    <cellStyle name="_Percent_Jazztel - Benchmark_Chiffres Pres board 2007_FCF" xfId="11762"/>
    <cellStyle name="_Percent_Jazztel - Benchmark_Chiffres Pres Juillet 2007" xfId="11763"/>
    <cellStyle name="_Percent_Jazztel - Benchmark_Chiffres Pres Juillet 2007 2" xfId="11764"/>
    <cellStyle name="_Percent_Jazztel - Benchmark_Chiffres Pres Juillet 2007 2 2" xfId="11765"/>
    <cellStyle name="_Percent_Jazztel - Benchmark_Chiffres Pres Juillet 2007 2_FCF" xfId="11766"/>
    <cellStyle name="_Percent_Jazztel - Benchmark_Chiffres Pres Juillet 2007 3" xfId="11767"/>
    <cellStyle name="_Percent_Jazztel - Benchmark_Chiffres Pres Juillet 2007 3 2" xfId="11768"/>
    <cellStyle name="_Percent_Jazztel - Benchmark_Chiffres Pres Juillet 2007 3_FCF" xfId="11769"/>
    <cellStyle name="_Percent_Jazztel - Benchmark_Chiffres Pres Juillet 2007 4" xfId="11770"/>
    <cellStyle name="_Percent_Jazztel - Benchmark_Chiffres Pres Juillet 2007_FCF" xfId="11771"/>
    <cellStyle name="_Percent_Jazztel - Benchmark_Conso Bridge EBITDA 2008x2007" xfId="11772"/>
    <cellStyle name="_Percent_Jazztel - Benchmark_Conso Bridge EBITDA 2008x2007 2" xfId="11773"/>
    <cellStyle name="_Percent_Jazztel - Benchmark_Conso Bridge EBITDA 2008x2007 2 2" xfId="11774"/>
    <cellStyle name="_Percent_Jazztel - Benchmark_Conso Bridge EBITDA 2008x2007 2_FCF" xfId="11775"/>
    <cellStyle name="_Percent_Jazztel - Benchmark_Conso Bridge EBITDA 2008x2007 3" xfId="11776"/>
    <cellStyle name="_Percent_Jazztel - Benchmark_Conso Bridge EBITDA 2008x2007 3 2" xfId="11777"/>
    <cellStyle name="_Percent_Jazztel - Benchmark_Conso Bridge EBITDA 2008x2007 3_FCF" xfId="11778"/>
    <cellStyle name="_Percent_Jazztel - Benchmark_Conso Bridge EBITDA 2008x2007 4" xfId="11779"/>
    <cellStyle name="_Percent_Jazztel - Benchmark_Conso Bridge EBITDA 2008x2007 SPRING06" xfId="11780"/>
    <cellStyle name="_Percent_Jazztel - Benchmark_Conso Bridge EBITDA 2008x2007 SPRING06 2" xfId="11781"/>
    <cellStyle name="_Percent_Jazztel - Benchmark_Conso Bridge EBITDA 2008x2007 SPRING06 2 2" xfId="11782"/>
    <cellStyle name="_Percent_Jazztel - Benchmark_Conso Bridge EBITDA 2008x2007 SPRING06 2_FCF" xfId="11783"/>
    <cellStyle name="_Percent_Jazztel - Benchmark_Conso Bridge EBITDA 2008x2007 SPRING06 3" xfId="11784"/>
    <cellStyle name="_Percent_Jazztel - Benchmark_Conso Bridge EBITDA 2008x2007 SPRING06 3 2" xfId="11785"/>
    <cellStyle name="_Percent_Jazztel - Benchmark_Conso Bridge EBITDA 2008x2007 SPRING06 3_FCF" xfId="11786"/>
    <cellStyle name="_Percent_Jazztel - Benchmark_Conso Bridge EBITDA 2008x2007 SPRING06 4" xfId="11787"/>
    <cellStyle name="_Percent_Jazztel - Benchmark_Conso Bridge EBITDA 2008x2007 SPRING06_FCF" xfId="11788"/>
    <cellStyle name="_Percent_Jazztel - Benchmark_Conso Bridge EBITDA 2008x2007_FCF" xfId="11789"/>
    <cellStyle name="_Percent_Jazztel - Benchmark_FCF" xfId="11790"/>
    <cellStyle name="_Percent_Jazztel - Benchmark_Formats RDG Dec 2007 vMAG Energy Services" xfId="11791"/>
    <cellStyle name="_Percent_Jazztel - Benchmark_Formats RDG Dec 2007 vMAG Energy Services 2" xfId="11792"/>
    <cellStyle name="_Percent_Jazztel - Benchmark_Formats RDG Dec 2007 vMAG Energy Services 2 2" xfId="11793"/>
    <cellStyle name="_Percent_Jazztel - Benchmark_Formats RDG Dec 2007 vMAG Energy Services 2_FCF" xfId="11794"/>
    <cellStyle name="_Percent_Jazztel - Benchmark_Formats RDG Dec 2007 vMAG Energy Services 3" xfId="11795"/>
    <cellStyle name="_Percent_Jazztel - Benchmark_Formats RDG Dec 2007 vMAG Energy Services 3 2" xfId="11796"/>
    <cellStyle name="_Percent_Jazztel - Benchmark_Formats RDG Dec 2007 vMAG Energy Services 3_FCF" xfId="11797"/>
    <cellStyle name="_Percent_Jazztel - Benchmark_Formats RDG Dec 2007 vMAG Energy Services 4" xfId="11798"/>
    <cellStyle name="_Percent_Jazztel - Benchmark_Formats RDG Dec 2007 vMAG Energy Services_FCF" xfId="11799"/>
    <cellStyle name="_Percent_Jazztel - Benchmark_P&amp;L Spring 200806" xfId="11800"/>
    <cellStyle name="_Percent_Jazztel - Benchmark_P&amp;L Spring 200806 2" xfId="11801"/>
    <cellStyle name="_Percent_Jazztel - Benchmark_P&amp;L Spring 200806 2 2" xfId="11802"/>
    <cellStyle name="_Percent_Jazztel - Benchmark_P&amp;L Spring 200806 2_FCF" xfId="11803"/>
    <cellStyle name="_Percent_Jazztel - Benchmark_P&amp;L Spring 200806 3" xfId="11804"/>
    <cellStyle name="_Percent_Jazztel - Benchmark_P&amp;L Spring 200806 3 2" xfId="11805"/>
    <cellStyle name="_Percent_Jazztel - Benchmark_P&amp;L Spring 200806 3_FCF" xfId="11806"/>
    <cellStyle name="_Percent_Jazztel - Benchmark_P&amp;L Spring 200806 4" xfId="11807"/>
    <cellStyle name="_Percent_Jazztel - Benchmark_P&amp;L Spring 200806_FCF" xfId="11808"/>
    <cellStyle name="_Percent_Jazztel - Benchmark_Présentation au Board" xfId="11809"/>
    <cellStyle name="_Percent_Jazztel - Benchmark_Présentation au Board 2" xfId="11810"/>
    <cellStyle name="_Percent_Jazztel - Benchmark_Présentation au Board 2 2" xfId="11811"/>
    <cellStyle name="_Percent_Jazztel - Benchmark_Présentation au Board 2_FCF" xfId="11812"/>
    <cellStyle name="_Percent_Jazztel - Benchmark_Présentation au Board 3" xfId="11813"/>
    <cellStyle name="_Percent_Jazztel - Benchmark_Présentation au Board 3 2" xfId="11814"/>
    <cellStyle name="_Percent_Jazztel - Benchmark_Présentation au Board 3_FCF" xfId="11815"/>
    <cellStyle name="_Percent_Jazztel - Benchmark_Présentation au Board 4" xfId="11816"/>
    <cellStyle name="_Percent_Jazztel - Benchmark_Présentation au Board July 29" xfId="11817"/>
    <cellStyle name="_Percent_Jazztel - Benchmark_Présentation au Board July 29 2" xfId="11818"/>
    <cellStyle name="_Percent_Jazztel - Benchmark_Présentation au Board July 29 2 2" xfId="11819"/>
    <cellStyle name="_Percent_Jazztel - Benchmark_Présentation au Board July 29 2_FCF" xfId="11820"/>
    <cellStyle name="_Percent_Jazztel - Benchmark_Présentation au Board July 29 3" xfId="11821"/>
    <cellStyle name="_Percent_Jazztel - Benchmark_Présentation au Board July 29 3 2" xfId="11822"/>
    <cellStyle name="_Percent_Jazztel - Benchmark_Présentation au Board July 29 3_FCF" xfId="11823"/>
    <cellStyle name="_Percent_Jazztel - Benchmark_Présentation au Board July 29 4" xfId="11824"/>
    <cellStyle name="_Percent_Jazztel - Benchmark_Présentation au Board July 29_FCF" xfId="11825"/>
    <cellStyle name="_Percent_Jazztel - Benchmark_Présentation au Board_FCF" xfId="11826"/>
    <cellStyle name="_Percent_Jazztel - Benchmark_Présentation au CDG July 21 v080708" xfId="11827"/>
    <cellStyle name="_Percent_Jazztel - Benchmark_Présentation au CDG July 21 v080708 2" xfId="11828"/>
    <cellStyle name="_Percent_Jazztel - Benchmark_Présentation au CDG July 21 v080708 2 2" xfId="11829"/>
    <cellStyle name="_Percent_Jazztel - Benchmark_Présentation au CDG July 21 v080708 2_FCF" xfId="11830"/>
    <cellStyle name="_Percent_Jazztel - Benchmark_Présentation au CDG July 21 v080708 3" xfId="11831"/>
    <cellStyle name="_Percent_Jazztel - Benchmark_Présentation au CDG July 21 v080708 3 2" xfId="11832"/>
    <cellStyle name="_Percent_Jazztel - Benchmark_Présentation au CDG July 21 v080708 3_FCF" xfId="11833"/>
    <cellStyle name="_Percent_Jazztel - Benchmark_Présentation au CDG July 21 v080708 4" xfId="11834"/>
    <cellStyle name="_Percent_Jazztel - Benchmark_Présentation au CDG July 21 v080708_FCF" xfId="11835"/>
    <cellStyle name="_Percent_Jazztel - Benchmark_Présention au Board July 29" xfId="11836"/>
    <cellStyle name="_Percent_Jazztel - Benchmark_Présention au Board July 29 2" xfId="11837"/>
    <cellStyle name="_Percent_Jazztel - Benchmark_Présention au Board July 29 2 2" xfId="11838"/>
    <cellStyle name="_Percent_Jazztel - Benchmark_Présention au Board July 29 2_FCF" xfId="11839"/>
    <cellStyle name="_Percent_Jazztel - Benchmark_Présention au Board July 29 3" xfId="11840"/>
    <cellStyle name="_Percent_Jazztel - Benchmark_Présention au Board July 29 3 2" xfId="11841"/>
    <cellStyle name="_Percent_Jazztel - Benchmark_Présention au Board July 29 3_FCF" xfId="11842"/>
    <cellStyle name="_Percent_Jazztel - Benchmark_Présention au Board July 29 4" xfId="11843"/>
    <cellStyle name="_Percent_Jazztel - Benchmark_Présention au Board July 29_FCF" xfId="11844"/>
    <cellStyle name="_Percent_Jazztel - Benchmark_SPRING 2010" xfId="11845"/>
    <cellStyle name="_Percent_Jazztel - Benchmark_SPRING 2010 2" xfId="11846"/>
    <cellStyle name="_Percent_Jazztel - Benchmark_SPRING 2010 2 2" xfId="11847"/>
    <cellStyle name="_Percent_Jazztel - Benchmark_SPRING 2010 2_FCF" xfId="11848"/>
    <cellStyle name="_Percent_Jazztel - Benchmark_SPRING 2010 3" xfId="11849"/>
    <cellStyle name="_Percent_Jazztel - Benchmark_SPRING 2010 3 2" xfId="11850"/>
    <cellStyle name="_Percent_Jazztel - Benchmark_SPRING 2010 3_FCF" xfId="11851"/>
    <cellStyle name="_Percent_Jazztel - Benchmark_SPRING 2010 4" xfId="11852"/>
    <cellStyle name="_Percent_Jazztel - Benchmark_SPRING 2010_FCF" xfId="11853"/>
    <cellStyle name="_Percent_Jazztel - Benchmark_Synthèse Rhodia Spring Dec 2007 P&amp;L" xfId="11854"/>
    <cellStyle name="_Percent_Jazztel - Benchmark_Synthèse Rhodia Spring Dec 2007 P&amp;L 2" xfId="11855"/>
    <cellStyle name="_Percent_Jazztel - Benchmark_Synthèse Rhodia Spring Dec 2007 P&amp;L 2 2" xfId="11856"/>
    <cellStyle name="_Percent_Jazztel - Benchmark_Synthèse Rhodia Spring Dec 2007 P&amp;L 2_FCF" xfId="11857"/>
    <cellStyle name="_Percent_Jazztel - Benchmark_Synthèse Rhodia Spring Dec 2007 P&amp;L 3" xfId="11858"/>
    <cellStyle name="_Percent_Jazztel - Benchmark_Synthèse Rhodia Spring Dec 2007 P&amp;L 3 2" xfId="11859"/>
    <cellStyle name="_Percent_Jazztel - Benchmark_Synthèse Rhodia Spring Dec 2007 P&amp;L 3_FCF" xfId="11860"/>
    <cellStyle name="_Percent_Jazztel - Benchmark_Synthèse Rhodia Spring Dec 2007 P&amp;L 4" xfId="11861"/>
    <cellStyle name="_Percent_Jazztel - Benchmark_Synthèse Rhodia Spring Dec 2007 P&amp;L_FCF" xfId="11862"/>
    <cellStyle name="_Percent_Jazztel - Benchmark_WC &amp; Free Cash Flow 2011-10" xfId="11863"/>
    <cellStyle name="_Percent_Jazztel - Benchmark_WC &amp; Free Cash Flow 2011-10 2" xfId="11864"/>
    <cellStyle name="_Percent_Jazztel - Benchmark_WC &amp; Free Cash Flow 2011-10 2 2" xfId="11865"/>
    <cellStyle name="_Percent_Jazztel - Benchmark_WC &amp; Free Cash Flow 2011-10 2_FCF" xfId="11866"/>
    <cellStyle name="_Percent_Jazztel - Benchmark_WC &amp; Free Cash Flow 2011-10 3" xfId="11867"/>
    <cellStyle name="_Percent_Jazztel - Benchmark_WC &amp; Free Cash Flow 2011-10 3 2" xfId="11868"/>
    <cellStyle name="_Percent_Jazztel - Benchmark_WC &amp; Free Cash Flow 2011-10 3_FCF" xfId="11869"/>
    <cellStyle name="_Percent_Jazztel - Benchmark_WC &amp; Free Cash Flow 2011-10 4" xfId="11870"/>
    <cellStyle name="_Percent_Jazztel - Benchmark_WC &amp; Free Cash Flow 2011-10_FCF" xfId="11871"/>
    <cellStyle name="_Percent_Jazztel - Benchmark_WC &amp; Free Cash Flow Spring 200806" xfId="11872"/>
    <cellStyle name="_Percent_Jazztel - Benchmark_WC &amp; Free Cash Flow Spring 200806 2" xfId="11873"/>
    <cellStyle name="_Percent_Jazztel - Benchmark_WC &amp; Free Cash Flow Spring 200806 2 2" xfId="11874"/>
    <cellStyle name="_Percent_Jazztel - Benchmark_WC &amp; Free Cash Flow Spring 200806 2_FCF" xfId="11875"/>
    <cellStyle name="_Percent_Jazztel - Benchmark_WC &amp; Free Cash Flow Spring 200806 3" xfId="11876"/>
    <cellStyle name="_Percent_Jazztel - Benchmark_WC &amp; Free Cash Flow Spring 200806 3 2" xfId="11877"/>
    <cellStyle name="_Percent_Jazztel - Benchmark_WC &amp; Free Cash Flow Spring 200806 3_FCF" xfId="11878"/>
    <cellStyle name="_Percent_Jazztel - Benchmark_WC &amp; Free Cash Flow Spring 200806 4" xfId="11879"/>
    <cellStyle name="_Percent_Jazztel - Benchmark_WC &amp; Free Cash Flow Spring 200806_FCF" xfId="11880"/>
    <cellStyle name="_Percent_Jazztel model 15-exhibits" xfId="11881"/>
    <cellStyle name="_Percent_Jazztel model 15-exhibits 2" xfId="11882"/>
    <cellStyle name="_Percent_Jazztel model 15-exhibits 2 2" xfId="11883"/>
    <cellStyle name="_Percent_Jazztel model 15-exhibits 2_FCF" xfId="11884"/>
    <cellStyle name="_Percent_Jazztel model 15-exhibits 3" xfId="11885"/>
    <cellStyle name="_Percent_Jazztel model 15-exhibits 3 2" xfId="11886"/>
    <cellStyle name="_Percent_Jazztel model 15-exhibits 3_FCF" xfId="11887"/>
    <cellStyle name="_Percent_Jazztel model 15-exhibits 4" xfId="11888"/>
    <cellStyle name="_Percent_Jazztel model 15-exhibits 5" xfId="11889"/>
    <cellStyle name="_Percent_Jazztel model 15-exhibits bis" xfId="11890"/>
    <cellStyle name="_Percent_Jazztel model 15-exhibits bis 2" xfId="11891"/>
    <cellStyle name="_Percent_Jazztel model 15-exhibits bis 2 2" xfId="11892"/>
    <cellStyle name="_Percent_Jazztel model 15-exhibits bis 2_FCF" xfId="11893"/>
    <cellStyle name="_Percent_Jazztel model 15-exhibits bis 3" xfId="11894"/>
    <cellStyle name="_Percent_Jazztel model 15-exhibits bis 3 2" xfId="11895"/>
    <cellStyle name="_Percent_Jazztel model 15-exhibits bis 3_FCF" xfId="11896"/>
    <cellStyle name="_Percent_Jazztel model 15-exhibits bis 4" xfId="11897"/>
    <cellStyle name="_Percent_Jazztel model 15-exhibits bis_FCF" xfId="11898"/>
    <cellStyle name="_Percent_Jazztel model 15-exhibits bis_Mobile CSC - CMT" xfId="11899"/>
    <cellStyle name="_Percent_Jazztel model 15-exhibits bis_Mobile CSC - CMT 2" xfId="11900"/>
    <cellStyle name="_Percent_Jazztel model 15-exhibits bis_Mobile CSC - CMT 2 2" xfId="11901"/>
    <cellStyle name="_Percent_Jazztel model 15-exhibits bis_Mobile CSC - CMT 2_FCF" xfId="11902"/>
    <cellStyle name="_Percent_Jazztel model 15-exhibits bis_Mobile CSC - CMT 3" xfId="11903"/>
    <cellStyle name="_Percent_Jazztel model 15-exhibits bis_Mobile CSC - CMT 3 2" xfId="11904"/>
    <cellStyle name="_Percent_Jazztel model 15-exhibits bis_Mobile CSC - CMT 3_FCF" xfId="11905"/>
    <cellStyle name="_Percent_Jazztel model 15-exhibits bis_Mobile CSC - CMT 4" xfId="11906"/>
    <cellStyle name="_Percent_Jazztel model 15-exhibits bis_Mobile CSC - CMT_Chiffres Pres board 2007" xfId="11907"/>
    <cellStyle name="_Percent_Jazztel model 15-exhibits bis_Mobile CSC - CMT_Chiffres Pres board 2007 2" xfId="11908"/>
    <cellStyle name="_Percent_Jazztel model 15-exhibits bis_Mobile CSC - CMT_Chiffres Pres board 2007 2 2" xfId="11909"/>
    <cellStyle name="_Percent_Jazztel model 15-exhibits bis_Mobile CSC - CMT_Chiffres Pres board 2007 2_FCF" xfId="11910"/>
    <cellStyle name="_Percent_Jazztel model 15-exhibits bis_Mobile CSC - CMT_Chiffres Pres board 2007 3" xfId="11911"/>
    <cellStyle name="_Percent_Jazztel model 15-exhibits bis_Mobile CSC - CMT_Chiffres Pres board 2007 3 2" xfId="11912"/>
    <cellStyle name="_Percent_Jazztel model 15-exhibits bis_Mobile CSC - CMT_Chiffres Pres board 2007 3_FCF" xfId="11913"/>
    <cellStyle name="_Percent_Jazztel model 15-exhibits bis_Mobile CSC - CMT_Chiffres Pres board 2007 4" xfId="11914"/>
    <cellStyle name="_Percent_Jazztel model 15-exhibits bis_Mobile CSC - CMT_Chiffres Pres board 2007_FCF" xfId="11915"/>
    <cellStyle name="_Percent_Jazztel model 15-exhibits bis_Mobile CSC - CMT_Chiffres Pres Juillet 2007" xfId="11916"/>
    <cellStyle name="_Percent_Jazztel model 15-exhibits bis_Mobile CSC - CMT_Chiffres Pres Juillet 2007 2" xfId="11917"/>
    <cellStyle name="_Percent_Jazztel model 15-exhibits bis_Mobile CSC - CMT_Chiffres Pres Juillet 2007 2 2" xfId="11918"/>
    <cellStyle name="_Percent_Jazztel model 15-exhibits bis_Mobile CSC - CMT_Chiffres Pres Juillet 2007 2_FCF" xfId="11919"/>
    <cellStyle name="_Percent_Jazztel model 15-exhibits bis_Mobile CSC - CMT_Chiffres Pres Juillet 2007 3" xfId="11920"/>
    <cellStyle name="_Percent_Jazztel model 15-exhibits bis_Mobile CSC - CMT_Chiffres Pres Juillet 2007 3 2" xfId="11921"/>
    <cellStyle name="_Percent_Jazztel model 15-exhibits bis_Mobile CSC - CMT_Chiffres Pres Juillet 2007 3_FCF" xfId="11922"/>
    <cellStyle name="_Percent_Jazztel model 15-exhibits bis_Mobile CSC - CMT_Chiffres Pres Juillet 2007 4" xfId="11923"/>
    <cellStyle name="_Percent_Jazztel model 15-exhibits bis_Mobile CSC - CMT_Chiffres Pres Juillet 2007_FCF" xfId="11924"/>
    <cellStyle name="_Percent_Jazztel model 15-exhibits bis_Mobile CSC - CMT_FCF" xfId="11925"/>
    <cellStyle name="_Percent_Jazztel model 15-exhibits bis_Mobile CSC - CMT_Free Cash Flow" xfId="11926"/>
    <cellStyle name="_Percent_Jazztel model 15-exhibits bis_Mobile CSC - CMT_Free Cash Flow 2" xfId="11927"/>
    <cellStyle name="_Percent_Jazztel model 15-exhibits bis_Mobile CSC - CMT_Free Cash Flow 2 2" xfId="11928"/>
    <cellStyle name="_Percent_Jazztel model 15-exhibits bis_Mobile CSC - CMT_Free Cash Flow 2_FCF" xfId="11929"/>
    <cellStyle name="_Percent_Jazztel model 15-exhibits bis_Mobile CSC - CMT_Free Cash Flow 3" xfId="11930"/>
    <cellStyle name="_Percent_Jazztel model 15-exhibits bis_Mobile CSC - CMT_Free Cash Flow 3 2" xfId="11931"/>
    <cellStyle name="_Percent_Jazztel model 15-exhibits bis_Mobile CSC - CMT_Free Cash Flow 3_FCF" xfId="11932"/>
    <cellStyle name="_Percent_Jazztel model 15-exhibits bis_Mobile CSC - CMT_Free Cash Flow 4" xfId="11933"/>
    <cellStyle name="_Percent_Jazztel model 15-exhibits bis_Mobile CSC - CMT_Free Cash Flow_Bridge FC Act 2007 vs 2008 (Fct June) par entreprise" xfId="11934"/>
    <cellStyle name="_Percent_Jazztel model 15-exhibits bis_Mobile CSC - CMT_Free Cash Flow_Bridge FC Act 2007 vs 2008 (Fct June) par entreprise 2" xfId="11935"/>
    <cellStyle name="_Percent_Jazztel model 15-exhibits bis_Mobile CSC - CMT_Free Cash Flow_Bridge FC Act 2007 vs 2008 (Fct June) par entreprise 2 2" xfId="11936"/>
    <cellStyle name="_Percent_Jazztel model 15-exhibits bis_Mobile CSC - CMT_Free Cash Flow_Bridge FC Act 2007 vs 2008 (Fct June) par entreprise 2_FCF" xfId="11937"/>
    <cellStyle name="_Percent_Jazztel model 15-exhibits bis_Mobile CSC - CMT_Free Cash Flow_Bridge FC Act 2007 vs 2008 (Fct June) par entreprise 3" xfId="11938"/>
    <cellStyle name="_Percent_Jazztel model 15-exhibits bis_Mobile CSC - CMT_Free Cash Flow_Bridge FC Act 2007 vs 2008 (Fct June) par entreprise 3 2" xfId="11939"/>
    <cellStyle name="_Percent_Jazztel model 15-exhibits bis_Mobile CSC - CMT_Free Cash Flow_Bridge FC Act 2007 vs 2008 (Fct June) par entreprise 3_FCF" xfId="11940"/>
    <cellStyle name="_Percent_Jazztel model 15-exhibits bis_Mobile CSC - CMT_Free Cash Flow_Bridge FC Act 2007 vs 2008 (Fct June) par entreprise 4" xfId="11941"/>
    <cellStyle name="_Percent_Jazztel model 15-exhibits bis_Mobile CSC - CMT_Free Cash Flow_Bridge FC Act 2007 vs 2008 (Fct June) par entreprise_FCF" xfId="11942"/>
    <cellStyle name="_Percent_Jazztel model 15-exhibits bis_Mobile CSC - CMT_Free Cash Flow_Cash Unit Review 2012 03 Acetow" xfId="11943"/>
    <cellStyle name="_Percent_Jazztel model 15-exhibits bis_Mobile CSC - CMT_Free Cash Flow_Chiffres Pres board 2007" xfId="11944"/>
    <cellStyle name="_Percent_Jazztel model 15-exhibits bis_Mobile CSC - CMT_Free Cash Flow_Chiffres Pres board 2007 2" xfId="11945"/>
    <cellStyle name="_Percent_Jazztel model 15-exhibits bis_Mobile CSC - CMT_Free Cash Flow_Chiffres Pres board 2007 2 2" xfId="11946"/>
    <cellStyle name="_Percent_Jazztel model 15-exhibits bis_Mobile CSC - CMT_Free Cash Flow_Chiffres Pres board 2007 2_FCF" xfId="11947"/>
    <cellStyle name="_Percent_Jazztel model 15-exhibits bis_Mobile CSC - CMT_Free Cash Flow_Chiffres Pres board 2007 3" xfId="11948"/>
    <cellStyle name="_Percent_Jazztel model 15-exhibits bis_Mobile CSC - CMT_Free Cash Flow_Chiffres Pres board 2007 3 2" xfId="11949"/>
    <cellStyle name="_Percent_Jazztel model 15-exhibits bis_Mobile CSC - CMT_Free Cash Flow_Chiffres Pres board 2007 3_FCF" xfId="11950"/>
    <cellStyle name="_Percent_Jazztel model 15-exhibits bis_Mobile CSC - CMT_Free Cash Flow_Chiffres Pres board 2007 4" xfId="11951"/>
    <cellStyle name="_Percent_Jazztel model 15-exhibits bis_Mobile CSC - CMT_Free Cash Flow_Chiffres Pres board 2007_FCF" xfId="11952"/>
    <cellStyle name="_Percent_Jazztel model 15-exhibits bis_Mobile CSC - CMT_Free Cash Flow_Conso Bridge EBITDA 2008x2007" xfId="11953"/>
    <cellStyle name="_Percent_Jazztel model 15-exhibits bis_Mobile CSC - CMT_Free Cash Flow_Conso Bridge EBITDA 2008x2007 2" xfId="11954"/>
    <cellStyle name="_Percent_Jazztel model 15-exhibits bis_Mobile CSC - CMT_Free Cash Flow_Conso Bridge EBITDA 2008x2007 2 2" xfId="11955"/>
    <cellStyle name="_Percent_Jazztel model 15-exhibits bis_Mobile CSC - CMT_Free Cash Flow_Conso Bridge EBITDA 2008x2007 2_FCF" xfId="11956"/>
    <cellStyle name="_Percent_Jazztel model 15-exhibits bis_Mobile CSC - CMT_Free Cash Flow_Conso Bridge EBITDA 2008x2007 3" xfId="11957"/>
    <cellStyle name="_Percent_Jazztel model 15-exhibits bis_Mobile CSC - CMT_Free Cash Flow_Conso Bridge EBITDA 2008x2007 3 2" xfId="11958"/>
    <cellStyle name="_Percent_Jazztel model 15-exhibits bis_Mobile CSC - CMT_Free Cash Flow_Conso Bridge EBITDA 2008x2007 3_FCF" xfId="11959"/>
    <cellStyle name="_Percent_Jazztel model 15-exhibits bis_Mobile CSC - CMT_Free Cash Flow_Conso Bridge EBITDA 2008x2007 4" xfId="11960"/>
    <cellStyle name="_Percent_Jazztel model 15-exhibits bis_Mobile CSC - CMT_Free Cash Flow_Conso Bridge EBITDA 2008x2007 SPRING06" xfId="11961"/>
    <cellStyle name="_Percent_Jazztel model 15-exhibits bis_Mobile CSC - CMT_Free Cash Flow_Conso Bridge EBITDA 2008x2007 SPRING06 2" xfId="11962"/>
    <cellStyle name="_Percent_Jazztel model 15-exhibits bis_Mobile CSC - CMT_Free Cash Flow_Conso Bridge EBITDA 2008x2007 SPRING06 2 2" xfId="11963"/>
    <cellStyle name="_Percent_Jazztel model 15-exhibits bis_Mobile CSC - CMT_Free Cash Flow_Conso Bridge EBITDA 2008x2007 SPRING06 2_FCF" xfId="11964"/>
    <cellStyle name="_Percent_Jazztel model 15-exhibits bis_Mobile CSC - CMT_Free Cash Flow_Conso Bridge EBITDA 2008x2007 SPRING06 3" xfId="11965"/>
    <cellStyle name="_Percent_Jazztel model 15-exhibits bis_Mobile CSC - CMT_Free Cash Flow_Conso Bridge EBITDA 2008x2007 SPRING06 3 2" xfId="11966"/>
    <cellStyle name="_Percent_Jazztel model 15-exhibits bis_Mobile CSC - CMT_Free Cash Flow_Conso Bridge EBITDA 2008x2007 SPRING06 3_FCF" xfId="11967"/>
    <cellStyle name="_Percent_Jazztel model 15-exhibits bis_Mobile CSC - CMT_Free Cash Flow_Conso Bridge EBITDA 2008x2007 SPRING06 4" xfId="11968"/>
    <cellStyle name="_Percent_Jazztel model 15-exhibits bis_Mobile CSC - CMT_Free Cash Flow_Conso Bridge EBITDA 2008x2007 SPRING06_FCF" xfId="11969"/>
    <cellStyle name="_Percent_Jazztel model 15-exhibits bis_Mobile CSC - CMT_Free Cash Flow_Conso Bridge EBITDA 2008x2007_FCF" xfId="11970"/>
    <cellStyle name="_Percent_Jazztel model 15-exhibits bis_Mobile CSC - CMT_Free Cash Flow_FCF" xfId="11971"/>
    <cellStyle name="_Percent_Jazztel model 15-exhibits bis_Mobile CSC - CMT_Free Cash Flow_P&amp;L Spring 200806" xfId="11972"/>
    <cellStyle name="_Percent_Jazztel model 15-exhibits bis_Mobile CSC - CMT_Free Cash Flow_P&amp;L Spring 200806 2" xfId="11973"/>
    <cellStyle name="_Percent_Jazztel model 15-exhibits bis_Mobile CSC - CMT_Free Cash Flow_P&amp;L Spring 200806 2 2" xfId="11974"/>
    <cellStyle name="_Percent_Jazztel model 15-exhibits bis_Mobile CSC - CMT_Free Cash Flow_P&amp;L Spring 200806 2_FCF" xfId="11975"/>
    <cellStyle name="_Percent_Jazztel model 15-exhibits bis_Mobile CSC - CMT_Free Cash Flow_P&amp;L Spring 200806 3" xfId="11976"/>
    <cellStyle name="_Percent_Jazztel model 15-exhibits bis_Mobile CSC - CMT_Free Cash Flow_P&amp;L Spring 200806 3 2" xfId="11977"/>
    <cellStyle name="_Percent_Jazztel model 15-exhibits bis_Mobile CSC - CMT_Free Cash Flow_P&amp;L Spring 200806 3_FCF" xfId="11978"/>
    <cellStyle name="_Percent_Jazztel model 15-exhibits bis_Mobile CSC - CMT_Free Cash Flow_P&amp;L Spring 200806 4" xfId="11979"/>
    <cellStyle name="_Percent_Jazztel model 15-exhibits bis_Mobile CSC - CMT_Free Cash Flow_P&amp;L Spring 200806_FCF" xfId="11980"/>
    <cellStyle name="_Percent_Jazztel model 15-exhibits bis_Mobile CSC - CMT_Free Cash Flow_Présentation au Board" xfId="11981"/>
    <cellStyle name="_Percent_Jazztel model 15-exhibits bis_Mobile CSC - CMT_Free Cash Flow_Présentation au Board 2" xfId="11982"/>
    <cellStyle name="_Percent_Jazztel model 15-exhibits bis_Mobile CSC - CMT_Free Cash Flow_Présentation au Board 2 2" xfId="11983"/>
    <cellStyle name="_Percent_Jazztel model 15-exhibits bis_Mobile CSC - CMT_Free Cash Flow_Présentation au Board 2_FCF" xfId="11984"/>
    <cellStyle name="_Percent_Jazztel model 15-exhibits bis_Mobile CSC - CMT_Free Cash Flow_Présentation au Board 3" xfId="11985"/>
    <cellStyle name="_Percent_Jazztel model 15-exhibits bis_Mobile CSC - CMT_Free Cash Flow_Présentation au Board 3 2" xfId="11986"/>
    <cellStyle name="_Percent_Jazztel model 15-exhibits bis_Mobile CSC - CMT_Free Cash Flow_Présentation au Board 3_FCF" xfId="11987"/>
    <cellStyle name="_Percent_Jazztel model 15-exhibits bis_Mobile CSC - CMT_Free Cash Flow_Présentation au Board 4" xfId="11988"/>
    <cellStyle name="_Percent_Jazztel model 15-exhibits bis_Mobile CSC - CMT_Free Cash Flow_Présentation au Board July 29" xfId="11989"/>
    <cellStyle name="_Percent_Jazztel model 15-exhibits bis_Mobile CSC - CMT_Free Cash Flow_Présentation au Board July 29 2" xfId="11990"/>
    <cellStyle name="_Percent_Jazztel model 15-exhibits bis_Mobile CSC - CMT_Free Cash Flow_Présentation au Board July 29 2 2" xfId="11991"/>
    <cellStyle name="_Percent_Jazztel model 15-exhibits bis_Mobile CSC - CMT_Free Cash Flow_Présentation au Board July 29 2_FCF" xfId="11992"/>
    <cellStyle name="_Percent_Jazztel model 15-exhibits bis_Mobile CSC - CMT_Free Cash Flow_Présentation au Board July 29 3" xfId="11993"/>
    <cellStyle name="_Percent_Jazztel model 15-exhibits bis_Mobile CSC - CMT_Free Cash Flow_Présentation au Board July 29 3 2" xfId="11994"/>
    <cellStyle name="_Percent_Jazztel model 15-exhibits bis_Mobile CSC - CMT_Free Cash Flow_Présentation au Board July 29 3_FCF" xfId="11995"/>
    <cellStyle name="_Percent_Jazztel model 15-exhibits bis_Mobile CSC - CMT_Free Cash Flow_Présentation au Board July 29 4" xfId="11996"/>
    <cellStyle name="_Percent_Jazztel model 15-exhibits bis_Mobile CSC - CMT_Free Cash Flow_Présentation au Board July 29_FCF" xfId="11997"/>
    <cellStyle name="_Percent_Jazztel model 15-exhibits bis_Mobile CSC - CMT_Free Cash Flow_Présentation au Board_FCF" xfId="11998"/>
    <cellStyle name="_Percent_Jazztel model 15-exhibits bis_Mobile CSC - CMT_Free Cash Flow_Présentation au CDG July 21 v080708" xfId="11999"/>
    <cellStyle name="_Percent_Jazztel model 15-exhibits bis_Mobile CSC - CMT_Free Cash Flow_Présentation au CDG July 21 v080708 2" xfId="12000"/>
    <cellStyle name="_Percent_Jazztel model 15-exhibits bis_Mobile CSC - CMT_Free Cash Flow_Présentation au CDG July 21 v080708 2 2" xfId="12001"/>
    <cellStyle name="_Percent_Jazztel model 15-exhibits bis_Mobile CSC - CMT_Free Cash Flow_Présentation au CDG July 21 v080708 2_FCF" xfId="12002"/>
    <cellStyle name="_Percent_Jazztel model 15-exhibits bis_Mobile CSC - CMT_Free Cash Flow_Présentation au CDG July 21 v080708 3" xfId="12003"/>
    <cellStyle name="_Percent_Jazztel model 15-exhibits bis_Mobile CSC - CMT_Free Cash Flow_Présentation au CDG July 21 v080708 3 2" xfId="12004"/>
    <cellStyle name="_Percent_Jazztel model 15-exhibits bis_Mobile CSC - CMT_Free Cash Flow_Présentation au CDG July 21 v080708 3_FCF" xfId="12005"/>
    <cellStyle name="_Percent_Jazztel model 15-exhibits bis_Mobile CSC - CMT_Free Cash Flow_Présentation au CDG July 21 v080708 4" xfId="12006"/>
    <cellStyle name="_Percent_Jazztel model 15-exhibits bis_Mobile CSC - CMT_Free Cash Flow_Présentation au CDG July 21 v080708_FCF" xfId="12007"/>
    <cellStyle name="_Percent_Jazztel model 15-exhibits bis_Mobile CSC - CMT_Free Cash Flow_Présention au Board July 29" xfId="12008"/>
    <cellStyle name="_Percent_Jazztel model 15-exhibits bis_Mobile CSC - CMT_Free Cash Flow_Présention au Board July 29 2" xfId="12009"/>
    <cellStyle name="_Percent_Jazztel model 15-exhibits bis_Mobile CSC - CMT_Free Cash Flow_Présention au Board July 29 2 2" xfId="12010"/>
    <cellStyle name="_Percent_Jazztel model 15-exhibits bis_Mobile CSC - CMT_Free Cash Flow_Présention au Board July 29 2_FCF" xfId="12011"/>
    <cellStyle name="_Percent_Jazztel model 15-exhibits bis_Mobile CSC - CMT_Free Cash Flow_Présention au Board July 29 3" xfId="12012"/>
    <cellStyle name="_Percent_Jazztel model 15-exhibits bis_Mobile CSC - CMT_Free Cash Flow_Présention au Board July 29 3 2" xfId="12013"/>
    <cellStyle name="_Percent_Jazztel model 15-exhibits bis_Mobile CSC - CMT_Free Cash Flow_Présention au Board July 29 3_FCF" xfId="12014"/>
    <cellStyle name="_Percent_Jazztel model 15-exhibits bis_Mobile CSC - CMT_Free Cash Flow_Présention au Board July 29 4" xfId="12015"/>
    <cellStyle name="_Percent_Jazztel model 15-exhibits bis_Mobile CSC - CMT_Free Cash Flow_Présention au Board July 29_FCF" xfId="12016"/>
    <cellStyle name="_Percent_Jazztel model 15-exhibits bis_Mobile CSC - CMT_Free Cash Flow_RM 2008 01 comments ILM" xfId="12017"/>
    <cellStyle name="_Percent_Jazztel model 15-exhibits bis_Mobile CSC - CMT_Free Cash Flow_RM 2008 01 comments ILM 2" xfId="12018"/>
    <cellStyle name="_Percent_Jazztel model 15-exhibits bis_Mobile CSC - CMT_Free Cash Flow_RM 2008 01 comments ILM 2 2" xfId="12019"/>
    <cellStyle name="_Percent_Jazztel model 15-exhibits bis_Mobile CSC - CMT_Free Cash Flow_RM 2008 01 comments ILM 2_FCF" xfId="12020"/>
    <cellStyle name="_Percent_Jazztel model 15-exhibits bis_Mobile CSC - CMT_Free Cash Flow_RM 2008 01 comments ILM 3" xfId="12021"/>
    <cellStyle name="_Percent_Jazztel model 15-exhibits bis_Mobile CSC - CMT_Free Cash Flow_RM 2008 01 comments ILM 3 2" xfId="12022"/>
    <cellStyle name="_Percent_Jazztel model 15-exhibits bis_Mobile CSC - CMT_Free Cash Flow_RM 2008 01 comments ILM 3_FCF" xfId="12023"/>
    <cellStyle name="_Percent_Jazztel model 15-exhibits bis_Mobile CSC - CMT_Free Cash Flow_RM 2008 01 comments ILM 4" xfId="12024"/>
    <cellStyle name="_Percent_Jazztel model 15-exhibits bis_Mobile CSC - CMT_Free Cash Flow_RM 2008 01 comments ILM_FCF" xfId="12025"/>
    <cellStyle name="_Percent_Jazztel model 15-exhibits bis_Mobile CSC - CMT_Free Cash Flow_RM 2008 04 comments ILM" xfId="12026"/>
    <cellStyle name="_Percent_Jazztel model 15-exhibits bis_Mobile CSC - CMT_Free Cash Flow_RM 2008 04 comments ILM 2" xfId="12027"/>
    <cellStyle name="_Percent_Jazztel model 15-exhibits bis_Mobile CSC - CMT_Free Cash Flow_RM 2008 04 comments ILM 2 2" xfId="12028"/>
    <cellStyle name="_Percent_Jazztel model 15-exhibits bis_Mobile CSC - CMT_Free Cash Flow_RM 2008 04 comments ILM 2_FCF" xfId="12029"/>
    <cellStyle name="_Percent_Jazztel model 15-exhibits bis_Mobile CSC - CMT_Free Cash Flow_RM 2008 04 comments ILM 3" xfId="12030"/>
    <cellStyle name="_Percent_Jazztel model 15-exhibits bis_Mobile CSC - CMT_Free Cash Flow_RM 2008 04 comments ILM 3 2" xfId="12031"/>
    <cellStyle name="_Percent_Jazztel model 15-exhibits bis_Mobile CSC - CMT_Free Cash Flow_RM 2008 04 comments ILM 3_FCF" xfId="12032"/>
    <cellStyle name="_Percent_Jazztel model 15-exhibits bis_Mobile CSC - CMT_Free Cash Flow_RM 2008 04 comments ILM 4" xfId="12033"/>
    <cellStyle name="_Percent_Jazztel model 15-exhibits bis_Mobile CSC - CMT_Free Cash Flow_RM 2008 04 comments ILM_FCF" xfId="12034"/>
    <cellStyle name="_Percent_Jazztel model 15-exhibits bis_Mobile CSC - CMT_Free Cash Flow_SPRING 2010" xfId="12035"/>
    <cellStyle name="_Percent_Jazztel model 15-exhibits bis_Mobile CSC - CMT_Free Cash Flow_SPRING 2010 2" xfId="12036"/>
    <cellStyle name="_Percent_Jazztel model 15-exhibits bis_Mobile CSC - CMT_Free Cash Flow_SPRING 2010 2 2" xfId="12037"/>
    <cellStyle name="_Percent_Jazztel model 15-exhibits bis_Mobile CSC - CMT_Free Cash Flow_SPRING 2010 2_FCF" xfId="12038"/>
    <cellStyle name="_Percent_Jazztel model 15-exhibits bis_Mobile CSC - CMT_Free Cash Flow_SPRING 2010 3" xfId="12039"/>
    <cellStyle name="_Percent_Jazztel model 15-exhibits bis_Mobile CSC - CMT_Free Cash Flow_SPRING 2010 3 2" xfId="12040"/>
    <cellStyle name="_Percent_Jazztel model 15-exhibits bis_Mobile CSC - CMT_Free Cash Flow_SPRING 2010 3_FCF" xfId="12041"/>
    <cellStyle name="_Percent_Jazztel model 15-exhibits bis_Mobile CSC - CMT_Free Cash Flow_SPRING 2010 4" xfId="12042"/>
    <cellStyle name="_Percent_Jazztel model 15-exhibits bis_Mobile CSC - CMT_Free Cash Flow_SPRING 2010_FCF" xfId="12043"/>
    <cellStyle name="_Percent_Jazztel model 15-exhibits bis_Mobile CSC - CMT_Free Cash Flow_WC &amp; Free Cash Flow 200801" xfId="12044"/>
    <cellStyle name="_Percent_Jazztel model 15-exhibits bis_Mobile CSC - CMT_Free Cash Flow_WC &amp; Free Cash Flow 200801 2" xfId="12045"/>
    <cellStyle name="_Percent_Jazztel model 15-exhibits bis_Mobile CSC - CMT_Free Cash Flow_WC &amp; Free Cash Flow 200801 2 2" xfId="12046"/>
    <cellStyle name="_Percent_Jazztel model 15-exhibits bis_Mobile CSC - CMT_Free Cash Flow_WC &amp; Free Cash Flow 200801 2_FCF" xfId="12047"/>
    <cellStyle name="_Percent_Jazztel model 15-exhibits bis_Mobile CSC - CMT_Free Cash Flow_WC &amp; Free Cash Flow 200801 3" xfId="12048"/>
    <cellStyle name="_Percent_Jazztel model 15-exhibits bis_Mobile CSC - CMT_Free Cash Flow_WC &amp; Free Cash Flow 200801 3 2" xfId="12049"/>
    <cellStyle name="_Percent_Jazztel model 15-exhibits bis_Mobile CSC - CMT_Free Cash Flow_WC &amp; Free Cash Flow 200801 3_FCF" xfId="12050"/>
    <cellStyle name="_Percent_Jazztel model 15-exhibits bis_Mobile CSC - CMT_Free Cash Flow_WC &amp; Free Cash Flow 200801 4" xfId="12051"/>
    <cellStyle name="_Percent_Jazztel model 15-exhibits bis_Mobile CSC - CMT_Free Cash Flow_WC &amp; Free Cash Flow 200801_FCF" xfId="12052"/>
    <cellStyle name="_Percent_Jazztel model 15-exhibits bis_Mobile CSC - CMT_Free Cash Flow_WC &amp; Free Cash Flow 2011-10" xfId="12053"/>
    <cellStyle name="_Percent_Jazztel model 15-exhibits bis_Mobile CSC - CMT_Free Cash Flow_WC &amp; Free Cash Flow 2011-10 2" xfId="12054"/>
    <cellStyle name="_Percent_Jazztel model 15-exhibits bis_Mobile CSC - CMT_Free Cash Flow_WC &amp; Free Cash Flow 2011-10 2 2" xfId="12055"/>
    <cellStyle name="_Percent_Jazztel model 15-exhibits bis_Mobile CSC - CMT_Free Cash Flow_WC &amp; Free Cash Flow 2011-10 2_FCF" xfId="12056"/>
    <cellStyle name="_Percent_Jazztel model 15-exhibits bis_Mobile CSC - CMT_Free Cash Flow_WC &amp; Free Cash Flow 2011-10 3" xfId="12057"/>
    <cellStyle name="_Percent_Jazztel model 15-exhibits bis_Mobile CSC - CMT_Free Cash Flow_WC &amp; Free Cash Flow 2011-10 3 2" xfId="12058"/>
    <cellStyle name="_Percent_Jazztel model 15-exhibits bis_Mobile CSC - CMT_Free Cash Flow_WC &amp; Free Cash Flow 2011-10 3_FCF" xfId="12059"/>
    <cellStyle name="_Percent_Jazztel model 15-exhibits bis_Mobile CSC - CMT_Free Cash Flow_WC &amp; Free Cash Flow 2011-10 4" xfId="12060"/>
    <cellStyle name="_Percent_Jazztel model 15-exhibits bis_Mobile CSC - CMT_Free Cash Flow_WC &amp; Free Cash Flow 2011-10_FCF" xfId="12061"/>
    <cellStyle name="_Percent_Jazztel model 15-exhibits bis_Mobile CSC - CMT_Free Cash Flow_WC &amp; Free Cash Flow Spring 200806" xfId="12062"/>
    <cellStyle name="_Percent_Jazztel model 15-exhibits bis_Mobile CSC - CMT_Free Cash Flow_WC &amp; Free Cash Flow Spring 200806 2" xfId="12063"/>
    <cellStyle name="_Percent_Jazztel model 15-exhibits bis_Mobile CSC - CMT_Free Cash Flow_WC &amp; Free Cash Flow Spring 200806 2 2" xfId="12064"/>
    <cellStyle name="_Percent_Jazztel model 15-exhibits bis_Mobile CSC - CMT_Free Cash Flow_WC &amp; Free Cash Flow Spring 200806 2_FCF" xfId="12065"/>
    <cellStyle name="_Percent_Jazztel model 15-exhibits bis_Mobile CSC - CMT_Free Cash Flow_WC &amp; Free Cash Flow Spring 200806 3" xfId="12066"/>
    <cellStyle name="_Percent_Jazztel model 15-exhibits bis_Mobile CSC - CMT_Free Cash Flow_WC &amp; Free Cash Flow Spring 200806 3 2" xfId="12067"/>
    <cellStyle name="_Percent_Jazztel model 15-exhibits bis_Mobile CSC - CMT_Free Cash Flow_WC &amp; Free Cash Flow Spring 200806 3_FCF" xfId="12068"/>
    <cellStyle name="_Percent_Jazztel model 15-exhibits bis_Mobile CSC - CMT_Free Cash Flow_WC &amp; Free Cash Flow Spring 200806 4" xfId="12069"/>
    <cellStyle name="_Percent_Jazztel model 15-exhibits bis_Mobile CSC - CMT_Free Cash Flow_WC &amp; Free Cash Flow Spring 200806_FCF" xfId="12070"/>
    <cellStyle name="_Percent_Jazztel model 15-exhibits bis_Mobile CSC - CMT_Net result" xfId="12071"/>
    <cellStyle name="_Percent_Jazztel model 15-exhibits bis_Mobile CSC - CMT_Net result 2" xfId="12072"/>
    <cellStyle name="_Percent_Jazztel model 15-exhibits bis_Mobile CSC - CMT_Net result 2 2" xfId="12073"/>
    <cellStyle name="_Percent_Jazztel model 15-exhibits bis_Mobile CSC - CMT_Net result 2_FCF" xfId="12074"/>
    <cellStyle name="_Percent_Jazztel model 15-exhibits bis_Mobile CSC - CMT_Net result 3" xfId="12075"/>
    <cellStyle name="_Percent_Jazztel model 15-exhibits bis_Mobile CSC - CMT_Net result 3 2" xfId="12076"/>
    <cellStyle name="_Percent_Jazztel model 15-exhibits bis_Mobile CSC - CMT_Net result 3_FCF" xfId="12077"/>
    <cellStyle name="_Percent_Jazztel model 15-exhibits bis_Mobile CSC - CMT_Net result 4" xfId="12078"/>
    <cellStyle name="_Percent_Jazztel model 15-exhibits bis_Mobile CSC - CMT_Net result_FCF" xfId="12079"/>
    <cellStyle name="_Percent_Jazztel model 15-exhibits bis_Mobile CSC - CMT_Présention au Board July 29" xfId="12080"/>
    <cellStyle name="_Percent_Jazztel model 15-exhibits bis_Mobile CSC - CMT_Présention au Board July 29 2" xfId="12081"/>
    <cellStyle name="_Percent_Jazztel model 15-exhibits bis_Mobile CSC - CMT_Présention au Board July 29 2 2" xfId="12082"/>
    <cellStyle name="_Percent_Jazztel model 15-exhibits bis_Mobile CSC - CMT_Présention au Board July 29 2_FCF" xfId="12083"/>
    <cellStyle name="_Percent_Jazztel model 15-exhibits bis_Mobile CSC - CMT_Présention au Board July 29 3" xfId="12084"/>
    <cellStyle name="_Percent_Jazztel model 15-exhibits bis_Mobile CSC - CMT_Présention au Board July 29 3 2" xfId="12085"/>
    <cellStyle name="_Percent_Jazztel model 15-exhibits bis_Mobile CSC - CMT_Présention au Board July 29 3_FCF" xfId="12086"/>
    <cellStyle name="_Percent_Jazztel model 15-exhibits bis_Mobile CSC - CMT_Présention au Board July 29 4" xfId="12087"/>
    <cellStyle name="_Percent_Jazztel model 15-exhibits bis_Mobile CSC - CMT_Présention au Board July 29_FCF" xfId="12088"/>
    <cellStyle name="_Percent_Jazztel model 15-exhibits bis_Mobile CSC - CMT_suivi dette et FCF" xfId="12089"/>
    <cellStyle name="_Percent_Jazztel model 15-exhibits bis_Mobile CSC - CMT_suivi dette et FCF 2" xfId="12090"/>
    <cellStyle name="_Percent_Jazztel model 15-exhibits bis_Mobile CSC - CMT_suivi dette et FCF 2 2" xfId="12091"/>
    <cellStyle name="_Percent_Jazztel model 15-exhibits bis_Mobile CSC - CMT_suivi dette et FCF 2_FCF" xfId="12092"/>
    <cellStyle name="_Percent_Jazztel model 15-exhibits bis_Mobile CSC - CMT_suivi dette et FCF 3" xfId="12093"/>
    <cellStyle name="_Percent_Jazztel model 15-exhibits bis_Mobile CSC - CMT_suivi dette et FCF 3 2" xfId="12094"/>
    <cellStyle name="_Percent_Jazztel model 15-exhibits bis_Mobile CSC - CMT_suivi dette et FCF 3_FCF" xfId="12095"/>
    <cellStyle name="_Percent_Jazztel model 15-exhibits bis_Mobile CSC - CMT_suivi dette et FCF 4" xfId="12096"/>
    <cellStyle name="_Percent_Jazztel model 15-exhibits bis_Mobile CSC - CMT_suivi dette et FCF_FCF" xfId="12097"/>
    <cellStyle name="_Percent_Jazztel model 15-exhibits bis_Mobile CSC - CMT_Synthèse prev 2006 - 2007 par entreprise" xfId="12098"/>
    <cellStyle name="_Percent_Jazztel model 15-exhibits bis_Mobile CSC - CMT_Synthèse prev 2006 - 2007 par entreprise 2" xfId="12099"/>
    <cellStyle name="_Percent_Jazztel model 15-exhibits bis_Mobile CSC - CMT_Synthèse prev 2006 - 2007 par entreprise 2 2" xfId="12100"/>
    <cellStyle name="_Percent_Jazztel model 15-exhibits bis_Mobile CSC - CMT_Synthèse prev 2006 - 2007 par entreprise 2_FCF" xfId="12101"/>
    <cellStyle name="_Percent_Jazztel model 15-exhibits bis_Mobile CSC - CMT_Synthèse prev 2006 - 2007 par entreprise 3" xfId="12102"/>
    <cellStyle name="_Percent_Jazztel model 15-exhibits bis_Mobile CSC - CMT_Synthèse prev 2006 - 2007 par entreprise 3 2" xfId="12103"/>
    <cellStyle name="_Percent_Jazztel model 15-exhibits bis_Mobile CSC - CMT_Synthèse prev 2006 - 2007 par entreprise 3_FCF" xfId="12104"/>
    <cellStyle name="_Percent_Jazztel model 15-exhibits bis_Mobile CSC - CMT_Synthèse prev 2006 - 2007 par entreprise 4" xfId="12105"/>
    <cellStyle name="_Percent_Jazztel model 15-exhibits bis_Mobile CSC - CMT_Synthèse prev 2006 - 2007 par entreprise v2" xfId="12106"/>
    <cellStyle name="_Percent_Jazztel model 15-exhibits bis_Mobile CSC - CMT_Synthèse prev 2006 - 2007 par entreprise v2 2" xfId="12107"/>
    <cellStyle name="_Percent_Jazztel model 15-exhibits bis_Mobile CSC - CMT_Synthèse prev 2006 - 2007 par entreprise v2 2 2" xfId="12108"/>
    <cellStyle name="_Percent_Jazztel model 15-exhibits bis_Mobile CSC - CMT_Synthèse prev 2006 - 2007 par entreprise v2 2_FCF" xfId="12109"/>
    <cellStyle name="_Percent_Jazztel model 15-exhibits bis_Mobile CSC - CMT_Synthèse prev 2006 - 2007 par entreprise v2 3" xfId="12110"/>
    <cellStyle name="_Percent_Jazztel model 15-exhibits bis_Mobile CSC - CMT_Synthèse prev 2006 - 2007 par entreprise v2 3 2" xfId="12111"/>
    <cellStyle name="_Percent_Jazztel model 15-exhibits bis_Mobile CSC - CMT_Synthèse prev 2006 - 2007 par entreprise v2 3_FCF" xfId="12112"/>
    <cellStyle name="_Percent_Jazztel model 15-exhibits bis_Mobile CSC - CMT_Synthèse prev 2006 - 2007 par entreprise v2 4" xfId="12113"/>
    <cellStyle name="_Percent_Jazztel model 15-exhibits bis_Mobile CSC - CMT_Synthèse prev 2006 - 2007 par entreprise v2_Bridge FC Act 2007 vs 2008 (Fct June) par entreprise" xfId="12114"/>
    <cellStyle name="_Percent_Jazztel model 15-exhibits bis_Mobile CSC - CMT_Synthèse prev 2006 - 2007 par entreprise v2_Bridge FC Act 2007 vs 2008 (Fct June) par entreprise 2" xfId="12115"/>
    <cellStyle name="_Percent_Jazztel model 15-exhibits bis_Mobile CSC - CMT_Synthèse prev 2006 - 2007 par entreprise v2_Bridge FC Act 2007 vs 2008 (Fct June) par entreprise 2 2" xfId="12116"/>
    <cellStyle name="_Percent_Jazztel model 15-exhibits bis_Mobile CSC - CMT_Synthèse prev 2006 - 2007 par entreprise v2_Bridge FC Act 2007 vs 2008 (Fct June) par entreprise 2_FCF" xfId="12117"/>
    <cellStyle name="_Percent_Jazztel model 15-exhibits bis_Mobile CSC - CMT_Synthèse prev 2006 - 2007 par entreprise v2_Bridge FC Act 2007 vs 2008 (Fct June) par entreprise 3" xfId="12118"/>
    <cellStyle name="_Percent_Jazztel model 15-exhibits bis_Mobile CSC - CMT_Synthèse prev 2006 - 2007 par entreprise v2_Bridge FC Act 2007 vs 2008 (Fct June) par entreprise 3 2" xfId="12119"/>
    <cellStyle name="_Percent_Jazztel model 15-exhibits bis_Mobile CSC - CMT_Synthèse prev 2006 - 2007 par entreprise v2_Bridge FC Act 2007 vs 2008 (Fct June) par entreprise 3_FCF" xfId="12120"/>
    <cellStyle name="_Percent_Jazztel model 15-exhibits bis_Mobile CSC - CMT_Synthèse prev 2006 - 2007 par entreprise v2_Bridge FC Act 2007 vs 2008 (Fct June) par entreprise 4" xfId="12121"/>
    <cellStyle name="_Percent_Jazztel model 15-exhibits bis_Mobile CSC - CMT_Synthèse prev 2006 - 2007 par entreprise v2_Bridge FC Act 2007 vs 2008 (Fct June) par entreprise_FCF" xfId="12122"/>
    <cellStyle name="_Percent_Jazztel model 15-exhibits bis_Mobile CSC - CMT_Synthèse prev 2006 - 2007 par entreprise v2_Cash Unit Review 2012 03 Acetow" xfId="12123"/>
    <cellStyle name="_Percent_Jazztel model 15-exhibits bis_Mobile CSC - CMT_Synthèse prev 2006 - 2007 par entreprise v2_Chiffres Pres board 2007" xfId="12124"/>
    <cellStyle name="_Percent_Jazztel model 15-exhibits bis_Mobile CSC - CMT_Synthèse prev 2006 - 2007 par entreprise v2_Chiffres Pres board 2007 2" xfId="12125"/>
    <cellStyle name="_Percent_Jazztel model 15-exhibits bis_Mobile CSC - CMT_Synthèse prev 2006 - 2007 par entreprise v2_Chiffres Pres board 2007 2 2" xfId="12126"/>
    <cellStyle name="_Percent_Jazztel model 15-exhibits bis_Mobile CSC - CMT_Synthèse prev 2006 - 2007 par entreprise v2_Chiffres Pres board 2007 2_FCF" xfId="12127"/>
    <cellStyle name="_Percent_Jazztel model 15-exhibits bis_Mobile CSC - CMT_Synthèse prev 2006 - 2007 par entreprise v2_Chiffres Pres board 2007 3" xfId="12128"/>
    <cellStyle name="_Percent_Jazztel model 15-exhibits bis_Mobile CSC - CMT_Synthèse prev 2006 - 2007 par entreprise v2_Chiffres Pres board 2007 3 2" xfId="12129"/>
    <cellStyle name="_Percent_Jazztel model 15-exhibits bis_Mobile CSC - CMT_Synthèse prev 2006 - 2007 par entreprise v2_Chiffres Pres board 2007 3_FCF" xfId="12130"/>
    <cellStyle name="_Percent_Jazztel model 15-exhibits bis_Mobile CSC - CMT_Synthèse prev 2006 - 2007 par entreprise v2_Chiffres Pres board 2007 4" xfId="12131"/>
    <cellStyle name="_Percent_Jazztel model 15-exhibits bis_Mobile CSC - CMT_Synthèse prev 2006 - 2007 par entreprise v2_Chiffres Pres board 2007_FCF" xfId="12132"/>
    <cellStyle name="_Percent_Jazztel model 15-exhibits bis_Mobile CSC - CMT_Synthèse prev 2006 - 2007 par entreprise v2_Conso Bridge EBITDA 2008x2007" xfId="12133"/>
    <cellStyle name="_Percent_Jazztel model 15-exhibits bis_Mobile CSC - CMT_Synthèse prev 2006 - 2007 par entreprise v2_Conso Bridge EBITDA 2008x2007 2" xfId="12134"/>
    <cellStyle name="_Percent_Jazztel model 15-exhibits bis_Mobile CSC - CMT_Synthèse prev 2006 - 2007 par entreprise v2_Conso Bridge EBITDA 2008x2007 2 2" xfId="12135"/>
    <cellStyle name="_Percent_Jazztel model 15-exhibits bis_Mobile CSC - CMT_Synthèse prev 2006 - 2007 par entreprise v2_Conso Bridge EBITDA 2008x2007 2_FCF" xfId="12136"/>
    <cellStyle name="_Percent_Jazztel model 15-exhibits bis_Mobile CSC - CMT_Synthèse prev 2006 - 2007 par entreprise v2_Conso Bridge EBITDA 2008x2007 3" xfId="12137"/>
    <cellStyle name="_Percent_Jazztel model 15-exhibits bis_Mobile CSC - CMT_Synthèse prev 2006 - 2007 par entreprise v2_Conso Bridge EBITDA 2008x2007 3 2" xfId="12138"/>
    <cellStyle name="_Percent_Jazztel model 15-exhibits bis_Mobile CSC - CMT_Synthèse prev 2006 - 2007 par entreprise v2_Conso Bridge EBITDA 2008x2007 3_FCF" xfId="12139"/>
    <cellStyle name="_Percent_Jazztel model 15-exhibits bis_Mobile CSC - CMT_Synthèse prev 2006 - 2007 par entreprise v2_Conso Bridge EBITDA 2008x2007 4" xfId="12140"/>
    <cellStyle name="_Percent_Jazztel model 15-exhibits bis_Mobile CSC - CMT_Synthèse prev 2006 - 2007 par entreprise v2_Conso Bridge EBITDA 2008x2007 SPRING06" xfId="12141"/>
    <cellStyle name="_Percent_Jazztel model 15-exhibits bis_Mobile CSC - CMT_Synthèse prev 2006 - 2007 par entreprise v2_Conso Bridge EBITDA 2008x2007 SPRING06 2" xfId="12142"/>
    <cellStyle name="_Percent_Jazztel model 15-exhibits bis_Mobile CSC - CMT_Synthèse prev 2006 - 2007 par entreprise v2_Conso Bridge EBITDA 2008x2007 SPRING06 2 2" xfId="12143"/>
    <cellStyle name="_Percent_Jazztel model 15-exhibits bis_Mobile CSC - CMT_Synthèse prev 2006 - 2007 par entreprise v2_Conso Bridge EBITDA 2008x2007 SPRING06 2_FCF" xfId="12144"/>
    <cellStyle name="_Percent_Jazztel model 15-exhibits bis_Mobile CSC - CMT_Synthèse prev 2006 - 2007 par entreprise v2_Conso Bridge EBITDA 2008x2007 SPRING06 3" xfId="12145"/>
    <cellStyle name="_Percent_Jazztel model 15-exhibits bis_Mobile CSC - CMT_Synthèse prev 2006 - 2007 par entreprise v2_Conso Bridge EBITDA 2008x2007 SPRING06 3 2" xfId="12146"/>
    <cellStyle name="_Percent_Jazztel model 15-exhibits bis_Mobile CSC - CMT_Synthèse prev 2006 - 2007 par entreprise v2_Conso Bridge EBITDA 2008x2007 SPRING06 3_FCF" xfId="12147"/>
    <cellStyle name="_Percent_Jazztel model 15-exhibits bis_Mobile CSC - CMT_Synthèse prev 2006 - 2007 par entreprise v2_Conso Bridge EBITDA 2008x2007 SPRING06 4" xfId="12148"/>
    <cellStyle name="_Percent_Jazztel model 15-exhibits bis_Mobile CSC - CMT_Synthèse prev 2006 - 2007 par entreprise v2_Conso Bridge EBITDA 2008x2007 SPRING06_FCF" xfId="12149"/>
    <cellStyle name="_Percent_Jazztel model 15-exhibits bis_Mobile CSC - CMT_Synthèse prev 2006 - 2007 par entreprise v2_Conso Bridge EBITDA 2008x2007_FCF" xfId="12150"/>
    <cellStyle name="_Percent_Jazztel model 15-exhibits bis_Mobile CSC - CMT_Synthèse prev 2006 - 2007 par entreprise v2_FCF" xfId="12151"/>
    <cellStyle name="_Percent_Jazztel model 15-exhibits bis_Mobile CSC - CMT_Synthèse prev 2006 - 2007 par entreprise v2_P&amp;L Spring 200806" xfId="12152"/>
    <cellStyle name="_Percent_Jazztel model 15-exhibits bis_Mobile CSC - CMT_Synthèse prev 2006 - 2007 par entreprise v2_P&amp;L Spring 200806 2" xfId="12153"/>
    <cellStyle name="_Percent_Jazztel model 15-exhibits bis_Mobile CSC - CMT_Synthèse prev 2006 - 2007 par entreprise v2_P&amp;L Spring 200806 2 2" xfId="12154"/>
    <cellStyle name="_Percent_Jazztel model 15-exhibits bis_Mobile CSC - CMT_Synthèse prev 2006 - 2007 par entreprise v2_P&amp;L Spring 200806 2_FCF" xfId="12155"/>
    <cellStyle name="_Percent_Jazztel model 15-exhibits bis_Mobile CSC - CMT_Synthèse prev 2006 - 2007 par entreprise v2_P&amp;L Spring 200806 3" xfId="12156"/>
    <cellStyle name="_Percent_Jazztel model 15-exhibits bis_Mobile CSC - CMT_Synthèse prev 2006 - 2007 par entreprise v2_P&amp;L Spring 200806 3 2" xfId="12157"/>
    <cellStyle name="_Percent_Jazztel model 15-exhibits bis_Mobile CSC - CMT_Synthèse prev 2006 - 2007 par entreprise v2_P&amp;L Spring 200806 3_FCF" xfId="12158"/>
    <cellStyle name="_Percent_Jazztel model 15-exhibits bis_Mobile CSC - CMT_Synthèse prev 2006 - 2007 par entreprise v2_P&amp;L Spring 200806 4" xfId="12159"/>
    <cellStyle name="_Percent_Jazztel model 15-exhibits bis_Mobile CSC - CMT_Synthèse prev 2006 - 2007 par entreprise v2_P&amp;L Spring 200806_FCF" xfId="12160"/>
    <cellStyle name="_Percent_Jazztel model 15-exhibits bis_Mobile CSC - CMT_Synthèse prev 2006 - 2007 par entreprise v2_Présentation au Board" xfId="12161"/>
    <cellStyle name="_Percent_Jazztel model 15-exhibits bis_Mobile CSC - CMT_Synthèse prev 2006 - 2007 par entreprise v2_Présentation au Board 2" xfId="12162"/>
    <cellStyle name="_Percent_Jazztel model 15-exhibits bis_Mobile CSC - CMT_Synthèse prev 2006 - 2007 par entreprise v2_Présentation au Board 2 2" xfId="12163"/>
    <cellStyle name="_Percent_Jazztel model 15-exhibits bis_Mobile CSC - CMT_Synthèse prev 2006 - 2007 par entreprise v2_Présentation au Board 2_FCF" xfId="12164"/>
    <cellStyle name="_Percent_Jazztel model 15-exhibits bis_Mobile CSC - CMT_Synthèse prev 2006 - 2007 par entreprise v2_Présentation au Board 3" xfId="12165"/>
    <cellStyle name="_Percent_Jazztel model 15-exhibits bis_Mobile CSC - CMT_Synthèse prev 2006 - 2007 par entreprise v2_Présentation au Board 3 2" xfId="12166"/>
    <cellStyle name="_Percent_Jazztel model 15-exhibits bis_Mobile CSC - CMT_Synthèse prev 2006 - 2007 par entreprise v2_Présentation au Board 3_FCF" xfId="12167"/>
    <cellStyle name="_Percent_Jazztel model 15-exhibits bis_Mobile CSC - CMT_Synthèse prev 2006 - 2007 par entreprise v2_Présentation au Board 4" xfId="12168"/>
    <cellStyle name="_Percent_Jazztel model 15-exhibits bis_Mobile CSC - CMT_Synthèse prev 2006 - 2007 par entreprise v2_Présentation au Board July 29" xfId="12169"/>
    <cellStyle name="_Percent_Jazztel model 15-exhibits bis_Mobile CSC - CMT_Synthèse prev 2006 - 2007 par entreprise v2_Présentation au Board July 29 2" xfId="12170"/>
    <cellStyle name="_Percent_Jazztel model 15-exhibits bis_Mobile CSC - CMT_Synthèse prev 2006 - 2007 par entreprise v2_Présentation au Board July 29 2 2" xfId="12171"/>
    <cellStyle name="_Percent_Jazztel model 15-exhibits bis_Mobile CSC - CMT_Synthèse prev 2006 - 2007 par entreprise v2_Présentation au Board July 29 2_FCF" xfId="12172"/>
    <cellStyle name="_Percent_Jazztel model 15-exhibits bis_Mobile CSC - CMT_Synthèse prev 2006 - 2007 par entreprise v2_Présentation au Board July 29 3" xfId="12173"/>
    <cellStyle name="_Percent_Jazztel model 15-exhibits bis_Mobile CSC - CMT_Synthèse prev 2006 - 2007 par entreprise v2_Présentation au Board July 29 3 2" xfId="12174"/>
    <cellStyle name="_Percent_Jazztel model 15-exhibits bis_Mobile CSC - CMT_Synthèse prev 2006 - 2007 par entreprise v2_Présentation au Board July 29 3_FCF" xfId="12175"/>
    <cellStyle name="_Percent_Jazztel model 15-exhibits bis_Mobile CSC - CMT_Synthèse prev 2006 - 2007 par entreprise v2_Présentation au Board July 29 4" xfId="12176"/>
    <cellStyle name="_Percent_Jazztel model 15-exhibits bis_Mobile CSC - CMT_Synthèse prev 2006 - 2007 par entreprise v2_Présentation au Board July 29_FCF" xfId="12177"/>
    <cellStyle name="_Percent_Jazztel model 15-exhibits bis_Mobile CSC - CMT_Synthèse prev 2006 - 2007 par entreprise v2_Présentation au Board_FCF" xfId="12178"/>
    <cellStyle name="_Percent_Jazztel model 15-exhibits bis_Mobile CSC - CMT_Synthèse prev 2006 - 2007 par entreprise v2_Présentation au CDG July 21 v080708" xfId="12179"/>
    <cellStyle name="_Percent_Jazztel model 15-exhibits bis_Mobile CSC - CMT_Synthèse prev 2006 - 2007 par entreprise v2_Présentation au CDG July 21 v080708 2" xfId="12180"/>
    <cellStyle name="_Percent_Jazztel model 15-exhibits bis_Mobile CSC - CMT_Synthèse prev 2006 - 2007 par entreprise v2_Présentation au CDG July 21 v080708 2 2" xfId="12181"/>
    <cellStyle name="_Percent_Jazztel model 15-exhibits bis_Mobile CSC - CMT_Synthèse prev 2006 - 2007 par entreprise v2_Présentation au CDG July 21 v080708 2_FCF" xfId="12182"/>
    <cellStyle name="_Percent_Jazztel model 15-exhibits bis_Mobile CSC - CMT_Synthèse prev 2006 - 2007 par entreprise v2_Présentation au CDG July 21 v080708 3" xfId="12183"/>
    <cellStyle name="_Percent_Jazztel model 15-exhibits bis_Mobile CSC - CMT_Synthèse prev 2006 - 2007 par entreprise v2_Présentation au CDG July 21 v080708 3 2" xfId="12184"/>
    <cellStyle name="_Percent_Jazztel model 15-exhibits bis_Mobile CSC - CMT_Synthèse prev 2006 - 2007 par entreprise v2_Présentation au CDG July 21 v080708 3_FCF" xfId="12185"/>
    <cellStyle name="_Percent_Jazztel model 15-exhibits bis_Mobile CSC - CMT_Synthèse prev 2006 - 2007 par entreprise v2_Présentation au CDG July 21 v080708 4" xfId="12186"/>
    <cellStyle name="_Percent_Jazztel model 15-exhibits bis_Mobile CSC - CMT_Synthèse prev 2006 - 2007 par entreprise v2_Présentation au CDG July 21 v080708_FCF" xfId="12187"/>
    <cellStyle name="_Percent_Jazztel model 15-exhibits bis_Mobile CSC - CMT_Synthèse prev 2006 - 2007 par entreprise v2_Présention au Board July 29" xfId="12188"/>
    <cellStyle name="_Percent_Jazztel model 15-exhibits bis_Mobile CSC - CMT_Synthèse prev 2006 - 2007 par entreprise v2_Présention au Board July 29 2" xfId="12189"/>
    <cellStyle name="_Percent_Jazztel model 15-exhibits bis_Mobile CSC - CMT_Synthèse prev 2006 - 2007 par entreprise v2_Présention au Board July 29 2 2" xfId="12190"/>
    <cellStyle name="_Percent_Jazztel model 15-exhibits bis_Mobile CSC - CMT_Synthèse prev 2006 - 2007 par entreprise v2_Présention au Board July 29 2_FCF" xfId="12191"/>
    <cellStyle name="_Percent_Jazztel model 15-exhibits bis_Mobile CSC - CMT_Synthèse prev 2006 - 2007 par entreprise v2_Présention au Board July 29 3" xfId="12192"/>
    <cellStyle name="_Percent_Jazztel model 15-exhibits bis_Mobile CSC - CMT_Synthèse prev 2006 - 2007 par entreprise v2_Présention au Board July 29 3 2" xfId="12193"/>
    <cellStyle name="_Percent_Jazztel model 15-exhibits bis_Mobile CSC - CMT_Synthèse prev 2006 - 2007 par entreprise v2_Présention au Board July 29 3_FCF" xfId="12194"/>
    <cellStyle name="_Percent_Jazztel model 15-exhibits bis_Mobile CSC - CMT_Synthèse prev 2006 - 2007 par entreprise v2_Présention au Board July 29 4" xfId="12195"/>
    <cellStyle name="_Percent_Jazztel model 15-exhibits bis_Mobile CSC - CMT_Synthèse prev 2006 - 2007 par entreprise v2_Présention au Board July 29_FCF" xfId="12196"/>
    <cellStyle name="_Percent_Jazztel model 15-exhibits bis_Mobile CSC - CMT_Synthèse prev 2006 - 2007 par entreprise v2_RM 2008 01 comments ILM" xfId="12197"/>
    <cellStyle name="_Percent_Jazztel model 15-exhibits bis_Mobile CSC - CMT_Synthèse prev 2006 - 2007 par entreprise v2_RM 2008 01 comments ILM 2" xfId="12198"/>
    <cellStyle name="_Percent_Jazztel model 15-exhibits bis_Mobile CSC - CMT_Synthèse prev 2006 - 2007 par entreprise v2_RM 2008 01 comments ILM 2 2" xfId="12199"/>
    <cellStyle name="_Percent_Jazztel model 15-exhibits bis_Mobile CSC - CMT_Synthèse prev 2006 - 2007 par entreprise v2_RM 2008 01 comments ILM 2_FCF" xfId="12200"/>
    <cellStyle name="_Percent_Jazztel model 15-exhibits bis_Mobile CSC - CMT_Synthèse prev 2006 - 2007 par entreprise v2_RM 2008 01 comments ILM 3" xfId="12201"/>
    <cellStyle name="_Percent_Jazztel model 15-exhibits bis_Mobile CSC - CMT_Synthèse prev 2006 - 2007 par entreprise v2_RM 2008 01 comments ILM 3 2" xfId="12202"/>
    <cellStyle name="_Percent_Jazztel model 15-exhibits bis_Mobile CSC - CMT_Synthèse prev 2006 - 2007 par entreprise v2_RM 2008 01 comments ILM 3_FCF" xfId="12203"/>
    <cellStyle name="_Percent_Jazztel model 15-exhibits bis_Mobile CSC - CMT_Synthèse prev 2006 - 2007 par entreprise v2_RM 2008 01 comments ILM 4" xfId="12204"/>
    <cellStyle name="_Percent_Jazztel model 15-exhibits bis_Mobile CSC - CMT_Synthèse prev 2006 - 2007 par entreprise v2_RM 2008 01 comments ILM_FCF" xfId="12205"/>
    <cellStyle name="_Percent_Jazztel model 15-exhibits bis_Mobile CSC - CMT_Synthèse prev 2006 - 2007 par entreprise v2_RM 2008 04 comments ILM" xfId="12206"/>
    <cellStyle name="_Percent_Jazztel model 15-exhibits bis_Mobile CSC - CMT_Synthèse prev 2006 - 2007 par entreprise v2_RM 2008 04 comments ILM 2" xfId="12207"/>
    <cellStyle name="_Percent_Jazztel model 15-exhibits bis_Mobile CSC - CMT_Synthèse prev 2006 - 2007 par entreprise v2_RM 2008 04 comments ILM 2 2" xfId="12208"/>
    <cellStyle name="_Percent_Jazztel model 15-exhibits bis_Mobile CSC - CMT_Synthèse prev 2006 - 2007 par entreprise v2_RM 2008 04 comments ILM 2_FCF" xfId="12209"/>
    <cellStyle name="_Percent_Jazztel model 15-exhibits bis_Mobile CSC - CMT_Synthèse prev 2006 - 2007 par entreprise v2_RM 2008 04 comments ILM 3" xfId="12210"/>
    <cellStyle name="_Percent_Jazztel model 15-exhibits bis_Mobile CSC - CMT_Synthèse prev 2006 - 2007 par entreprise v2_RM 2008 04 comments ILM 3 2" xfId="12211"/>
    <cellStyle name="_Percent_Jazztel model 15-exhibits bis_Mobile CSC - CMT_Synthèse prev 2006 - 2007 par entreprise v2_RM 2008 04 comments ILM 3_FCF" xfId="12212"/>
    <cellStyle name="_Percent_Jazztel model 15-exhibits bis_Mobile CSC - CMT_Synthèse prev 2006 - 2007 par entreprise v2_RM 2008 04 comments ILM 4" xfId="12213"/>
    <cellStyle name="_Percent_Jazztel model 15-exhibits bis_Mobile CSC - CMT_Synthèse prev 2006 - 2007 par entreprise v2_RM 2008 04 comments ILM_FCF" xfId="12214"/>
    <cellStyle name="_Percent_Jazztel model 15-exhibits bis_Mobile CSC - CMT_Synthèse prev 2006 - 2007 par entreprise v2_SPRING 2010" xfId="12215"/>
    <cellStyle name="_Percent_Jazztel model 15-exhibits bis_Mobile CSC - CMT_Synthèse prev 2006 - 2007 par entreprise v2_SPRING 2010 2" xfId="12216"/>
    <cellStyle name="_Percent_Jazztel model 15-exhibits bis_Mobile CSC - CMT_Synthèse prev 2006 - 2007 par entreprise v2_SPRING 2010 2 2" xfId="12217"/>
    <cellStyle name="_Percent_Jazztel model 15-exhibits bis_Mobile CSC - CMT_Synthèse prev 2006 - 2007 par entreprise v2_SPRING 2010 2_FCF" xfId="12218"/>
    <cellStyle name="_Percent_Jazztel model 15-exhibits bis_Mobile CSC - CMT_Synthèse prev 2006 - 2007 par entreprise v2_SPRING 2010 3" xfId="12219"/>
    <cellStyle name="_Percent_Jazztel model 15-exhibits bis_Mobile CSC - CMT_Synthèse prev 2006 - 2007 par entreprise v2_SPRING 2010 3 2" xfId="12220"/>
    <cellStyle name="_Percent_Jazztel model 15-exhibits bis_Mobile CSC - CMT_Synthèse prev 2006 - 2007 par entreprise v2_SPRING 2010 3_FCF" xfId="12221"/>
    <cellStyle name="_Percent_Jazztel model 15-exhibits bis_Mobile CSC - CMT_Synthèse prev 2006 - 2007 par entreprise v2_SPRING 2010 4" xfId="12222"/>
    <cellStyle name="_Percent_Jazztel model 15-exhibits bis_Mobile CSC - CMT_Synthèse prev 2006 - 2007 par entreprise v2_SPRING 2010_FCF" xfId="12223"/>
    <cellStyle name="_Percent_Jazztel model 15-exhibits bis_Mobile CSC - CMT_Synthèse prev 2006 - 2007 par entreprise v2_WC &amp; Free Cash Flow 200801" xfId="12224"/>
    <cellStyle name="_Percent_Jazztel model 15-exhibits bis_Mobile CSC - CMT_Synthèse prev 2006 - 2007 par entreprise v2_WC &amp; Free Cash Flow 200801 2" xfId="12225"/>
    <cellStyle name="_Percent_Jazztel model 15-exhibits bis_Mobile CSC - CMT_Synthèse prev 2006 - 2007 par entreprise v2_WC &amp; Free Cash Flow 200801 2 2" xfId="12226"/>
    <cellStyle name="_Percent_Jazztel model 15-exhibits bis_Mobile CSC - CMT_Synthèse prev 2006 - 2007 par entreprise v2_WC &amp; Free Cash Flow 200801 2_FCF" xfId="12227"/>
    <cellStyle name="_Percent_Jazztel model 15-exhibits bis_Mobile CSC - CMT_Synthèse prev 2006 - 2007 par entreprise v2_WC &amp; Free Cash Flow 200801 3" xfId="12228"/>
    <cellStyle name="_Percent_Jazztel model 15-exhibits bis_Mobile CSC - CMT_Synthèse prev 2006 - 2007 par entreprise v2_WC &amp; Free Cash Flow 200801 3 2" xfId="12229"/>
    <cellStyle name="_Percent_Jazztel model 15-exhibits bis_Mobile CSC - CMT_Synthèse prev 2006 - 2007 par entreprise v2_WC &amp; Free Cash Flow 200801 3_FCF" xfId="12230"/>
    <cellStyle name="_Percent_Jazztel model 15-exhibits bis_Mobile CSC - CMT_Synthèse prev 2006 - 2007 par entreprise v2_WC &amp; Free Cash Flow 200801 4" xfId="12231"/>
    <cellStyle name="_Percent_Jazztel model 15-exhibits bis_Mobile CSC - CMT_Synthèse prev 2006 - 2007 par entreprise v2_WC &amp; Free Cash Flow 200801_FCF" xfId="12232"/>
    <cellStyle name="_Percent_Jazztel model 15-exhibits bis_Mobile CSC - CMT_Synthèse prev 2006 - 2007 par entreprise v2_WC &amp; Free Cash Flow 2011-10" xfId="12233"/>
    <cellStyle name="_Percent_Jazztel model 15-exhibits bis_Mobile CSC - CMT_Synthèse prev 2006 - 2007 par entreprise v2_WC &amp; Free Cash Flow 2011-10 2" xfId="12234"/>
    <cellStyle name="_Percent_Jazztel model 15-exhibits bis_Mobile CSC - CMT_Synthèse prev 2006 - 2007 par entreprise v2_WC &amp; Free Cash Flow 2011-10 2 2" xfId="12235"/>
    <cellStyle name="_Percent_Jazztel model 15-exhibits bis_Mobile CSC - CMT_Synthèse prev 2006 - 2007 par entreprise v2_WC &amp; Free Cash Flow 2011-10 2_FCF" xfId="12236"/>
    <cellStyle name="_Percent_Jazztel model 15-exhibits bis_Mobile CSC - CMT_Synthèse prev 2006 - 2007 par entreprise v2_WC &amp; Free Cash Flow 2011-10 3" xfId="12237"/>
    <cellStyle name="_Percent_Jazztel model 15-exhibits bis_Mobile CSC - CMT_Synthèse prev 2006 - 2007 par entreprise v2_WC &amp; Free Cash Flow 2011-10 3 2" xfId="12238"/>
    <cellStyle name="_Percent_Jazztel model 15-exhibits bis_Mobile CSC - CMT_Synthèse prev 2006 - 2007 par entreprise v2_WC &amp; Free Cash Flow 2011-10 3_FCF" xfId="12239"/>
    <cellStyle name="_Percent_Jazztel model 15-exhibits bis_Mobile CSC - CMT_Synthèse prev 2006 - 2007 par entreprise v2_WC &amp; Free Cash Flow 2011-10 4" xfId="12240"/>
    <cellStyle name="_Percent_Jazztel model 15-exhibits bis_Mobile CSC - CMT_Synthèse prev 2006 - 2007 par entreprise v2_WC &amp; Free Cash Flow 2011-10_FCF" xfId="12241"/>
    <cellStyle name="_Percent_Jazztel model 15-exhibits bis_Mobile CSC - CMT_Synthèse prev 2006 - 2007 par entreprise v2_WC &amp; Free Cash Flow Spring 200806" xfId="12242"/>
    <cellStyle name="_Percent_Jazztel model 15-exhibits bis_Mobile CSC - CMT_Synthèse prev 2006 - 2007 par entreprise v2_WC &amp; Free Cash Flow Spring 200806 2" xfId="12243"/>
    <cellStyle name="_Percent_Jazztel model 15-exhibits bis_Mobile CSC - CMT_Synthèse prev 2006 - 2007 par entreprise v2_WC &amp; Free Cash Flow Spring 200806 2 2" xfId="12244"/>
    <cellStyle name="_Percent_Jazztel model 15-exhibits bis_Mobile CSC - CMT_Synthèse prev 2006 - 2007 par entreprise v2_WC &amp; Free Cash Flow Spring 200806 2_FCF" xfId="12245"/>
    <cellStyle name="_Percent_Jazztel model 15-exhibits bis_Mobile CSC - CMT_Synthèse prev 2006 - 2007 par entreprise v2_WC &amp; Free Cash Flow Spring 200806 3" xfId="12246"/>
    <cellStyle name="_Percent_Jazztel model 15-exhibits bis_Mobile CSC - CMT_Synthèse prev 2006 - 2007 par entreprise v2_WC &amp; Free Cash Flow Spring 200806 3 2" xfId="12247"/>
    <cellStyle name="_Percent_Jazztel model 15-exhibits bis_Mobile CSC - CMT_Synthèse prev 2006 - 2007 par entreprise v2_WC &amp; Free Cash Flow Spring 200806 3_FCF" xfId="12248"/>
    <cellStyle name="_Percent_Jazztel model 15-exhibits bis_Mobile CSC - CMT_Synthèse prev 2006 - 2007 par entreprise v2_WC &amp; Free Cash Flow Spring 200806 4" xfId="12249"/>
    <cellStyle name="_Percent_Jazztel model 15-exhibits bis_Mobile CSC - CMT_Synthèse prev 2006 - 2007 par entreprise v2_WC &amp; Free Cash Flow Spring 200806_FCF" xfId="12250"/>
    <cellStyle name="_Percent_Jazztel model 15-exhibits bis_Mobile CSC - CMT_Synthèse prev 2006 - 2007 par entreprise_Bridge FC Act 2007 vs 2008 (Fct June) par entreprise" xfId="12251"/>
    <cellStyle name="_Percent_Jazztel model 15-exhibits bis_Mobile CSC - CMT_Synthèse prev 2006 - 2007 par entreprise_Bridge FC Act 2007 vs 2008 (Fct June) par entreprise 2" xfId="12252"/>
    <cellStyle name="_Percent_Jazztel model 15-exhibits bis_Mobile CSC - CMT_Synthèse prev 2006 - 2007 par entreprise_Bridge FC Act 2007 vs 2008 (Fct June) par entreprise 2 2" xfId="12253"/>
    <cellStyle name="_Percent_Jazztel model 15-exhibits bis_Mobile CSC - CMT_Synthèse prev 2006 - 2007 par entreprise_Bridge FC Act 2007 vs 2008 (Fct June) par entreprise 2_FCF" xfId="12254"/>
    <cellStyle name="_Percent_Jazztel model 15-exhibits bis_Mobile CSC - CMT_Synthèse prev 2006 - 2007 par entreprise_Bridge FC Act 2007 vs 2008 (Fct June) par entreprise 3" xfId="12255"/>
    <cellStyle name="_Percent_Jazztel model 15-exhibits bis_Mobile CSC - CMT_Synthèse prev 2006 - 2007 par entreprise_Bridge FC Act 2007 vs 2008 (Fct June) par entreprise 3 2" xfId="12256"/>
    <cellStyle name="_Percent_Jazztel model 15-exhibits bis_Mobile CSC - CMT_Synthèse prev 2006 - 2007 par entreprise_Bridge FC Act 2007 vs 2008 (Fct June) par entreprise 3_FCF" xfId="12257"/>
    <cellStyle name="_Percent_Jazztel model 15-exhibits bis_Mobile CSC - CMT_Synthèse prev 2006 - 2007 par entreprise_Bridge FC Act 2007 vs 2008 (Fct June) par entreprise 4" xfId="12258"/>
    <cellStyle name="_Percent_Jazztel model 15-exhibits bis_Mobile CSC - CMT_Synthèse prev 2006 - 2007 par entreprise_Bridge FC Act 2007 vs 2008 (Fct June) par entreprise_FCF" xfId="12259"/>
    <cellStyle name="_Percent_Jazztel model 15-exhibits bis_Mobile CSC - CMT_Synthèse prev 2006 - 2007 par entreprise_Cash Unit Review 2012 03 Acetow" xfId="12260"/>
    <cellStyle name="_Percent_Jazztel model 15-exhibits bis_Mobile CSC - CMT_Synthèse prev 2006 - 2007 par entreprise_Conso Bridge EBITDA 2008x2007" xfId="12261"/>
    <cellStyle name="_Percent_Jazztel model 15-exhibits bis_Mobile CSC - CMT_Synthèse prev 2006 - 2007 par entreprise_Conso Bridge EBITDA 2008x2007 2" xfId="12262"/>
    <cellStyle name="_Percent_Jazztel model 15-exhibits bis_Mobile CSC - CMT_Synthèse prev 2006 - 2007 par entreprise_Conso Bridge EBITDA 2008x2007 2 2" xfId="12263"/>
    <cellStyle name="_Percent_Jazztel model 15-exhibits bis_Mobile CSC - CMT_Synthèse prev 2006 - 2007 par entreprise_Conso Bridge EBITDA 2008x2007 2_FCF" xfId="12264"/>
    <cellStyle name="_Percent_Jazztel model 15-exhibits bis_Mobile CSC - CMT_Synthèse prev 2006 - 2007 par entreprise_Conso Bridge EBITDA 2008x2007 3" xfId="12265"/>
    <cellStyle name="_Percent_Jazztel model 15-exhibits bis_Mobile CSC - CMT_Synthèse prev 2006 - 2007 par entreprise_Conso Bridge EBITDA 2008x2007 3 2" xfId="12266"/>
    <cellStyle name="_Percent_Jazztel model 15-exhibits bis_Mobile CSC - CMT_Synthèse prev 2006 - 2007 par entreprise_Conso Bridge EBITDA 2008x2007 3_FCF" xfId="12267"/>
    <cellStyle name="_Percent_Jazztel model 15-exhibits bis_Mobile CSC - CMT_Synthèse prev 2006 - 2007 par entreprise_Conso Bridge EBITDA 2008x2007 4" xfId="12268"/>
    <cellStyle name="_Percent_Jazztel model 15-exhibits bis_Mobile CSC - CMT_Synthèse prev 2006 - 2007 par entreprise_Conso Bridge EBITDA 2008x2007 SPRING06" xfId="12269"/>
    <cellStyle name="_Percent_Jazztel model 15-exhibits bis_Mobile CSC - CMT_Synthèse prev 2006 - 2007 par entreprise_Conso Bridge EBITDA 2008x2007 SPRING06 2" xfId="12270"/>
    <cellStyle name="_Percent_Jazztel model 15-exhibits bis_Mobile CSC - CMT_Synthèse prev 2006 - 2007 par entreprise_Conso Bridge EBITDA 2008x2007 SPRING06 2 2" xfId="12271"/>
    <cellStyle name="_Percent_Jazztel model 15-exhibits bis_Mobile CSC - CMT_Synthèse prev 2006 - 2007 par entreprise_Conso Bridge EBITDA 2008x2007 SPRING06 2_FCF" xfId="12272"/>
    <cellStyle name="_Percent_Jazztel model 15-exhibits bis_Mobile CSC - CMT_Synthèse prev 2006 - 2007 par entreprise_Conso Bridge EBITDA 2008x2007 SPRING06 3" xfId="12273"/>
    <cellStyle name="_Percent_Jazztel model 15-exhibits bis_Mobile CSC - CMT_Synthèse prev 2006 - 2007 par entreprise_Conso Bridge EBITDA 2008x2007 SPRING06 3 2" xfId="12274"/>
    <cellStyle name="_Percent_Jazztel model 15-exhibits bis_Mobile CSC - CMT_Synthèse prev 2006 - 2007 par entreprise_Conso Bridge EBITDA 2008x2007 SPRING06 3_FCF" xfId="12275"/>
    <cellStyle name="_Percent_Jazztel model 15-exhibits bis_Mobile CSC - CMT_Synthèse prev 2006 - 2007 par entreprise_Conso Bridge EBITDA 2008x2007 SPRING06 4" xfId="12276"/>
    <cellStyle name="_Percent_Jazztel model 15-exhibits bis_Mobile CSC - CMT_Synthèse prev 2006 - 2007 par entreprise_Conso Bridge EBITDA 2008x2007 SPRING06_FCF" xfId="12277"/>
    <cellStyle name="_Percent_Jazztel model 15-exhibits bis_Mobile CSC - CMT_Synthèse prev 2006 - 2007 par entreprise_Conso Bridge EBITDA 2008x2007_FCF" xfId="12278"/>
    <cellStyle name="_Percent_Jazztel model 15-exhibits bis_Mobile CSC - CMT_Synthèse prev 2006 - 2007 par entreprise_FCF" xfId="12279"/>
    <cellStyle name="_Percent_Jazztel model 15-exhibits bis_Mobile CSC - CMT_Synthèse prev 2006 - 2007 par entreprise_Formats RDG Dec 2007 vMAG Energy Services" xfId="12280"/>
    <cellStyle name="_Percent_Jazztel model 15-exhibits bis_Mobile CSC - CMT_Synthèse prev 2006 - 2007 par entreprise_Formats RDG Dec 2007 vMAG Energy Services 2" xfId="12281"/>
    <cellStyle name="_Percent_Jazztel model 15-exhibits bis_Mobile CSC - CMT_Synthèse prev 2006 - 2007 par entreprise_Formats RDG Dec 2007 vMAG Energy Services 2 2" xfId="12282"/>
    <cellStyle name="_Percent_Jazztel model 15-exhibits bis_Mobile CSC - CMT_Synthèse prev 2006 - 2007 par entreprise_Formats RDG Dec 2007 vMAG Energy Services 2_FCF" xfId="12283"/>
    <cellStyle name="_Percent_Jazztel model 15-exhibits bis_Mobile CSC - CMT_Synthèse prev 2006 - 2007 par entreprise_Formats RDG Dec 2007 vMAG Energy Services 3" xfId="12284"/>
    <cellStyle name="_Percent_Jazztel model 15-exhibits bis_Mobile CSC - CMT_Synthèse prev 2006 - 2007 par entreprise_Formats RDG Dec 2007 vMAG Energy Services 3 2" xfId="12285"/>
    <cellStyle name="_Percent_Jazztel model 15-exhibits bis_Mobile CSC - CMT_Synthèse prev 2006 - 2007 par entreprise_Formats RDG Dec 2007 vMAG Energy Services 3_FCF" xfId="12286"/>
    <cellStyle name="_Percent_Jazztel model 15-exhibits bis_Mobile CSC - CMT_Synthèse prev 2006 - 2007 par entreprise_Formats RDG Dec 2007 vMAG Energy Services 4" xfId="12287"/>
    <cellStyle name="_Percent_Jazztel model 15-exhibits bis_Mobile CSC - CMT_Synthèse prev 2006 - 2007 par entreprise_Formats RDG Dec 2007 vMAG Energy Services_FCF" xfId="12288"/>
    <cellStyle name="_Percent_Jazztel model 15-exhibits bis_Mobile CSC - CMT_Synthèse prev 2006 - 2007 par entreprise_P&amp;L Spring 200806" xfId="12289"/>
    <cellStyle name="_Percent_Jazztel model 15-exhibits bis_Mobile CSC - CMT_Synthèse prev 2006 - 2007 par entreprise_P&amp;L Spring 200806 2" xfId="12290"/>
    <cellStyle name="_Percent_Jazztel model 15-exhibits bis_Mobile CSC - CMT_Synthèse prev 2006 - 2007 par entreprise_P&amp;L Spring 200806 2 2" xfId="12291"/>
    <cellStyle name="_Percent_Jazztel model 15-exhibits bis_Mobile CSC - CMT_Synthèse prev 2006 - 2007 par entreprise_P&amp;L Spring 200806 2_FCF" xfId="12292"/>
    <cellStyle name="_Percent_Jazztel model 15-exhibits bis_Mobile CSC - CMT_Synthèse prev 2006 - 2007 par entreprise_P&amp;L Spring 200806 3" xfId="12293"/>
    <cellStyle name="_Percent_Jazztel model 15-exhibits bis_Mobile CSC - CMT_Synthèse prev 2006 - 2007 par entreprise_P&amp;L Spring 200806 3 2" xfId="12294"/>
    <cellStyle name="_Percent_Jazztel model 15-exhibits bis_Mobile CSC - CMT_Synthèse prev 2006 - 2007 par entreprise_P&amp;L Spring 200806 3_FCF" xfId="12295"/>
    <cellStyle name="_Percent_Jazztel model 15-exhibits bis_Mobile CSC - CMT_Synthèse prev 2006 - 2007 par entreprise_P&amp;L Spring 200806 4" xfId="12296"/>
    <cellStyle name="_Percent_Jazztel model 15-exhibits bis_Mobile CSC - CMT_Synthèse prev 2006 - 2007 par entreprise_P&amp;L Spring 200806_FCF" xfId="12297"/>
    <cellStyle name="_Percent_Jazztel model 15-exhibits bis_Mobile CSC - CMT_Synthèse prev 2006 - 2007 par entreprise_Présentation au Board" xfId="12298"/>
    <cellStyle name="_Percent_Jazztel model 15-exhibits bis_Mobile CSC - CMT_Synthèse prev 2006 - 2007 par entreprise_Présentation au Board 2" xfId="12299"/>
    <cellStyle name="_Percent_Jazztel model 15-exhibits bis_Mobile CSC - CMT_Synthèse prev 2006 - 2007 par entreprise_Présentation au Board 2 2" xfId="12300"/>
    <cellStyle name="_Percent_Jazztel model 15-exhibits bis_Mobile CSC - CMT_Synthèse prev 2006 - 2007 par entreprise_Présentation au Board 2_FCF" xfId="12301"/>
    <cellStyle name="_Percent_Jazztel model 15-exhibits bis_Mobile CSC - CMT_Synthèse prev 2006 - 2007 par entreprise_Présentation au Board 3" xfId="12302"/>
    <cellStyle name="_Percent_Jazztel model 15-exhibits bis_Mobile CSC - CMT_Synthèse prev 2006 - 2007 par entreprise_Présentation au Board 3 2" xfId="12303"/>
    <cellStyle name="_Percent_Jazztel model 15-exhibits bis_Mobile CSC - CMT_Synthèse prev 2006 - 2007 par entreprise_Présentation au Board 3_FCF" xfId="12304"/>
    <cellStyle name="_Percent_Jazztel model 15-exhibits bis_Mobile CSC - CMT_Synthèse prev 2006 - 2007 par entreprise_Présentation au Board 4" xfId="12305"/>
    <cellStyle name="_Percent_Jazztel model 15-exhibits bis_Mobile CSC - CMT_Synthèse prev 2006 - 2007 par entreprise_Présentation au Board July 29" xfId="12306"/>
    <cellStyle name="_Percent_Jazztel model 15-exhibits bis_Mobile CSC - CMT_Synthèse prev 2006 - 2007 par entreprise_Présentation au Board July 29 2" xfId="12307"/>
    <cellStyle name="_Percent_Jazztel model 15-exhibits bis_Mobile CSC - CMT_Synthèse prev 2006 - 2007 par entreprise_Présentation au Board July 29 2 2" xfId="12308"/>
    <cellStyle name="_Percent_Jazztel model 15-exhibits bis_Mobile CSC - CMT_Synthèse prev 2006 - 2007 par entreprise_Présentation au Board July 29 2_FCF" xfId="12309"/>
    <cellStyle name="_Percent_Jazztel model 15-exhibits bis_Mobile CSC - CMT_Synthèse prev 2006 - 2007 par entreprise_Présentation au Board July 29 3" xfId="12310"/>
    <cellStyle name="_Percent_Jazztel model 15-exhibits bis_Mobile CSC - CMT_Synthèse prev 2006 - 2007 par entreprise_Présentation au Board July 29 3 2" xfId="12311"/>
    <cellStyle name="_Percent_Jazztel model 15-exhibits bis_Mobile CSC - CMT_Synthèse prev 2006 - 2007 par entreprise_Présentation au Board July 29 3_FCF" xfId="12312"/>
    <cellStyle name="_Percent_Jazztel model 15-exhibits bis_Mobile CSC - CMT_Synthèse prev 2006 - 2007 par entreprise_Présentation au Board July 29 4" xfId="12313"/>
    <cellStyle name="_Percent_Jazztel model 15-exhibits bis_Mobile CSC - CMT_Synthèse prev 2006 - 2007 par entreprise_Présentation au Board July 29_FCF" xfId="12314"/>
    <cellStyle name="_Percent_Jazztel model 15-exhibits bis_Mobile CSC - CMT_Synthèse prev 2006 - 2007 par entreprise_Présentation au Board_FCF" xfId="12315"/>
    <cellStyle name="_Percent_Jazztel model 15-exhibits bis_Mobile CSC - CMT_Synthèse prev 2006 - 2007 par entreprise_Présentation au CDG July 21 v080708" xfId="12316"/>
    <cellStyle name="_Percent_Jazztel model 15-exhibits bis_Mobile CSC - CMT_Synthèse prev 2006 - 2007 par entreprise_Présentation au CDG July 21 v080708 2" xfId="12317"/>
    <cellStyle name="_Percent_Jazztel model 15-exhibits bis_Mobile CSC - CMT_Synthèse prev 2006 - 2007 par entreprise_Présentation au CDG July 21 v080708 2 2" xfId="12318"/>
    <cellStyle name="_Percent_Jazztel model 15-exhibits bis_Mobile CSC - CMT_Synthèse prev 2006 - 2007 par entreprise_Présentation au CDG July 21 v080708 2_FCF" xfId="12319"/>
    <cellStyle name="_Percent_Jazztel model 15-exhibits bis_Mobile CSC - CMT_Synthèse prev 2006 - 2007 par entreprise_Présentation au CDG July 21 v080708 3" xfId="12320"/>
    <cellStyle name="_Percent_Jazztel model 15-exhibits bis_Mobile CSC - CMT_Synthèse prev 2006 - 2007 par entreprise_Présentation au CDG July 21 v080708 3 2" xfId="12321"/>
    <cellStyle name="_Percent_Jazztel model 15-exhibits bis_Mobile CSC - CMT_Synthèse prev 2006 - 2007 par entreprise_Présentation au CDG July 21 v080708 3_FCF" xfId="12322"/>
    <cellStyle name="_Percent_Jazztel model 15-exhibits bis_Mobile CSC - CMT_Synthèse prev 2006 - 2007 par entreprise_Présentation au CDG July 21 v080708 4" xfId="12323"/>
    <cellStyle name="_Percent_Jazztel model 15-exhibits bis_Mobile CSC - CMT_Synthèse prev 2006 - 2007 par entreprise_Présentation au CDG July 21 v080708_FCF" xfId="12324"/>
    <cellStyle name="_Percent_Jazztel model 15-exhibits bis_Mobile CSC - CMT_Synthèse prev 2006 - 2007 par entreprise_RM 2008 01 comments ILM" xfId="12325"/>
    <cellStyle name="_Percent_Jazztel model 15-exhibits bis_Mobile CSC - CMT_Synthèse prev 2006 - 2007 par entreprise_RM 2008 01 comments ILM 2" xfId="12326"/>
    <cellStyle name="_Percent_Jazztel model 15-exhibits bis_Mobile CSC - CMT_Synthèse prev 2006 - 2007 par entreprise_RM 2008 01 comments ILM 2 2" xfId="12327"/>
    <cellStyle name="_Percent_Jazztel model 15-exhibits bis_Mobile CSC - CMT_Synthèse prev 2006 - 2007 par entreprise_RM 2008 01 comments ILM 2_FCF" xfId="12328"/>
    <cellStyle name="_Percent_Jazztel model 15-exhibits bis_Mobile CSC - CMT_Synthèse prev 2006 - 2007 par entreprise_RM 2008 01 comments ILM 3" xfId="12329"/>
    <cellStyle name="_Percent_Jazztel model 15-exhibits bis_Mobile CSC - CMT_Synthèse prev 2006 - 2007 par entreprise_RM 2008 01 comments ILM 3 2" xfId="12330"/>
    <cellStyle name="_Percent_Jazztel model 15-exhibits bis_Mobile CSC - CMT_Synthèse prev 2006 - 2007 par entreprise_RM 2008 01 comments ILM 3_FCF" xfId="12331"/>
    <cellStyle name="_Percent_Jazztel model 15-exhibits bis_Mobile CSC - CMT_Synthèse prev 2006 - 2007 par entreprise_RM 2008 01 comments ILM 4" xfId="12332"/>
    <cellStyle name="_Percent_Jazztel model 15-exhibits bis_Mobile CSC - CMT_Synthèse prev 2006 - 2007 par entreprise_RM 2008 01 comments ILM_FCF" xfId="12333"/>
    <cellStyle name="_Percent_Jazztel model 15-exhibits bis_Mobile CSC - CMT_Synthèse prev 2006 - 2007 par entreprise_RM 2008 04 comments ILM" xfId="12334"/>
    <cellStyle name="_Percent_Jazztel model 15-exhibits bis_Mobile CSC - CMT_Synthèse prev 2006 - 2007 par entreprise_RM 2008 04 comments ILM 2" xfId="12335"/>
    <cellStyle name="_Percent_Jazztel model 15-exhibits bis_Mobile CSC - CMT_Synthèse prev 2006 - 2007 par entreprise_RM 2008 04 comments ILM 2 2" xfId="12336"/>
    <cellStyle name="_Percent_Jazztel model 15-exhibits bis_Mobile CSC - CMT_Synthèse prev 2006 - 2007 par entreprise_RM 2008 04 comments ILM 2_FCF" xfId="12337"/>
    <cellStyle name="_Percent_Jazztel model 15-exhibits bis_Mobile CSC - CMT_Synthèse prev 2006 - 2007 par entreprise_RM 2008 04 comments ILM 3" xfId="12338"/>
    <cellStyle name="_Percent_Jazztel model 15-exhibits bis_Mobile CSC - CMT_Synthèse prev 2006 - 2007 par entreprise_RM 2008 04 comments ILM 3 2" xfId="12339"/>
    <cellStyle name="_Percent_Jazztel model 15-exhibits bis_Mobile CSC - CMT_Synthèse prev 2006 - 2007 par entreprise_RM 2008 04 comments ILM 3_FCF" xfId="12340"/>
    <cellStyle name="_Percent_Jazztel model 15-exhibits bis_Mobile CSC - CMT_Synthèse prev 2006 - 2007 par entreprise_RM 2008 04 comments ILM 4" xfId="12341"/>
    <cellStyle name="_Percent_Jazztel model 15-exhibits bis_Mobile CSC - CMT_Synthèse prev 2006 - 2007 par entreprise_RM 2008 04 comments ILM_FCF" xfId="12342"/>
    <cellStyle name="_Percent_Jazztel model 15-exhibits bis_Mobile CSC - CMT_Synthèse prev 2006 - 2007 par entreprise_SPRING 2010" xfId="12343"/>
    <cellStyle name="_Percent_Jazztel model 15-exhibits bis_Mobile CSC - CMT_Synthèse prev 2006 - 2007 par entreprise_SPRING 2010 2" xfId="12344"/>
    <cellStyle name="_Percent_Jazztel model 15-exhibits bis_Mobile CSC - CMT_Synthèse prev 2006 - 2007 par entreprise_SPRING 2010 2 2" xfId="12345"/>
    <cellStyle name="_Percent_Jazztel model 15-exhibits bis_Mobile CSC - CMT_Synthèse prev 2006 - 2007 par entreprise_SPRING 2010 2_FCF" xfId="12346"/>
    <cellStyle name="_Percent_Jazztel model 15-exhibits bis_Mobile CSC - CMT_Synthèse prev 2006 - 2007 par entreprise_SPRING 2010 3" xfId="12347"/>
    <cellStyle name="_Percent_Jazztel model 15-exhibits bis_Mobile CSC - CMT_Synthèse prev 2006 - 2007 par entreprise_SPRING 2010 3 2" xfId="12348"/>
    <cellStyle name="_Percent_Jazztel model 15-exhibits bis_Mobile CSC - CMT_Synthèse prev 2006 - 2007 par entreprise_SPRING 2010 3_FCF" xfId="12349"/>
    <cellStyle name="_Percent_Jazztel model 15-exhibits bis_Mobile CSC - CMT_Synthèse prev 2006 - 2007 par entreprise_SPRING 2010 4" xfId="12350"/>
    <cellStyle name="_Percent_Jazztel model 15-exhibits bis_Mobile CSC - CMT_Synthèse prev 2006 - 2007 par entreprise_SPRING 2010_FCF" xfId="12351"/>
    <cellStyle name="_Percent_Jazztel model 15-exhibits bis_Mobile CSC - CMT_Synthèse prev 2006 - 2007 par entreprise_Synthèse Rhodia Spring Dec 2007 P&amp;L" xfId="12352"/>
    <cellStyle name="_Percent_Jazztel model 15-exhibits bis_Mobile CSC - CMT_Synthèse prev 2006 - 2007 par entreprise_Synthèse Rhodia Spring Dec 2007 P&amp;L 2" xfId="12353"/>
    <cellStyle name="_Percent_Jazztel model 15-exhibits bis_Mobile CSC - CMT_Synthèse prev 2006 - 2007 par entreprise_Synthèse Rhodia Spring Dec 2007 P&amp;L 2 2" xfId="12354"/>
    <cellStyle name="_Percent_Jazztel model 15-exhibits bis_Mobile CSC - CMT_Synthèse prev 2006 - 2007 par entreprise_Synthèse Rhodia Spring Dec 2007 P&amp;L 2_FCF" xfId="12355"/>
    <cellStyle name="_Percent_Jazztel model 15-exhibits bis_Mobile CSC - CMT_Synthèse prev 2006 - 2007 par entreprise_Synthèse Rhodia Spring Dec 2007 P&amp;L 3" xfId="12356"/>
    <cellStyle name="_Percent_Jazztel model 15-exhibits bis_Mobile CSC - CMT_Synthèse prev 2006 - 2007 par entreprise_Synthèse Rhodia Spring Dec 2007 P&amp;L 3 2" xfId="12357"/>
    <cellStyle name="_Percent_Jazztel model 15-exhibits bis_Mobile CSC - CMT_Synthèse prev 2006 - 2007 par entreprise_Synthèse Rhodia Spring Dec 2007 P&amp;L 3_FCF" xfId="12358"/>
    <cellStyle name="_Percent_Jazztel model 15-exhibits bis_Mobile CSC - CMT_Synthèse prev 2006 - 2007 par entreprise_Synthèse Rhodia Spring Dec 2007 P&amp;L 4" xfId="12359"/>
    <cellStyle name="_Percent_Jazztel model 15-exhibits bis_Mobile CSC - CMT_Synthèse prev 2006 - 2007 par entreprise_Synthèse Rhodia Spring Dec 2007 P&amp;L_FCF" xfId="12360"/>
    <cellStyle name="_Percent_Jazztel model 15-exhibits bis_Mobile CSC - CMT_Synthèse prev 2006 - 2007 par entreprise_WC &amp; Free Cash Flow 200801" xfId="12361"/>
    <cellStyle name="_Percent_Jazztel model 15-exhibits bis_Mobile CSC - CMT_Synthèse prev 2006 - 2007 par entreprise_WC &amp; Free Cash Flow 200801 2" xfId="12362"/>
    <cellStyle name="_Percent_Jazztel model 15-exhibits bis_Mobile CSC - CMT_Synthèse prev 2006 - 2007 par entreprise_WC &amp; Free Cash Flow 200801 2 2" xfId="12363"/>
    <cellStyle name="_Percent_Jazztel model 15-exhibits bis_Mobile CSC - CMT_Synthèse prev 2006 - 2007 par entreprise_WC &amp; Free Cash Flow 200801 2_FCF" xfId="12364"/>
    <cellStyle name="_Percent_Jazztel model 15-exhibits bis_Mobile CSC - CMT_Synthèse prev 2006 - 2007 par entreprise_WC &amp; Free Cash Flow 200801 3" xfId="12365"/>
    <cellStyle name="_Percent_Jazztel model 15-exhibits bis_Mobile CSC - CMT_Synthèse prev 2006 - 2007 par entreprise_WC &amp; Free Cash Flow 200801 3 2" xfId="12366"/>
    <cellStyle name="_Percent_Jazztel model 15-exhibits bis_Mobile CSC - CMT_Synthèse prev 2006 - 2007 par entreprise_WC &amp; Free Cash Flow 200801 3_FCF" xfId="12367"/>
    <cellStyle name="_Percent_Jazztel model 15-exhibits bis_Mobile CSC - CMT_Synthèse prev 2006 - 2007 par entreprise_WC &amp; Free Cash Flow 200801 4" xfId="12368"/>
    <cellStyle name="_Percent_Jazztel model 15-exhibits bis_Mobile CSC - CMT_Synthèse prev 2006 - 2007 par entreprise_WC &amp; Free Cash Flow 200801_FCF" xfId="12369"/>
    <cellStyle name="_Percent_Jazztel model 15-exhibits bis_Mobile CSC - CMT_Synthèse prev 2006 - 2007 par entreprise_WC &amp; Free Cash Flow 2011-10" xfId="12370"/>
    <cellStyle name="_Percent_Jazztel model 15-exhibits bis_Mobile CSC - CMT_Synthèse prev 2006 - 2007 par entreprise_WC &amp; Free Cash Flow 2011-10 2" xfId="12371"/>
    <cellStyle name="_Percent_Jazztel model 15-exhibits bis_Mobile CSC - CMT_Synthèse prev 2006 - 2007 par entreprise_WC &amp; Free Cash Flow 2011-10 2 2" xfId="12372"/>
    <cellStyle name="_Percent_Jazztel model 15-exhibits bis_Mobile CSC - CMT_Synthèse prev 2006 - 2007 par entreprise_WC &amp; Free Cash Flow 2011-10 2_FCF" xfId="12373"/>
    <cellStyle name="_Percent_Jazztel model 15-exhibits bis_Mobile CSC - CMT_Synthèse prev 2006 - 2007 par entreprise_WC &amp; Free Cash Flow 2011-10 3" xfId="12374"/>
    <cellStyle name="_Percent_Jazztel model 15-exhibits bis_Mobile CSC - CMT_Synthèse prev 2006 - 2007 par entreprise_WC &amp; Free Cash Flow 2011-10 3 2" xfId="12375"/>
    <cellStyle name="_Percent_Jazztel model 15-exhibits bis_Mobile CSC - CMT_Synthèse prev 2006 - 2007 par entreprise_WC &amp; Free Cash Flow 2011-10 3_FCF" xfId="12376"/>
    <cellStyle name="_Percent_Jazztel model 15-exhibits bis_Mobile CSC - CMT_Synthèse prev 2006 - 2007 par entreprise_WC &amp; Free Cash Flow 2011-10 4" xfId="12377"/>
    <cellStyle name="_Percent_Jazztel model 15-exhibits bis_Mobile CSC - CMT_Synthèse prev 2006 - 2007 par entreprise_WC &amp; Free Cash Flow 2011-10_FCF" xfId="12378"/>
    <cellStyle name="_Percent_Jazztel model 15-exhibits bis_Mobile CSC - CMT_Synthèse prev 2006 - 2007 par entreprise_WC &amp; Free Cash Flow Spring 200806" xfId="12379"/>
    <cellStyle name="_Percent_Jazztel model 15-exhibits bis_Mobile CSC - CMT_Synthèse prev 2006 - 2007 par entreprise_WC &amp; Free Cash Flow Spring 200806 2" xfId="12380"/>
    <cellStyle name="_Percent_Jazztel model 15-exhibits bis_Mobile CSC - CMT_Synthèse prev 2006 - 2007 par entreprise_WC &amp; Free Cash Flow Spring 200806 2 2" xfId="12381"/>
    <cellStyle name="_Percent_Jazztel model 15-exhibits bis_Mobile CSC - CMT_Synthèse prev 2006 - 2007 par entreprise_WC &amp; Free Cash Flow Spring 200806 2_FCF" xfId="12382"/>
    <cellStyle name="_Percent_Jazztel model 15-exhibits bis_Mobile CSC - CMT_Synthèse prev 2006 - 2007 par entreprise_WC &amp; Free Cash Flow Spring 200806 3" xfId="12383"/>
    <cellStyle name="_Percent_Jazztel model 15-exhibits bis_Mobile CSC - CMT_Synthèse prev 2006 - 2007 par entreprise_WC &amp; Free Cash Flow Spring 200806 3 2" xfId="12384"/>
    <cellStyle name="_Percent_Jazztel model 15-exhibits bis_Mobile CSC - CMT_Synthèse prev 2006 - 2007 par entreprise_WC &amp; Free Cash Flow Spring 200806 3_FCF" xfId="12385"/>
    <cellStyle name="_Percent_Jazztel model 15-exhibits bis_Mobile CSC - CMT_Synthèse prev 2006 - 2007 par entreprise_WC &amp; Free Cash Flow Spring 200806 4" xfId="12386"/>
    <cellStyle name="_Percent_Jazztel model 15-exhibits bis_Mobile CSC - CMT_Synthèse prev 2006 - 2007 par entreprise_WC &amp; Free Cash Flow Spring 200806_FCF" xfId="12387"/>
    <cellStyle name="_Percent_Jazztel model 15-exhibits bis_T_MOBIL2" xfId="12388"/>
    <cellStyle name="_Percent_Jazztel model 15-exhibits bis_T_MOBIL2 2" xfId="12389"/>
    <cellStyle name="_Percent_Jazztel model 15-exhibits bis_T_MOBIL2 2 2" xfId="12390"/>
    <cellStyle name="_Percent_Jazztel model 15-exhibits bis_T_MOBIL2 2_FCF" xfId="12391"/>
    <cellStyle name="_Percent_Jazztel model 15-exhibits bis_T_MOBIL2 3" xfId="12392"/>
    <cellStyle name="_Percent_Jazztel model 15-exhibits bis_T_MOBIL2 3 2" xfId="12393"/>
    <cellStyle name="_Percent_Jazztel model 15-exhibits bis_T_MOBIL2 3_FCF" xfId="12394"/>
    <cellStyle name="_Percent_Jazztel model 15-exhibits bis_T_MOBIL2 4" xfId="12395"/>
    <cellStyle name="_Percent_Jazztel model 15-exhibits bis_T_MOBIL2_FCF" xfId="12396"/>
    <cellStyle name="_Percent_Jazztel model 15-exhibits bis_T_MOBIL2_Merger model_10 Aug Credit" xfId="12397"/>
    <cellStyle name="_Percent_Jazztel model 15-exhibits bis_T_MOBIL2_Merger model_10 Aug Credit 2" xfId="12398"/>
    <cellStyle name="_Percent_Jazztel model 15-exhibits bis_T_MOBIL2_Merger model_10 Aug Credit 2 2" xfId="12399"/>
    <cellStyle name="_Percent_Jazztel model 15-exhibits bis_T_MOBIL2_Merger model_10 Aug Credit 2_FCF" xfId="12400"/>
    <cellStyle name="_Percent_Jazztel model 15-exhibits bis_T_MOBIL2_Merger model_10 Aug Credit 3" xfId="12401"/>
    <cellStyle name="_Percent_Jazztel model 15-exhibits bis_T_MOBIL2_Merger model_10 Aug Credit 3 2" xfId="12402"/>
    <cellStyle name="_Percent_Jazztel model 15-exhibits bis_T_MOBIL2_Merger model_10 Aug Credit 3_FCF" xfId="12403"/>
    <cellStyle name="_Percent_Jazztel model 15-exhibits bis_T_MOBIL2_Merger model_10 Aug Credit 4" xfId="12404"/>
    <cellStyle name="_Percent_Jazztel model 15-exhibits bis_T_MOBIL2_Merger model_10 Aug Credit_FCF" xfId="12405"/>
    <cellStyle name="_Percent_Jazztel model 15-exhibits_2009-07-22_PEC-CAPEX 2009-2010_V7" xfId="12406"/>
    <cellStyle name="_Percent_Jazztel model 15-exhibits_2009-08_PEC-CAPEX 2009-2010_V8" xfId="12407"/>
    <cellStyle name="_Percent_Jazztel model 15-exhibits_FCF" xfId="12408"/>
    <cellStyle name="_Percent_Jazztel model 15-exhibits_Jazztel model 16DP3-Exhibits" xfId="12409"/>
    <cellStyle name="_Percent_Jazztel model 15-exhibits_Jazztel model 16DP3-Exhibits 2" xfId="12410"/>
    <cellStyle name="_Percent_Jazztel model 15-exhibits_Jazztel model 16DP3-Exhibits 2 2" xfId="12411"/>
    <cellStyle name="_Percent_Jazztel model 15-exhibits_Jazztel model 16DP3-Exhibits 2_FCF" xfId="12412"/>
    <cellStyle name="_Percent_Jazztel model 15-exhibits_Jazztel model 16DP3-Exhibits 3" xfId="12413"/>
    <cellStyle name="_Percent_Jazztel model 15-exhibits_Jazztel model 16DP3-Exhibits 3 2" xfId="12414"/>
    <cellStyle name="_Percent_Jazztel model 15-exhibits_Jazztel model 16DP3-Exhibits 3_FCF" xfId="12415"/>
    <cellStyle name="_Percent_Jazztel model 15-exhibits_Jazztel model 16DP3-Exhibits 4" xfId="12416"/>
    <cellStyle name="_Percent_Jazztel model 15-exhibits_Jazztel model 16DP3-Exhibits_FCF" xfId="12417"/>
    <cellStyle name="_Percent_Jazztel model 15-exhibits_Jazztel model 16DP3-Exhibits_Mobile CSC - CMT" xfId="12418"/>
    <cellStyle name="_Percent_Jazztel model 15-exhibits_Jazztel model 16DP3-Exhibits_Mobile CSC - CMT 2" xfId="12419"/>
    <cellStyle name="_Percent_Jazztel model 15-exhibits_Jazztel model 16DP3-Exhibits_Mobile CSC - CMT 2 2" xfId="12420"/>
    <cellStyle name="_Percent_Jazztel model 15-exhibits_Jazztel model 16DP3-Exhibits_Mobile CSC - CMT 2_FCF" xfId="12421"/>
    <cellStyle name="_Percent_Jazztel model 15-exhibits_Jazztel model 16DP3-Exhibits_Mobile CSC - CMT 3" xfId="12422"/>
    <cellStyle name="_Percent_Jazztel model 15-exhibits_Jazztel model 16DP3-Exhibits_Mobile CSC - CMT 3 2" xfId="12423"/>
    <cellStyle name="_Percent_Jazztel model 15-exhibits_Jazztel model 16DP3-Exhibits_Mobile CSC - CMT 3_FCF" xfId="12424"/>
    <cellStyle name="_Percent_Jazztel model 15-exhibits_Jazztel model 16DP3-Exhibits_Mobile CSC - CMT 4" xfId="12425"/>
    <cellStyle name="_Percent_Jazztel model 15-exhibits_Jazztel model 16DP3-Exhibits_Mobile CSC - CMT_Chiffres Pres board 2007" xfId="12426"/>
    <cellStyle name="_Percent_Jazztel model 15-exhibits_Jazztel model 16DP3-Exhibits_Mobile CSC - CMT_Chiffres Pres board 2007 2" xfId="12427"/>
    <cellStyle name="_Percent_Jazztel model 15-exhibits_Jazztel model 16DP3-Exhibits_Mobile CSC - CMT_Chiffres Pres board 2007 2 2" xfId="12428"/>
    <cellStyle name="_Percent_Jazztel model 15-exhibits_Jazztel model 16DP3-Exhibits_Mobile CSC - CMT_Chiffres Pres board 2007 2_FCF" xfId="12429"/>
    <cellStyle name="_Percent_Jazztel model 15-exhibits_Jazztel model 16DP3-Exhibits_Mobile CSC - CMT_Chiffres Pres board 2007 3" xfId="12430"/>
    <cellStyle name="_Percent_Jazztel model 15-exhibits_Jazztel model 16DP3-Exhibits_Mobile CSC - CMT_Chiffres Pres board 2007 3 2" xfId="12431"/>
    <cellStyle name="_Percent_Jazztel model 15-exhibits_Jazztel model 16DP3-Exhibits_Mobile CSC - CMT_Chiffres Pres board 2007 3_FCF" xfId="12432"/>
    <cellStyle name="_Percent_Jazztel model 15-exhibits_Jazztel model 16DP3-Exhibits_Mobile CSC - CMT_Chiffres Pres board 2007 4" xfId="12433"/>
    <cellStyle name="_Percent_Jazztel model 15-exhibits_Jazztel model 16DP3-Exhibits_Mobile CSC - CMT_Chiffres Pres board 2007_FCF" xfId="12434"/>
    <cellStyle name="_Percent_Jazztel model 15-exhibits_Jazztel model 16DP3-Exhibits_Mobile CSC - CMT_Chiffres Pres Juillet 2007" xfId="12435"/>
    <cellStyle name="_Percent_Jazztel model 15-exhibits_Jazztel model 16DP3-Exhibits_Mobile CSC - CMT_Chiffres Pres Juillet 2007 2" xfId="12436"/>
    <cellStyle name="_Percent_Jazztel model 15-exhibits_Jazztel model 16DP3-Exhibits_Mobile CSC - CMT_Chiffres Pres Juillet 2007 2 2" xfId="12437"/>
    <cellStyle name="_Percent_Jazztel model 15-exhibits_Jazztel model 16DP3-Exhibits_Mobile CSC - CMT_Chiffres Pres Juillet 2007 2_FCF" xfId="12438"/>
    <cellStyle name="_Percent_Jazztel model 15-exhibits_Jazztel model 16DP3-Exhibits_Mobile CSC - CMT_Chiffres Pres Juillet 2007 3" xfId="12439"/>
    <cellStyle name="_Percent_Jazztel model 15-exhibits_Jazztel model 16DP3-Exhibits_Mobile CSC - CMT_Chiffres Pres Juillet 2007 3 2" xfId="12440"/>
    <cellStyle name="_Percent_Jazztel model 15-exhibits_Jazztel model 16DP3-Exhibits_Mobile CSC - CMT_Chiffres Pres Juillet 2007 3_FCF" xfId="12441"/>
    <cellStyle name="_Percent_Jazztel model 15-exhibits_Jazztel model 16DP3-Exhibits_Mobile CSC - CMT_Chiffres Pres Juillet 2007 4" xfId="12442"/>
    <cellStyle name="_Percent_Jazztel model 15-exhibits_Jazztel model 16DP3-Exhibits_Mobile CSC - CMT_Chiffres Pres Juillet 2007_FCF" xfId="12443"/>
    <cellStyle name="_Percent_Jazztel model 15-exhibits_Jazztel model 16DP3-Exhibits_Mobile CSC - CMT_FCF" xfId="12444"/>
    <cellStyle name="_Percent_Jazztel model 15-exhibits_Jazztel model 16DP3-Exhibits_Mobile CSC - CMT_Free Cash Flow" xfId="12445"/>
    <cellStyle name="_Percent_Jazztel model 15-exhibits_Jazztel model 16DP3-Exhibits_Mobile CSC - CMT_Free Cash Flow 2" xfId="12446"/>
    <cellStyle name="_Percent_Jazztel model 15-exhibits_Jazztel model 16DP3-Exhibits_Mobile CSC - CMT_Free Cash Flow 2 2" xfId="12447"/>
    <cellStyle name="_Percent_Jazztel model 15-exhibits_Jazztel model 16DP3-Exhibits_Mobile CSC - CMT_Free Cash Flow 2_FCF" xfId="12448"/>
    <cellStyle name="_Percent_Jazztel model 15-exhibits_Jazztel model 16DP3-Exhibits_Mobile CSC - CMT_Free Cash Flow 3" xfId="12449"/>
    <cellStyle name="_Percent_Jazztel model 15-exhibits_Jazztel model 16DP3-Exhibits_Mobile CSC - CMT_Free Cash Flow 3 2" xfId="12450"/>
    <cellStyle name="_Percent_Jazztel model 15-exhibits_Jazztel model 16DP3-Exhibits_Mobile CSC - CMT_Free Cash Flow 3_FCF" xfId="12451"/>
    <cellStyle name="_Percent_Jazztel model 15-exhibits_Jazztel model 16DP3-Exhibits_Mobile CSC - CMT_Free Cash Flow 4" xfId="12452"/>
    <cellStyle name="_Percent_Jazztel model 15-exhibits_Jazztel model 16DP3-Exhibits_Mobile CSC - CMT_Free Cash Flow_Bridge FC Act 2007 vs 2008 (Fct June) par entreprise" xfId="12453"/>
    <cellStyle name="_Percent_Jazztel model 15-exhibits_Jazztel model 16DP3-Exhibits_Mobile CSC - CMT_Free Cash Flow_Bridge FC Act 2007 vs 2008 (Fct June) par entreprise 2" xfId="12454"/>
    <cellStyle name="_Percent_Jazztel model 15-exhibits_Jazztel model 16DP3-Exhibits_Mobile CSC - CMT_Free Cash Flow_Bridge FC Act 2007 vs 2008 (Fct June) par entreprise 2 2" xfId="12455"/>
    <cellStyle name="_Percent_Jazztel model 15-exhibits_Jazztel model 16DP3-Exhibits_Mobile CSC - CMT_Free Cash Flow_Bridge FC Act 2007 vs 2008 (Fct June) par entreprise 2_FCF" xfId="12456"/>
    <cellStyle name="_Percent_Jazztel model 15-exhibits_Jazztel model 16DP3-Exhibits_Mobile CSC - CMT_Free Cash Flow_Bridge FC Act 2007 vs 2008 (Fct June) par entreprise 3" xfId="12457"/>
    <cellStyle name="_Percent_Jazztel model 15-exhibits_Jazztel model 16DP3-Exhibits_Mobile CSC - CMT_Free Cash Flow_Bridge FC Act 2007 vs 2008 (Fct June) par entreprise 3 2" xfId="12458"/>
    <cellStyle name="_Percent_Jazztel model 15-exhibits_Jazztel model 16DP3-Exhibits_Mobile CSC - CMT_Free Cash Flow_Bridge FC Act 2007 vs 2008 (Fct June) par entreprise 3_FCF" xfId="12459"/>
    <cellStyle name="_Percent_Jazztel model 15-exhibits_Jazztel model 16DP3-Exhibits_Mobile CSC - CMT_Free Cash Flow_Bridge FC Act 2007 vs 2008 (Fct June) par entreprise 4" xfId="12460"/>
    <cellStyle name="_Percent_Jazztel model 15-exhibits_Jazztel model 16DP3-Exhibits_Mobile CSC - CMT_Free Cash Flow_Bridge FC Act 2007 vs 2008 (Fct June) par entreprise_FCF" xfId="12461"/>
    <cellStyle name="_Percent_Jazztel model 15-exhibits_Jazztel model 16DP3-Exhibits_Mobile CSC - CMT_Free Cash Flow_Cash Unit Review 2012 03 Acetow" xfId="12462"/>
    <cellStyle name="_Percent_Jazztel model 15-exhibits_Jazztel model 16DP3-Exhibits_Mobile CSC - CMT_Free Cash Flow_Chiffres Pres board 2007" xfId="12463"/>
    <cellStyle name="_Percent_Jazztel model 15-exhibits_Jazztel model 16DP3-Exhibits_Mobile CSC - CMT_Free Cash Flow_Chiffres Pres board 2007 2" xfId="12464"/>
    <cellStyle name="_Percent_Jazztel model 15-exhibits_Jazztel model 16DP3-Exhibits_Mobile CSC - CMT_Free Cash Flow_Chiffres Pres board 2007 2 2" xfId="12465"/>
    <cellStyle name="_Percent_Jazztel model 15-exhibits_Jazztel model 16DP3-Exhibits_Mobile CSC - CMT_Free Cash Flow_Chiffres Pres board 2007 2_FCF" xfId="12466"/>
    <cellStyle name="_Percent_Jazztel model 15-exhibits_Jazztel model 16DP3-Exhibits_Mobile CSC - CMT_Free Cash Flow_Chiffres Pres board 2007 3" xfId="12467"/>
    <cellStyle name="_Percent_Jazztel model 15-exhibits_Jazztel model 16DP3-Exhibits_Mobile CSC - CMT_Free Cash Flow_Chiffres Pres board 2007 3 2" xfId="12468"/>
    <cellStyle name="_Percent_Jazztel model 15-exhibits_Jazztel model 16DP3-Exhibits_Mobile CSC - CMT_Free Cash Flow_Chiffres Pres board 2007 3_FCF" xfId="12469"/>
    <cellStyle name="_Percent_Jazztel model 15-exhibits_Jazztel model 16DP3-Exhibits_Mobile CSC - CMT_Free Cash Flow_Chiffres Pres board 2007 4" xfId="12470"/>
    <cellStyle name="_Percent_Jazztel model 15-exhibits_Jazztel model 16DP3-Exhibits_Mobile CSC - CMT_Free Cash Flow_Chiffres Pres board 2007_FCF" xfId="12471"/>
    <cellStyle name="_Percent_Jazztel model 15-exhibits_Jazztel model 16DP3-Exhibits_Mobile CSC - CMT_Free Cash Flow_Conso Bridge EBITDA 2008x2007" xfId="12472"/>
    <cellStyle name="_Percent_Jazztel model 15-exhibits_Jazztel model 16DP3-Exhibits_Mobile CSC - CMT_Free Cash Flow_Conso Bridge EBITDA 2008x2007 2" xfId="12473"/>
    <cellStyle name="_Percent_Jazztel model 15-exhibits_Jazztel model 16DP3-Exhibits_Mobile CSC - CMT_Free Cash Flow_Conso Bridge EBITDA 2008x2007 2 2" xfId="12474"/>
    <cellStyle name="_Percent_Jazztel model 15-exhibits_Jazztel model 16DP3-Exhibits_Mobile CSC - CMT_Free Cash Flow_Conso Bridge EBITDA 2008x2007 2_FCF" xfId="12475"/>
    <cellStyle name="_Percent_Jazztel model 15-exhibits_Jazztel model 16DP3-Exhibits_Mobile CSC - CMT_Free Cash Flow_Conso Bridge EBITDA 2008x2007 3" xfId="12476"/>
    <cellStyle name="_Percent_Jazztel model 15-exhibits_Jazztel model 16DP3-Exhibits_Mobile CSC - CMT_Free Cash Flow_Conso Bridge EBITDA 2008x2007 3 2" xfId="12477"/>
    <cellStyle name="_Percent_Jazztel model 15-exhibits_Jazztel model 16DP3-Exhibits_Mobile CSC - CMT_Free Cash Flow_Conso Bridge EBITDA 2008x2007 3_FCF" xfId="12478"/>
    <cellStyle name="_Percent_Jazztel model 15-exhibits_Jazztel model 16DP3-Exhibits_Mobile CSC - CMT_Free Cash Flow_Conso Bridge EBITDA 2008x2007 4" xfId="12479"/>
    <cellStyle name="_Percent_Jazztel model 15-exhibits_Jazztel model 16DP3-Exhibits_Mobile CSC - CMT_Free Cash Flow_Conso Bridge EBITDA 2008x2007 SPRING06" xfId="12480"/>
    <cellStyle name="_Percent_Jazztel model 15-exhibits_Jazztel model 16DP3-Exhibits_Mobile CSC - CMT_Free Cash Flow_Conso Bridge EBITDA 2008x2007 SPRING06 2" xfId="12481"/>
    <cellStyle name="_Percent_Jazztel model 15-exhibits_Jazztel model 16DP3-Exhibits_Mobile CSC - CMT_Free Cash Flow_Conso Bridge EBITDA 2008x2007 SPRING06 2 2" xfId="12482"/>
    <cellStyle name="_Percent_Jazztel model 15-exhibits_Jazztel model 16DP3-Exhibits_Mobile CSC - CMT_Free Cash Flow_Conso Bridge EBITDA 2008x2007 SPRING06 2_FCF" xfId="12483"/>
    <cellStyle name="_Percent_Jazztel model 15-exhibits_Jazztel model 16DP3-Exhibits_Mobile CSC - CMT_Free Cash Flow_Conso Bridge EBITDA 2008x2007 SPRING06 3" xfId="12484"/>
    <cellStyle name="_Percent_Jazztel model 15-exhibits_Jazztel model 16DP3-Exhibits_Mobile CSC - CMT_Free Cash Flow_Conso Bridge EBITDA 2008x2007 SPRING06 3 2" xfId="12485"/>
    <cellStyle name="_Percent_Jazztel model 15-exhibits_Jazztel model 16DP3-Exhibits_Mobile CSC - CMT_Free Cash Flow_Conso Bridge EBITDA 2008x2007 SPRING06 3_FCF" xfId="12486"/>
    <cellStyle name="_Percent_Jazztel model 15-exhibits_Jazztel model 16DP3-Exhibits_Mobile CSC - CMT_Free Cash Flow_Conso Bridge EBITDA 2008x2007 SPRING06 4" xfId="12487"/>
    <cellStyle name="_Percent_Jazztel model 15-exhibits_Jazztel model 16DP3-Exhibits_Mobile CSC - CMT_Free Cash Flow_Conso Bridge EBITDA 2008x2007 SPRING06_FCF" xfId="12488"/>
    <cellStyle name="_Percent_Jazztel model 15-exhibits_Jazztel model 16DP3-Exhibits_Mobile CSC - CMT_Free Cash Flow_Conso Bridge EBITDA 2008x2007_FCF" xfId="12489"/>
    <cellStyle name="_Percent_Jazztel model 15-exhibits_Jazztel model 16DP3-Exhibits_Mobile CSC - CMT_Free Cash Flow_FCF" xfId="12490"/>
    <cellStyle name="_Percent_Jazztel model 15-exhibits_Jazztel model 16DP3-Exhibits_Mobile CSC - CMT_Free Cash Flow_P&amp;L Spring 200806" xfId="12491"/>
    <cellStyle name="_Percent_Jazztel model 15-exhibits_Jazztel model 16DP3-Exhibits_Mobile CSC - CMT_Free Cash Flow_P&amp;L Spring 200806 2" xfId="12492"/>
    <cellStyle name="_Percent_Jazztel model 15-exhibits_Jazztel model 16DP3-Exhibits_Mobile CSC - CMT_Free Cash Flow_P&amp;L Spring 200806 2 2" xfId="12493"/>
    <cellStyle name="_Percent_Jazztel model 15-exhibits_Jazztel model 16DP3-Exhibits_Mobile CSC - CMT_Free Cash Flow_P&amp;L Spring 200806 2_FCF" xfId="12494"/>
    <cellStyle name="_Percent_Jazztel model 15-exhibits_Jazztel model 16DP3-Exhibits_Mobile CSC - CMT_Free Cash Flow_P&amp;L Spring 200806 3" xfId="12495"/>
    <cellStyle name="_Percent_Jazztel model 15-exhibits_Jazztel model 16DP3-Exhibits_Mobile CSC - CMT_Free Cash Flow_P&amp;L Spring 200806 3 2" xfId="12496"/>
    <cellStyle name="_Percent_Jazztel model 15-exhibits_Jazztel model 16DP3-Exhibits_Mobile CSC - CMT_Free Cash Flow_P&amp;L Spring 200806 3_FCF" xfId="12497"/>
    <cellStyle name="_Percent_Jazztel model 15-exhibits_Jazztel model 16DP3-Exhibits_Mobile CSC - CMT_Free Cash Flow_P&amp;L Spring 200806 4" xfId="12498"/>
    <cellStyle name="_Percent_Jazztel model 15-exhibits_Jazztel model 16DP3-Exhibits_Mobile CSC - CMT_Free Cash Flow_P&amp;L Spring 200806_FCF" xfId="12499"/>
    <cellStyle name="_Percent_Jazztel model 15-exhibits_Jazztel model 16DP3-Exhibits_Mobile CSC - CMT_Free Cash Flow_Présentation au Board" xfId="12500"/>
    <cellStyle name="_Percent_Jazztel model 15-exhibits_Jazztel model 16DP3-Exhibits_Mobile CSC - CMT_Free Cash Flow_Présentation au Board 2" xfId="12501"/>
    <cellStyle name="_Percent_Jazztel model 15-exhibits_Jazztel model 16DP3-Exhibits_Mobile CSC - CMT_Free Cash Flow_Présentation au Board 2 2" xfId="12502"/>
    <cellStyle name="_Percent_Jazztel model 15-exhibits_Jazztel model 16DP3-Exhibits_Mobile CSC - CMT_Free Cash Flow_Présentation au Board 2_FCF" xfId="12503"/>
    <cellStyle name="_Percent_Jazztel model 15-exhibits_Jazztel model 16DP3-Exhibits_Mobile CSC - CMT_Free Cash Flow_Présentation au Board 3" xfId="12504"/>
    <cellStyle name="_Percent_Jazztel model 15-exhibits_Jazztel model 16DP3-Exhibits_Mobile CSC - CMT_Free Cash Flow_Présentation au Board 3 2" xfId="12505"/>
    <cellStyle name="_Percent_Jazztel model 15-exhibits_Jazztel model 16DP3-Exhibits_Mobile CSC - CMT_Free Cash Flow_Présentation au Board 3_FCF" xfId="12506"/>
    <cellStyle name="_Percent_Jazztel model 15-exhibits_Jazztel model 16DP3-Exhibits_Mobile CSC - CMT_Free Cash Flow_Présentation au Board 4" xfId="12507"/>
    <cellStyle name="_Percent_Jazztel model 15-exhibits_Jazztel model 16DP3-Exhibits_Mobile CSC - CMT_Free Cash Flow_Présentation au Board July 29" xfId="12508"/>
    <cellStyle name="_Percent_Jazztel model 15-exhibits_Jazztel model 16DP3-Exhibits_Mobile CSC - CMT_Free Cash Flow_Présentation au Board July 29 2" xfId="12509"/>
    <cellStyle name="_Percent_Jazztel model 15-exhibits_Jazztel model 16DP3-Exhibits_Mobile CSC - CMT_Free Cash Flow_Présentation au Board July 29 2 2" xfId="12510"/>
    <cellStyle name="_Percent_Jazztel model 15-exhibits_Jazztel model 16DP3-Exhibits_Mobile CSC - CMT_Free Cash Flow_Présentation au Board July 29 2_FCF" xfId="12511"/>
    <cellStyle name="_Percent_Jazztel model 15-exhibits_Jazztel model 16DP3-Exhibits_Mobile CSC - CMT_Free Cash Flow_Présentation au Board July 29 3" xfId="12512"/>
    <cellStyle name="_Percent_Jazztel model 15-exhibits_Jazztel model 16DP3-Exhibits_Mobile CSC - CMT_Free Cash Flow_Présentation au Board July 29 3 2" xfId="12513"/>
    <cellStyle name="_Percent_Jazztel model 15-exhibits_Jazztel model 16DP3-Exhibits_Mobile CSC - CMT_Free Cash Flow_Présentation au Board July 29 3_FCF" xfId="12514"/>
    <cellStyle name="_Percent_Jazztel model 15-exhibits_Jazztel model 16DP3-Exhibits_Mobile CSC - CMT_Free Cash Flow_Présentation au Board July 29 4" xfId="12515"/>
    <cellStyle name="_Percent_Jazztel model 15-exhibits_Jazztel model 16DP3-Exhibits_Mobile CSC - CMT_Free Cash Flow_Présentation au Board July 29_FCF" xfId="12516"/>
    <cellStyle name="_Percent_Jazztel model 15-exhibits_Jazztel model 16DP3-Exhibits_Mobile CSC - CMT_Free Cash Flow_Présentation au Board_FCF" xfId="12517"/>
    <cellStyle name="_Percent_Jazztel model 15-exhibits_Jazztel model 16DP3-Exhibits_Mobile CSC - CMT_Free Cash Flow_Présentation au CDG July 21 v080708" xfId="12518"/>
    <cellStyle name="_Percent_Jazztel model 15-exhibits_Jazztel model 16DP3-Exhibits_Mobile CSC - CMT_Free Cash Flow_Présentation au CDG July 21 v080708 2" xfId="12519"/>
    <cellStyle name="_Percent_Jazztel model 15-exhibits_Jazztel model 16DP3-Exhibits_Mobile CSC - CMT_Free Cash Flow_Présentation au CDG July 21 v080708 2 2" xfId="12520"/>
    <cellStyle name="_Percent_Jazztel model 15-exhibits_Jazztel model 16DP3-Exhibits_Mobile CSC - CMT_Free Cash Flow_Présentation au CDG July 21 v080708 2_FCF" xfId="12521"/>
    <cellStyle name="_Percent_Jazztel model 15-exhibits_Jazztel model 16DP3-Exhibits_Mobile CSC - CMT_Free Cash Flow_Présentation au CDG July 21 v080708 3" xfId="12522"/>
    <cellStyle name="_Percent_Jazztel model 15-exhibits_Jazztel model 16DP3-Exhibits_Mobile CSC - CMT_Free Cash Flow_Présentation au CDG July 21 v080708 3 2" xfId="12523"/>
    <cellStyle name="_Percent_Jazztel model 15-exhibits_Jazztel model 16DP3-Exhibits_Mobile CSC - CMT_Free Cash Flow_Présentation au CDG July 21 v080708 3_FCF" xfId="12524"/>
    <cellStyle name="_Percent_Jazztel model 15-exhibits_Jazztel model 16DP3-Exhibits_Mobile CSC - CMT_Free Cash Flow_Présentation au CDG July 21 v080708 4" xfId="12525"/>
    <cellStyle name="_Percent_Jazztel model 15-exhibits_Jazztel model 16DP3-Exhibits_Mobile CSC - CMT_Free Cash Flow_Présentation au CDG July 21 v080708_FCF" xfId="12526"/>
    <cellStyle name="_Percent_Jazztel model 15-exhibits_Jazztel model 16DP3-Exhibits_Mobile CSC - CMT_Free Cash Flow_Présention au Board July 29" xfId="12527"/>
    <cellStyle name="_Percent_Jazztel model 15-exhibits_Jazztel model 16DP3-Exhibits_Mobile CSC - CMT_Free Cash Flow_Présention au Board July 29 2" xfId="12528"/>
    <cellStyle name="_Percent_Jazztel model 15-exhibits_Jazztel model 16DP3-Exhibits_Mobile CSC - CMT_Free Cash Flow_Présention au Board July 29 2 2" xfId="12529"/>
    <cellStyle name="_Percent_Jazztel model 15-exhibits_Jazztel model 16DP3-Exhibits_Mobile CSC - CMT_Free Cash Flow_Présention au Board July 29 2_FCF" xfId="12530"/>
    <cellStyle name="_Percent_Jazztel model 15-exhibits_Jazztel model 16DP3-Exhibits_Mobile CSC - CMT_Free Cash Flow_Présention au Board July 29 3" xfId="12531"/>
    <cellStyle name="_Percent_Jazztel model 15-exhibits_Jazztel model 16DP3-Exhibits_Mobile CSC - CMT_Free Cash Flow_Présention au Board July 29 3 2" xfId="12532"/>
    <cellStyle name="_Percent_Jazztel model 15-exhibits_Jazztel model 16DP3-Exhibits_Mobile CSC - CMT_Free Cash Flow_Présention au Board July 29 3_FCF" xfId="12533"/>
    <cellStyle name="_Percent_Jazztel model 15-exhibits_Jazztel model 16DP3-Exhibits_Mobile CSC - CMT_Free Cash Flow_Présention au Board July 29 4" xfId="12534"/>
    <cellStyle name="_Percent_Jazztel model 15-exhibits_Jazztel model 16DP3-Exhibits_Mobile CSC - CMT_Free Cash Flow_Présention au Board July 29_FCF" xfId="12535"/>
    <cellStyle name="_Percent_Jazztel model 15-exhibits_Jazztel model 16DP3-Exhibits_Mobile CSC - CMT_Free Cash Flow_RM 2008 01 comments ILM" xfId="12536"/>
    <cellStyle name="_Percent_Jazztel model 15-exhibits_Jazztel model 16DP3-Exhibits_Mobile CSC - CMT_Free Cash Flow_RM 2008 01 comments ILM 2" xfId="12537"/>
    <cellStyle name="_Percent_Jazztel model 15-exhibits_Jazztel model 16DP3-Exhibits_Mobile CSC - CMT_Free Cash Flow_RM 2008 01 comments ILM 2 2" xfId="12538"/>
    <cellStyle name="_Percent_Jazztel model 15-exhibits_Jazztel model 16DP3-Exhibits_Mobile CSC - CMT_Free Cash Flow_RM 2008 01 comments ILM 2_FCF" xfId="12539"/>
    <cellStyle name="_Percent_Jazztel model 15-exhibits_Jazztel model 16DP3-Exhibits_Mobile CSC - CMT_Free Cash Flow_RM 2008 01 comments ILM 3" xfId="12540"/>
    <cellStyle name="_Percent_Jazztel model 15-exhibits_Jazztel model 16DP3-Exhibits_Mobile CSC - CMT_Free Cash Flow_RM 2008 01 comments ILM 3 2" xfId="12541"/>
    <cellStyle name="_Percent_Jazztel model 15-exhibits_Jazztel model 16DP3-Exhibits_Mobile CSC - CMT_Free Cash Flow_RM 2008 01 comments ILM 3_FCF" xfId="12542"/>
    <cellStyle name="_Percent_Jazztel model 15-exhibits_Jazztel model 16DP3-Exhibits_Mobile CSC - CMT_Free Cash Flow_RM 2008 01 comments ILM 4" xfId="12543"/>
    <cellStyle name="_Percent_Jazztel model 15-exhibits_Jazztel model 16DP3-Exhibits_Mobile CSC - CMT_Free Cash Flow_RM 2008 01 comments ILM_FCF" xfId="12544"/>
    <cellStyle name="_Percent_Jazztel model 15-exhibits_Jazztel model 16DP3-Exhibits_Mobile CSC - CMT_Free Cash Flow_RM 2008 04 comments ILM" xfId="12545"/>
    <cellStyle name="_Percent_Jazztel model 15-exhibits_Jazztel model 16DP3-Exhibits_Mobile CSC - CMT_Free Cash Flow_RM 2008 04 comments ILM 2" xfId="12546"/>
    <cellStyle name="_Percent_Jazztel model 15-exhibits_Jazztel model 16DP3-Exhibits_Mobile CSC - CMT_Free Cash Flow_RM 2008 04 comments ILM 2 2" xfId="12547"/>
    <cellStyle name="_Percent_Jazztel model 15-exhibits_Jazztel model 16DP3-Exhibits_Mobile CSC - CMT_Free Cash Flow_RM 2008 04 comments ILM 2_FCF" xfId="12548"/>
    <cellStyle name="_Percent_Jazztel model 15-exhibits_Jazztel model 16DP3-Exhibits_Mobile CSC - CMT_Free Cash Flow_RM 2008 04 comments ILM 3" xfId="12549"/>
    <cellStyle name="_Percent_Jazztel model 15-exhibits_Jazztel model 16DP3-Exhibits_Mobile CSC - CMT_Free Cash Flow_RM 2008 04 comments ILM 3 2" xfId="12550"/>
    <cellStyle name="_Percent_Jazztel model 15-exhibits_Jazztel model 16DP3-Exhibits_Mobile CSC - CMT_Free Cash Flow_RM 2008 04 comments ILM 3_FCF" xfId="12551"/>
    <cellStyle name="_Percent_Jazztel model 15-exhibits_Jazztel model 16DP3-Exhibits_Mobile CSC - CMT_Free Cash Flow_RM 2008 04 comments ILM 4" xfId="12552"/>
    <cellStyle name="_Percent_Jazztel model 15-exhibits_Jazztel model 16DP3-Exhibits_Mobile CSC - CMT_Free Cash Flow_RM 2008 04 comments ILM_FCF" xfId="12553"/>
    <cellStyle name="_Percent_Jazztel model 15-exhibits_Jazztel model 16DP3-Exhibits_Mobile CSC - CMT_Free Cash Flow_SPRING 2010" xfId="12554"/>
    <cellStyle name="_Percent_Jazztel model 15-exhibits_Jazztel model 16DP3-Exhibits_Mobile CSC - CMT_Free Cash Flow_SPRING 2010 2" xfId="12555"/>
    <cellStyle name="_Percent_Jazztel model 15-exhibits_Jazztel model 16DP3-Exhibits_Mobile CSC - CMT_Free Cash Flow_SPRING 2010 2 2" xfId="12556"/>
    <cellStyle name="_Percent_Jazztel model 15-exhibits_Jazztel model 16DP3-Exhibits_Mobile CSC - CMT_Free Cash Flow_SPRING 2010 2_FCF" xfId="12557"/>
    <cellStyle name="_Percent_Jazztel model 15-exhibits_Jazztel model 16DP3-Exhibits_Mobile CSC - CMT_Free Cash Flow_SPRING 2010 3" xfId="12558"/>
    <cellStyle name="_Percent_Jazztel model 15-exhibits_Jazztel model 16DP3-Exhibits_Mobile CSC - CMT_Free Cash Flow_SPRING 2010 3 2" xfId="12559"/>
    <cellStyle name="_Percent_Jazztel model 15-exhibits_Jazztel model 16DP3-Exhibits_Mobile CSC - CMT_Free Cash Flow_SPRING 2010 3_FCF" xfId="12560"/>
    <cellStyle name="_Percent_Jazztel model 15-exhibits_Jazztel model 16DP3-Exhibits_Mobile CSC - CMT_Free Cash Flow_SPRING 2010 4" xfId="12561"/>
    <cellStyle name="_Percent_Jazztel model 15-exhibits_Jazztel model 16DP3-Exhibits_Mobile CSC - CMT_Free Cash Flow_SPRING 2010_FCF" xfId="12562"/>
    <cellStyle name="_Percent_Jazztel model 15-exhibits_Jazztel model 16DP3-Exhibits_Mobile CSC - CMT_Free Cash Flow_WC &amp; Free Cash Flow 200801" xfId="12563"/>
    <cellStyle name="_Percent_Jazztel model 15-exhibits_Jazztel model 16DP3-Exhibits_Mobile CSC - CMT_Free Cash Flow_WC &amp; Free Cash Flow 200801 2" xfId="12564"/>
    <cellStyle name="_Percent_Jazztel model 15-exhibits_Jazztel model 16DP3-Exhibits_Mobile CSC - CMT_Free Cash Flow_WC &amp; Free Cash Flow 200801 2 2" xfId="12565"/>
    <cellStyle name="_Percent_Jazztel model 15-exhibits_Jazztel model 16DP3-Exhibits_Mobile CSC - CMT_Free Cash Flow_WC &amp; Free Cash Flow 200801 2_FCF" xfId="12566"/>
    <cellStyle name="_Percent_Jazztel model 15-exhibits_Jazztel model 16DP3-Exhibits_Mobile CSC - CMT_Free Cash Flow_WC &amp; Free Cash Flow 200801 3" xfId="12567"/>
    <cellStyle name="_Percent_Jazztel model 15-exhibits_Jazztel model 16DP3-Exhibits_Mobile CSC - CMT_Free Cash Flow_WC &amp; Free Cash Flow 200801 3 2" xfId="12568"/>
    <cellStyle name="_Percent_Jazztel model 15-exhibits_Jazztel model 16DP3-Exhibits_Mobile CSC - CMT_Free Cash Flow_WC &amp; Free Cash Flow 200801 3_FCF" xfId="12569"/>
    <cellStyle name="_Percent_Jazztel model 15-exhibits_Jazztel model 16DP3-Exhibits_Mobile CSC - CMT_Free Cash Flow_WC &amp; Free Cash Flow 200801 4" xfId="12570"/>
    <cellStyle name="_Percent_Jazztel model 15-exhibits_Jazztel model 16DP3-Exhibits_Mobile CSC - CMT_Free Cash Flow_WC &amp; Free Cash Flow 200801_FCF" xfId="12571"/>
    <cellStyle name="_Percent_Jazztel model 15-exhibits_Jazztel model 16DP3-Exhibits_Mobile CSC - CMT_Free Cash Flow_WC &amp; Free Cash Flow 2011-10" xfId="12572"/>
    <cellStyle name="_Percent_Jazztel model 15-exhibits_Jazztel model 16DP3-Exhibits_Mobile CSC - CMT_Free Cash Flow_WC &amp; Free Cash Flow 2011-10 2" xfId="12573"/>
    <cellStyle name="_Percent_Jazztel model 15-exhibits_Jazztel model 16DP3-Exhibits_Mobile CSC - CMT_Free Cash Flow_WC &amp; Free Cash Flow 2011-10 2 2" xfId="12574"/>
    <cellStyle name="_Percent_Jazztel model 15-exhibits_Jazztel model 16DP3-Exhibits_Mobile CSC - CMT_Free Cash Flow_WC &amp; Free Cash Flow 2011-10 2_FCF" xfId="12575"/>
    <cellStyle name="_Percent_Jazztel model 15-exhibits_Jazztel model 16DP3-Exhibits_Mobile CSC - CMT_Free Cash Flow_WC &amp; Free Cash Flow 2011-10 3" xfId="12576"/>
    <cellStyle name="_Percent_Jazztel model 15-exhibits_Jazztel model 16DP3-Exhibits_Mobile CSC - CMT_Free Cash Flow_WC &amp; Free Cash Flow 2011-10 3 2" xfId="12577"/>
    <cellStyle name="_Percent_Jazztel model 15-exhibits_Jazztel model 16DP3-Exhibits_Mobile CSC - CMT_Free Cash Flow_WC &amp; Free Cash Flow 2011-10 3_FCF" xfId="12578"/>
    <cellStyle name="_Percent_Jazztel model 15-exhibits_Jazztel model 16DP3-Exhibits_Mobile CSC - CMT_Free Cash Flow_WC &amp; Free Cash Flow 2011-10 4" xfId="12579"/>
    <cellStyle name="_Percent_Jazztel model 15-exhibits_Jazztel model 16DP3-Exhibits_Mobile CSC - CMT_Free Cash Flow_WC &amp; Free Cash Flow 2011-10_FCF" xfId="12580"/>
    <cellStyle name="_Percent_Jazztel model 15-exhibits_Jazztel model 16DP3-Exhibits_Mobile CSC - CMT_Free Cash Flow_WC &amp; Free Cash Flow Spring 200806" xfId="12581"/>
    <cellStyle name="_Percent_Jazztel model 15-exhibits_Jazztel model 16DP3-Exhibits_Mobile CSC - CMT_Free Cash Flow_WC &amp; Free Cash Flow Spring 200806 2" xfId="12582"/>
    <cellStyle name="_Percent_Jazztel model 15-exhibits_Jazztel model 16DP3-Exhibits_Mobile CSC - CMT_Free Cash Flow_WC &amp; Free Cash Flow Spring 200806 2 2" xfId="12583"/>
    <cellStyle name="_Percent_Jazztel model 15-exhibits_Jazztel model 16DP3-Exhibits_Mobile CSC - CMT_Free Cash Flow_WC &amp; Free Cash Flow Spring 200806 2_FCF" xfId="12584"/>
    <cellStyle name="_Percent_Jazztel model 15-exhibits_Jazztel model 16DP3-Exhibits_Mobile CSC - CMT_Free Cash Flow_WC &amp; Free Cash Flow Spring 200806 3" xfId="12585"/>
    <cellStyle name="_Percent_Jazztel model 15-exhibits_Jazztel model 16DP3-Exhibits_Mobile CSC - CMT_Free Cash Flow_WC &amp; Free Cash Flow Spring 200806 3 2" xfId="12586"/>
    <cellStyle name="_Percent_Jazztel model 15-exhibits_Jazztel model 16DP3-Exhibits_Mobile CSC - CMT_Free Cash Flow_WC &amp; Free Cash Flow Spring 200806 3_FCF" xfId="12587"/>
    <cellStyle name="_Percent_Jazztel model 15-exhibits_Jazztel model 16DP3-Exhibits_Mobile CSC - CMT_Free Cash Flow_WC &amp; Free Cash Flow Spring 200806 4" xfId="12588"/>
    <cellStyle name="_Percent_Jazztel model 15-exhibits_Jazztel model 16DP3-Exhibits_Mobile CSC - CMT_Free Cash Flow_WC &amp; Free Cash Flow Spring 200806_FCF" xfId="12589"/>
    <cellStyle name="_Percent_Jazztel model 15-exhibits_Jazztel model 16DP3-Exhibits_Mobile CSC - CMT_Net result" xfId="12590"/>
    <cellStyle name="_Percent_Jazztel model 15-exhibits_Jazztel model 16DP3-Exhibits_Mobile CSC - CMT_Net result 2" xfId="12591"/>
    <cellStyle name="_Percent_Jazztel model 15-exhibits_Jazztel model 16DP3-Exhibits_Mobile CSC - CMT_Net result 2 2" xfId="12592"/>
    <cellStyle name="_Percent_Jazztel model 15-exhibits_Jazztel model 16DP3-Exhibits_Mobile CSC - CMT_Net result 2_FCF" xfId="12593"/>
    <cellStyle name="_Percent_Jazztel model 15-exhibits_Jazztel model 16DP3-Exhibits_Mobile CSC - CMT_Net result 3" xfId="12594"/>
    <cellStyle name="_Percent_Jazztel model 15-exhibits_Jazztel model 16DP3-Exhibits_Mobile CSC - CMT_Net result 3 2" xfId="12595"/>
    <cellStyle name="_Percent_Jazztel model 15-exhibits_Jazztel model 16DP3-Exhibits_Mobile CSC - CMT_Net result 3_FCF" xfId="12596"/>
    <cellStyle name="_Percent_Jazztel model 15-exhibits_Jazztel model 16DP3-Exhibits_Mobile CSC - CMT_Net result 4" xfId="12597"/>
    <cellStyle name="_Percent_Jazztel model 15-exhibits_Jazztel model 16DP3-Exhibits_Mobile CSC - CMT_Net result_FCF" xfId="12598"/>
    <cellStyle name="_Percent_Jazztel model 15-exhibits_Jazztel model 16DP3-Exhibits_Mobile CSC - CMT_Présention au Board July 29" xfId="12599"/>
    <cellStyle name="_Percent_Jazztel model 15-exhibits_Jazztel model 16DP3-Exhibits_Mobile CSC - CMT_Présention au Board July 29 2" xfId="12600"/>
    <cellStyle name="_Percent_Jazztel model 15-exhibits_Jazztel model 16DP3-Exhibits_Mobile CSC - CMT_Présention au Board July 29 2 2" xfId="12601"/>
    <cellStyle name="_Percent_Jazztel model 15-exhibits_Jazztel model 16DP3-Exhibits_Mobile CSC - CMT_Présention au Board July 29 2_FCF" xfId="12602"/>
    <cellStyle name="_Percent_Jazztel model 15-exhibits_Jazztel model 16DP3-Exhibits_Mobile CSC - CMT_Présention au Board July 29 3" xfId="12603"/>
    <cellStyle name="_Percent_Jazztel model 15-exhibits_Jazztel model 16DP3-Exhibits_Mobile CSC - CMT_Présention au Board July 29 3 2" xfId="12604"/>
    <cellStyle name="_Percent_Jazztel model 15-exhibits_Jazztel model 16DP3-Exhibits_Mobile CSC - CMT_Présention au Board July 29 3_FCF" xfId="12605"/>
    <cellStyle name="_Percent_Jazztel model 15-exhibits_Jazztel model 16DP3-Exhibits_Mobile CSC - CMT_Présention au Board July 29 4" xfId="12606"/>
    <cellStyle name="_Percent_Jazztel model 15-exhibits_Jazztel model 16DP3-Exhibits_Mobile CSC - CMT_Présention au Board July 29_FCF" xfId="12607"/>
    <cellStyle name="_Percent_Jazztel model 15-exhibits_Jazztel model 16DP3-Exhibits_Mobile CSC - CMT_suivi dette et FCF" xfId="12608"/>
    <cellStyle name="_Percent_Jazztel model 15-exhibits_Jazztel model 16DP3-Exhibits_Mobile CSC - CMT_suivi dette et FCF 2" xfId="12609"/>
    <cellStyle name="_Percent_Jazztel model 15-exhibits_Jazztel model 16DP3-Exhibits_Mobile CSC - CMT_suivi dette et FCF 2 2" xfId="12610"/>
    <cellStyle name="_Percent_Jazztel model 15-exhibits_Jazztel model 16DP3-Exhibits_Mobile CSC - CMT_suivi dette et FCF 2_FCF" xfId="12611"/>
    <cellStyle name="_Percent_Jazztel model 15-exhibits_Jazztel model 16DP3-Exhibits_Mobile CSC - CMT_suivi dette et FCF 3" xfId="12612"/>
    <cellStyle name="_Percent_Jazztel model 15-exhibits_Jazztel model 16DP3-Exhibits_Mobile CSC - CMT_suivi dette et FCF 3 2" xfId="12613"/>
    <cellStyle name="_Percent_Jazztel model 15-exhibits_Jazztel model 16DP3-Exhibits_Mobile CSC - CMT_suivi dette et FCF 3_FCF" xfId="12614"/>
    <cellStyle name="_Percent_Jazztel model 15-exhibits_Jazztel model 16DP3-Exhibits_Mobile CSC - CMT_suivi dette et FCF 4" xfId="12615"/>
    <cellStyle name="_Percent_Jazztel model 15-exhibits_Jazztel model 16DP3-Exhibits_Mobile CSC - CMT_suivi dette et FCF_FCF" xfId="12616"/>
    <cellStyle name="_Percent_Jazztel model 15-exhibits_Jazztel model 16DP3-Exhibits_Mobile CSC - CMT_Synthèse prev 2006 - 2007 par entreprise" xfId="12617"/>
    <cellStyle name="_Percent_Jazztel model 15-exhibits_Jazztel model 16DP3-Exhibits_Mobile CSC - CMT_Synthèse prev 2006 - 2007 par entreprise 2" xfId="12618"/>
    <cellStyle name="_Percent_Jazztel model 15-exhibits_Jazztel model 16DP3-Exhibits_Mobile CSC - CMT_Synthèse prev 2006 - 2007 par entreprise 2 2" xfId="12619"/>
    <cellStyle name="_Percent_Jazztel model 15-exhibits_Jazztel model 16DP3-Exhibits_Mobile CSC - CMT_Synthèse prev 2006 - 2007 par entreprise 2_FCF" xfId="12620"/>
    <cellStyle name="_Percent_Jazztel model 15-exhibits_Jazztel model 16DP3-Exhibits_Mobile CSC - CMT_Synthèse prev 2006 - 2007 par entreprise 3" xfId="12621"/>
    <cellStyle name="_Percent_Jazztel model 15-exhibits_Jazztel model 16DP3-Exhibits_Mobile CSC - CMT_Synthèse prev 2006 - 2007 par entreprise 3 2" xfId="12622"/>
    <cellStyle name="_Percent_Jazztel model 15-exhibits_Jazztel model 16DP3-Exhibits_Mobile CSC - CMT_Synthèse prev 2006 - 2007 par entreprise 3_FCF" xfId="12623"/>
    <cellStyle name="_Percent_Jazztel model 15-exhibits_Jazztel model 16DP3-Exhibits_Mobile CSC - CMT_Synthèse prev 2006 - 2007 par entreprise 4" xfId="12624"/>
    <cellStyle name="_Percent_Jazztel model 15-exhibits_Jazztel model 16DP3-Exhibits_Mobile CSC - CMT_Synthèse prev 2006 - 2007 par entreprise v2" xfId="12625"/>
    <cellStyle name="_Percent_Jazztel model 15-exhibits_Jazztel model 16DP3-Exhibits_Mobile CSC - CMT_Synthèse prev 2006 - 2007 par entreprise v2 2" xfId="12626"/>
    <cellStyle name="_Percent_Jazztel model 15-exhibits_Jazztel model 16DP3-Exhibits_Mobile CSC - CMT_Synthèse prev 2006 - 2007 par entreprise v2 2 2" xfId="12627"/>
    <cellStyle name="_Percent_Jazztel model 15-exhibits_Jazztel model 16DP3-Exhibits_Mobile CSC - CMT_Synthèse prev 2006 - 2007 par entreprise v2 2_FCF" xfId="12628"/>
    <cellStyle name="_Percent_Jazztel model 15-exhibits_Jazztel model 16DP3-Exhibits_Mobile CSC - CMT_Synthèse prev 2006 - 2007 par entreprise v2 3" xfId="12629"/>
    <cellStyle name="_Percent_Jazztel model 15-exhibits_Jazztel model 16DP3-Exhibits_Mobile CSC - CMT_Synthèse prev 2006 - 2007 par entreprise v2 3 2" xfId="12630"/>
    <cellStyle name="_Percent_Jazztel model 15-exhibits_Jazztel model 16DP3-Exhibits_Mobile CSC - CMT_Synthèse prev 2006 - 2007 par entreprise v2 3_FCF" xfId="12631"/>
    <cellStyle name="_Percent_Jazztel model 15-exhibits_Jazztel model 16DP3-Exhibits_Mobile CSC - CMT_Synthèse prev 2006 - 2007 par entreprise v2 4" xfId="12632"/>
    <cellStyle name="_Percent_Jazztel model 15-exhibits_Jazztel model 16DP3-Exhibits_Mobile CSC - CMT_Synthèse prev 2006 - 2007 par entreprise v2_Bridge FC Act 2007 vs 2008 (Fct June) par entreprise" xfId="12633"/>
    <cellStyle name="_Percent_Jazztel model 15-exhibits_Jazztel model 16DP3-Exhibits_Mobile CSC - CMT_Synthèse prev 2006 - 2007 par entreprise v2_Bridge FC Act 2007 vs 2008 (Fct June) par entreprise 2" xfId="12634"/>
    <cellStyle name="_Percent_Jazztel model 15-exhibits_Jazztel model 16DP3-Exhibits_Mobile CSC - CMT_Synthèse prev 2006 - 2007 par entreprise v2_Bridge FC Act 2007 vs 2008 (Fct June) par entreprise 2 2" xfId="12635"/>
    <cellStyle name="_Percent_Jazztel model 15-exhibits_Jazztel model 16DP3-Exhibits_Mobile CSC - CMT_Synthèse prev 2006 - 2007 par entreprise v2_Bridge FC Act 2007 vs 2008 (Fct June) par entreprise 2_FCF" xfId="12636"/>
    <cellStyle name="_Percent_Jazztel model 15-exhibits_Jazztel model 16DP3-Exhibits_Mobile CSC - CMT_Synthèse prev 2006 - 2007 par entreprise v2_Bridge FC Act 2007 vs 2008 (Fct June) par entreprise 3" xfId="12637"/>
    <cellStyle name="_Percent_Jazztel model 15-exhibits_Jazztel model 16DP3-Exhibits_Mobile CSC - CMT_Synthèse prev 2006 - 2007 par entreprise v2_Bridge FC Act 2007 vs 2008 (Fct June) par entreprise 3 2" xfId="12638"/>
    <cellStyle name="_Percent_Jazztel model 15-exhibits_Jazztel model 16DP3-Exhibits_Mobile CSC - CMT_Synthèse prev 2006 - 2007 par entreprise v2_Bridge FC Act 2007 vs 2008 (Fct June) par entreprise 3_FCF" xfId="12639"/>
    <cellStyle name="_Percent_Jazztel model 15-exhibits_Jazztel model 16DP3-Exhibits_Mobile CSC - CMT_Synthèse prev 2006 - 2007 par entreprise v2_Bridge FC Act 2007 vs 2008 (Fct June) par entreprise 4" xfId="12640"/>
    <cellStyle name="_Percent_Jazztel model 15-exhibits_Jazztel model 16DP3-Exhibits_Mobile CSC - CMT_Synthèse prev 2006 - 2007 par entreprise v2_Bridge FC Act 2007 vs 2008 (Fct June) par entreprise_FCF" xfId="12641"/>
    <cellStyle name="_Percent_Jazztel model 15-exhibits_Jazztel model 16DP3-Exhibits_Mobile CSC - CMT_Synthèse prev 2006 - 2007 par entreprise v2_Cash Unit Review 2012 03 Acetow" xfId="12642"/>
    <cellStyle name="_Percent_Jazztel model 15-exhibits_Jazztel model 16DP3-Exhibits_Mobile CSC - CMT_Synthèse prev 2006 - 2007 par entreprise v2_Chiffres Pres board 2007" xfId="12643"/>
    <cellStyle name="_Percent_Jazztel model 15-exhibits_Jazztel model 16DP3-Exhibits_Mobile CSC - CMT_Synthèse prev 2006 - 2007 par entreprise v2_Chiffres Pres board 2007 2" xfId="12644"/>
    <cellStyle name="_Percent_Jazztel model 15-exhibits_Jazztel model 16DP3-Exhibits_Mobile CSC - CMT_Synthèse prev 2006 - 2007 par entreprise v2_Chiffres Pres board 2007 2 2" xfId="12645"/>
    <cellStyle name="_Percent_Jazztel model 15-exhibits_Jazztel model 16DP3-Exhibits_Mobile CSC - CMT_Synthèse prev 2006 - 2007 par entreprise v2_Chiffres Pres board 2007 2_FCF" xfId="12646"/>
    <cellStyle name="_Percent_Jazztel model 15-exhibits_Jazztel model 16DP3-Exhibits_Mobile CSC - CMT_Synthèse prev 2006 - 2007 par entreprise v2_Chiffres Pres board 2007 3" xfId="12647"/>
    <cellStyle name="_Percent_Jazztel model 15-exhibits_Jazztel model 16DP3-Exhibits_Mobile CSC - CMT_Synthèse prev 2006 - 2007 par entreprise v2_Chiffres Pres board 2007 3 2" xfId="12648"/>
    <cellStyle name="_Percent_Jazztel model 15-exhibits_Jazztel model 16DP3-Exhibits_Mobile CSC - CMT_Synthèse prev 2006 - 2007 par entreprise v2_Chiffres Pres board 2007 3_FCF" xfId="12649"/>
    <cellStyle name="_Percent_Jazztel model 15-exhibits_Jazztel model 16DP3-Exhibits_Mobile CSC - CMT_Synthèse prev 2006 - 2007 par entreprise v2_Chiffres Pres board 2007 4" xfId="12650"/>
    <cellStyle name="_Percent_Jazztel model 15-exhibits_Jazztel model 16DP3-Exhibits_Mobile CSC - CMT_Synthèse prev 2006 - 2007 par entreprise v2_Chiffres Pres board 2007_FCF" xfId="12651"/>
    <cellStyle name="_Percent_Jazztel model 15-exhibits_Jazztel model 16DP3-Exhibits_Mobile CSC - CMT_Synthèse prev 2006 - 2007 par entreprise v2_Conso Bridge EBITDA 2008x2007" xfId="12652"/>
    <cellStyle name="_Percent_Jazztel model 15-exhibits_Jazztel model 16DP3-Exhibits_Mobile CSC - CMT_Synthèse prev 2006 - 2007 par entreprise v2_Conso Bridge EBITDA 2008x2007 2" xfId="12653"/>
    <cellStyle name="_Percent_Jazztel model 15-exhibits_Jazztel model 16DP3-Exhibits_Mobile CSC - CMT_Synthèse prev 2006 - 2007 par entreprise v2_Conso Bridge EBITDA 2008x2007 2 2" xfId="12654"/>
    <cellStyle name="_Percent_Jazztel model 15-exhibits_Jazztel model 16DP3-Exhibits_Mobile CSC - CMT_Synthèse prev 2006 - 2007 par entreprise v2_Conso Bridge EBITDA 2008x2007 2_FCF" xfId="12655"/>
    <cellStyle name="_Percent_Jazztel model 15-exhibits_Jazztel model 16DP3-Exhibits_Mobile CSC - CMT_Synthèse prev 2006 - 2007 par entreprise v2_Conso Bridge EBITDA 2008x2007 3" xfId="12656"/>
    <cellStyle name="_Percent_Jazztel model 15-exhibits_Jazztel model 16DP3-Exhibits_Mobile CSC - CMT_Synthèse prev 2006 - 2007 par entreprise v2_Conso Bridge EBITDA 2008x2007 3 2" xfId="12657"/>
    <cellStyle name="_Percent_Jazztel model 15-exhibits_Jazztel model 16DP3-Exhibits_Mobile CSC - CMT_Synthèse prev 2006 - 2007 par entreprise v2_Conso Bridge EBITDA 2008x2007 3_FCF" xfId="12658"/>
    <cellStyle name="_Percent_Jazztel model 15-exhibits_Jazztel model 16DP3-Exhibits_Mobile CSC - CMT_Synthèse prev 2006 - 2007 par entreprise v2_Conso Bridge EBITDA 2008x2007 4" xfId="12659"/>
    <cellStyle name="_Percent_Jazztel model 15-exhibits_Jazztel model 16DP3-Exhibits_Mobile CSC - CMT_Synthèse prev 2006 - 2007 par entreprise v2_Conso Bridge EBITDA 2008x2007 SPRING06" xfId="12660"/>
    <cellStyle name="_Percent_Jazztel model 15-exhibits_Jazztel model 16DP3-Exhibits_Mobile CSC - CMT_Synthèse prev 2006 - 2007 par entreprise v2_Conso Bridge EBITDA 2008x2007 SPRING06 2" xfId="12661"/>
    <cellStyle name="_Percent_Jazztel model 15-exhibits_Jazztel model 16DP3-Exhibits_Mobile CSC - CMT_Synthèse prev 2006 - 2007 par entreprise v2_Conso Bridge EBITDA 2008x2007 SPRING06 2 2" xfId="12662"/>
    <cellStyle name="_Percent_Jazztel model 15-exhibits_Jazztel model 16DP3-Exhibits_Mobile CSC - CMT_Synthèse prev 2006 - 2007 par entreprise v2_Conso Bridge EBITDA 2008x2007 SPRING06 2_FCF" xfId="12663"/>
    <cellStyle name="_Percent_Jazztel model 15-exhibits_Jazztel model 16DP3-Exhibits_Mobile CSC - CMT_Synthèse prev 2006 - 2007 par entreprise v2_Conso Bridge EBITDA 2008x2007 SPRING06 3" xfId="12664"/>
    <cellStyle name="_Percent_Jazztel model 15-exhibits_Jazztel model 16DP3-Exhibits_Mobile CSC - CMT_Synthèse prev 2006 - 2007 par entreprise v2_Conso Bridge EBITDA 2008x2007 SPRING06 3 2" xfId="12665"/>
    <cellStyle name="_Percent_Jazztel model 15-exhibits_Jazztel model 16DP3-Exhibits_Mobile CSC - CMT_Synthèse prev 2006 - 2007 par entreprise v2_Conso Bridge EBITDA 2008x2007 SPRING06 3_FCF" xfId="12666"/>
    <cellStyle name="_Percent_Jazztel model 15-exhibits_Jazztel model 16DP3-Exhibits_Mobile CSC - CMT_Synthèse prev 2006 - 2007 par entreprise v2_Conso Bridge EBITDA 2008x2007 SPRING06 4" xfId="12667"/>
    <cellStyle name="_Percent_Jazztel model 15-exhibits_Jazztel model 16DP3-Exhibits_Mobile CSC - CMT_Synthèse prev 2006 - 2007 par entreprise v2_Conso Bridge EBITDA 2008x2007 SPRING06_FCF" xfId="12668"/>
    <cellStyle name="_Percent_Jazztel model 15-exhibits_Jazztel model 16DP3-Exhibits_Mobile CSC - CMT_Synthèse prev 2006 - 2007 par entreprise v2_Conso Bridge EBITDA 2008x2007_FCF" xfId="12669"/>
    <cellStyle name="_Percent_Jazztel model 15-exhibits_Jazztel model 16DP3-Exhibits_Mobile CSC - CMT_Synthèse prev 2006 - 2007 par entreprise v2_FCF" xfId="12670"/>
    <cellStyle name="_Percent_Jazztel model 15-exhibits_Jazztel model 16DP3-Exhibits_Mobile CSC - CMT_Synthèse prev 2006 - 2007 par entreprise v2_P&amp;L Spring 200806" xfId="12671"/>
    <cellStyle name="_Percent_Jazztel model 15-exhibits_Jazztel model 16DP3-Exhibits_Mobile CSC - CMT_Synthèse prev 2006 - 2007 par entreprise v2_P&amp;L Spring 200806 2" xfId="12672"/>
    <cellStyle name="_Percent_Jazztel model 15-exhibits_Jazztel model 16DP3-Exhibits_Mobile CSC - CMT_Synthèse prev 2006 - 2007 par entreprise v2_P&amp;L Spring 200806 2 2" xfId="12673"/>
    <cellStyle name="_Percent_Jazztel model 15-exhibits_Jazztel model 16DP3-Exhibits_Mobile CSC - CMT_Synthèse prev 2006 - 2007 par entreprise v2_P&amp;L Spring 200806 2_FCF" xfId="12674"/>
    <cellStyle name="_Percent_Jazztel model 15-exhibits_Jazztel model 16DP3-Exhibits_Mobile CSC - CMT_Synthèse prev 2006 - 2007 par entreprise v2_P&amp;L Spring 200806 3" xfId="12675"/>
    <cellStyle name="_Percent_Jazztel model 15-exhibits_Jazztel model 16DP3-Exhibits_Mobile CSC - CMT_Synthèse prev 2006 - 2007 par entreprise v2_P&amp;L Spring 200806 3 2" xfId="12676"/>
    <cellStyle name="_Percent_Jazztel model 15-exhibits_Jazztel model 16DP3-Exhibits_Mobile CSC - CMT_Synthèse prev 2006 - 2007 par entreprise v2_P&amp;L Spring 200806 3_FCF" xfId="12677"/>
    <cellStyle name="_Percent_Jazztel model 15-exhibits_Jazztel model 16DP3-Exhibits_Mobile CSC - CMT_Synthèse prev 2006 - 2007 par entreprise v2_P&amp;L Spring 200806 4" xfId="12678"/>
    <cellStyle name="_Percent_Jazztel model 15-exhibits_Jazztel model 16DP3-Exhibits_Mobile CSC - CMT_Synthèse prev 2006 - 2007 par entreprise v2_P&amp;L Spring 200806_FCF" xfId="12679"/>
    <cellStyle name="_Percent_Jazztel model 15-exhibits_Jazztel model 16DP3-Exhibits_Mobile CSC - CMT_Synthèse prev 2006 - 2007 par entreprise v2_Présentation au Board" xfId="12680"/>
    <cellStyle name="_Percent_Jazztel model 15-exhibits_Jazztel model 16DP3-Exhibits_Mobile CSC - CMT_Synthèse prev 2006 - 2007 par entreprise v2_Présentation au Board 2" xfId="12681"/>
    <cellStyle name="_Percent_Jazztel model 15-exhibits_Jazztel model 16DP3-Exhibits_Mobile CSC - CMT_Synthèse prev 2006 - 2007 par entreprise v2_Présentation au Board 2 2" xfId="12682"/>
    <cellStyle name="_Percent_Jazztel model 15-exhibits_Jazztel model 16DP3-Exhibits_Mobile CSC - CMT_Synthèse prev 2006 - 2007 par entreprise v2_Présentation au Board 2_FCF" xfId="12683"/>
    <cellStyle name="_Percent_Jazztel model 15-exhibits_Jazztel model 16DP3-Exhibits_Mobile CSC - CMT_Synthèse prev 2006 - 2007 par entreprise v2_Présentation au Board 3" xfId="12684"/>
    <cellStyle name="_Percent_Jazztel model 15-exhibits_Jazztel model 16DP3-Exhibits_Mobile CSC - CMT_Synthèse prev 2006 - 2007 par entreprise v2_Présentation au Board 3 2" xfId="12685"/>
    <cellStyle name="_Percent_Jazztel model 15-exhibits_Jazztel model 16DP3-Exhibits_Mobile CSC - CMT_Synthèse prev 2006 - 2007 par entreprise v2_Présentation au Board 3_FCF" xfId="12686"/>
    <cellStyle name="_Percent_Jazztel model 15-exhibits_Jazztel model 16DP3-Exhibits_Mobile CSC - CMT_Synthèse prev 2006 - 2007 par entreprise v2_Présentation au Board 4" xfId="12687"/>
    <cellStyle name="_Percent_Jazztel model 15-exhibits_Jazztel model 16DP3-Exhibits_Mobile CSC - CMT_Synthèse prev 2006 - 2007 par entreprise v2_Présentation au Board July 29" xfId="12688"/>
    <cellStyle name="_Percent_Jazztel model 15-exhibits_Jazztel model 16DP3-Exhibits_Mobile CSC - CMT_Synthèse prev 2006 - 2007 par entreprise v2_Présentation au Board July 29 2" xfId="12689"/>
    <cellStyle name="_Percent_Jazztel model 15-exhibits_Jazztel model 16DP3-Exhibits_Mobile CSC - CMT_Synthèse prev 2006 - 2007 par entreprise v2_Présentation au Board July 29 2 2" xfId="12690"/>
    <cellStyle name="_Percent_Jazztel model 15-exhibits_Jazztel model 16DP3-Exhibits_Mobile CSC - CMT_Synthèse prev 2006 - 2007 par entreprise v2_Présentation au Board July 29 2_FCF" xfId="12691"/>
    <cellStyle name="_Percent_Jazztel model 15-exhibits_Jazztel model 16DP3-Exhibits_Mobile CSC - CMT_Synthèse prev 2006 - 2007 par entreprise v2_Présentation au Board July 29 3" xfId="12692"/>
    <cellStyle name="_Percent_Jazztel model 15-exhibits_Jazztel model 16DP3-Exhibits_Mobile CSC - CMT_Synthèse prev 2006 - 2007 par entreprise v2_Présentation au Board July 29 3 2" xfId="12693"/>
    <cellStyle name="_Percent_Jazztel model 15-exhibits_Jazztel model 16DP3-Exhibits_Mobile CSC - CMT_Synthèse prev 2006 - 2007 par entreprise v2_Présentation au Board July 29 3_FCF" xfId="12694"/>
    <cellStyle name="_Percent_Jazztel model 15-exhibits_Jazztel model 16DP3-Exhibits_Mobile CSC - CMT_Synthèse prev 2006 - 2007 par entreprise v2_Présentation au Board July 29 4" xfId="12695"/>
    <cellStyle name="_Percent_Jazztel model 15-exhibits_Jazztel model 16DP3-Exhibits_Mobile CSC - CMT_Synthèse prev 2006 - 2007 par entreprise v2_Présentation au Board July 29_FCF" xfId="12696"/>
    <cellStyle name="_Percent_Jazztel model 15-exhibits_Jazztel model 16DP3-Exhibits_Mobile CSC - CMT_Synthèse prev 2006 - 2007 par entreprise v2_Présentation au Board_FCF" xfId="12697"/>
    <cellStyle name="_Percent_Jazztel model 15-exhibits_Jazztel model 16DP3-Exhibits_Mobile CSC - CMT_Synthèse prev 2006 - 2007 par entreprise v2_Présentation au CDG July 21 v080708" xfId="12698"/>
    <cellStyle name="_Percent_Jazztel model 15-exhibits_Jazztel model 16DP3-Exhibits_Mobile CSC - CMT_Synthèse prev 2006 - 2007 par entreprise v2_Présentation au CDG July 21 v080708 2" xfId="12699"/>
    <cellStyle name="_Percent_Jazztel model 15-exhibits_Jazztel model 16DP3-Exhibits_Mobile CSC - CMT_Synthèse prev 2006 - 2007 par entreprise v2_Présentation au CDG July 21 v080708 2 2" xfId="12700"/>
    <cellStyle name="_Percent_Jazztel model 15-exhibits_Jazztel model 16DP3-Exhibits_Mobile CSC - CMT_Synthèse prev 2006 - 2007 par entreprise v2_Présentation au CDG July 21 v080708 2_FCF" xfId="12701"/>
    <cellStyle name="_Percent_Jazztel model 15-exhibits_Jazztel model 16DP3-Exhibits_Mobile CSC - CMT_Synthèse prev 2006 - 2007 par entreprise v2_Présentation au CDG July 21 v080708 3" xfId="12702"/>
    <cellStyle name="_Percent_Jazztel model 15-exhibits_Jazztel model 16DP3-Exhibits_Mobile CSC - CMT_Synthèse prev 2006 - 2007 par entreprise v2_Présentation au CDG July 21 v080708 3 2" xfId="12703"/>
    <cellStyle name="_Percent_Jazztel model 15-exhibits_Jazztel model 16DP3-Exhibits_Mobile CSC - CMT_Synthèse prev 2006 - 2007 par entreprise v2_Présentation au CDG July 21 v080708 3_FCF" xfId="12704"/>
    <cellStyle name="_Percent_Jazztel model 15-exhibits_Jazztel model 16DP3-Exhibits_Mobile CSC - CMT_Synthèse prev 2006 - 2007 par entreprise v2_Présentation au CDG July 21 v080708 4" xfId="12705"/>
    <cellStyle name="_Percent_Jazztel model 15-exhibits_Jazztel model 16DP3-Exhibits_Mobile CSC - CMT_Synthèse prev 2006 - 2007 par entreprise v2_Présentation au CDG July 21 v080708_FCF" xfId="12706"/>
    <cellStyle name="_Percent_Jazztel model 15-exhibits_Jazztel model 16DP3-Exhibits_Mobile CSC - CMT_Synthèse prev 2006 - 2007 par entreprise v2_Présention au Board July 29" xfId="12707"/>
    <cellStyle name="_Percent_Jazztel model 15-exhibits_Jazztel model 16DP3-Exhibits_Mobile CSC - CMT_Synthèse prev 2006 - 2007 par entreprise v2_Présention au Board July 29 2" xfId="12708"/>
    <cellStyle name="_Percent_Jazztel model 15-exhibits_Jazztel model 16DP3-Exhibits_Mobile CSC - CMT_Synthèse prev 2006 - 2007 par entreprise v2_Présention au Board July 29 2 2" xfId="12709"/>
    <cellStyle name="_Percent_Jazztel model 15-exhibits_Jazztel model 16DP3-Exhibits_Mobile CSC - CMT_Synthèse prev 2006 - 2007 par entreprise v2_Présention au Board July 29 2_FCF" xfId="12710"/>
    <cellStyle name="_Percent_Jazztel model 15-exhibits_Jazztel model 16DP3-Exhibits_Mobile CSC - CMT_Synthèse prev 2006 - 2007 par entreprise v2_Présention au Board July 29 3" xfId="12711"/>
    <cellStyle name="_Percent_Jazztel model 15-exhibits_Jazztel model 16DP3-Exhibits_Mobile CSC - CMT_Synthèse prev 2006 - 2007 par entreprise v2_Présention au Board July 29 3 2" xfId="12712"/>
    <cellStyle name="_Percent_Jazztel model 15-exhibits_Jazztel model 16DP3-Exhibits_Mobile CSC - CMT_Synthèse prev 2006 - 2007 par entreprise v2_Présention au Board July 29 3_FCF" xfId="12713"/>
    <cellStyle name="_Percent_Jazztel model 15-exhibits_Jazztel model 16DP3-Exhibits_Mobile CSC - CMT_Synthèse prev 2006 - 2007 par entreprise v2_Présention au Board July 29 4" xfId="12714"/>
    <cellStyle name="_Percent_Jazztel model 15-exhibits_Jazztel model 16DP3-Exhibits_Mobile CSC - CMT_Synthèse prev 2006 - 2007 par entreprise v2_Présention au Board July 29_FCF" xfId="12715"/>
    <cellStyle name="_Percent_Jazztel model 15-exhibits_Jazztel model 16DP3-Exhibits_Mobile CSC - CMT_Synthèse prev 2006 - 2007 par entreprise v2_RM 2008 01 comments ILM" xfId="12716"/>
    <cellStyle name="_Percent_Jazztel model 15-exhibits_Jazztel model 16DP3-Exhibits_Mobile CSC - CMT_Synthèse prev 2006 - 2007 par entreprise v2_RM 2008 01 comments ILM 2" xfId="12717"/>
    <cellStyle name="_Percent_Jazztel model 15-exhibits_Jazztel model 16DP3-Exhibits_Mobile CSC - CMT_Synthèse prev 2006 - 2007 par entreprise v2_RM 2008 01 comments ILM 2 2" xfId="12718"/>
    <cellStyle name="_Percent_Jazztel model 15-exhibits_Jazztel model 16DP3-Exhibits_Mobile CSC - CMT_Synthèse prev 2006 - 2007 par entreprise v2_RM 2008 01 comments ILM 2_FCF" xfId="12719"/>
    <cellStyle name="_Percent_Jazztel model 15-exhibits_Jazztel model 16DP3-Exhibits_Mobile CSC - CMT_Synthèse prev 2006 - 2007 par entreprise v2_RM 2008 01 comments ILM 3" xfId="12720"/>
    <cellStyle name="_Percent_Jazztel model 15-exhibits_Jazztel model 16DP3-Exhibits_Mobile CSC - CMT_Synthèse prev 2006 - 2007 par entreprise v2_RM 2008 01 comments ILM 3 2" xfId="12721"/>
    <cellStyle name="_Percent_Jazztel model 15-exhibits_Jazztel model 16DP3-Exhibits_Mobile CSC - CMT_Synthèse prev 2006 - 2007 par entreprise v2_RM 2008 01 comments ILM 3_FCF" xfId="12722"/>
    <cellStyle name="_Percent_Jazztel model 15-exhibits_Jazztel model 16DP3-Exhibits_Mobile CSC - CMT_Synthèse prev 2006 - 2007 par entreprise v2_RM 2008 01 comments ILM 4" xfId="12723"/>
    <cellStyle name="_Percent_Jazztel model 15-exhibits_Jazztel model 16DP3-Exhibits_Mobile CSC - CMT_Synthèse prev 2006 - 2007 par entreprise v2_RM 2008 01 comments ILM_FCF" xfId="12724"/>
    <cellStyle name="_Percent_Jazztel model 15-exhibits_Jazztel model 16DP3-Exhibits_Mobile CSC - CMT_Synthèse prev 2006 - 2007 par entreprise v2_RM 2008 04 comments ILM" xfId="12725"/>
    <cellStyle name="_Percent_Jazztel model 15-exhibits_Jazztel model 16DP3-Exhibits_Mobile CSC - CMT_Synthèse prev 2006 - 2007 par entreprise v2_RM 2008 04 comments ILM 2" xfId="12726"/>
    <cellStyle name="_Percent_Jazztel model 15-exhibits_Jazztel model 16DP3-Exhibits_Mobile CSC - CMT_Synthèse prev 2006 - 2007 par entreprise v2_RM 2008 04 comments ILM 2 2" xfId="12727"/>
    <cellStyle name="_Percent_Jazztel model 15-exhibits_Jazztel model 16DP3-Exhibits_Mobile CSC - CMT_Synthèse prev 2006 - 2007 par entreprise v2_RM 2008 04 comments ILM 2_FCF" xfId="12728"/>
    <cellStyle name="_Percent_Jazztel model 15-exhibits_Jazztel model 16DP3-Exhibits_Mobile CSC - CMT_Synthèse prev 2006 - 2007 par entreprise v2_RM 2008 04 comments ILM 3" xfId="12729"/>
    <cellStyle name="_Percent_Jazztel model 15-exhibits_Jazztel model 16DP3-Exhibits_Mobile CSC - CMT_Synthèse prev 2006 - 2007 par entreprise v2_RM 2008 04 comments ILM 3 2" xfId="12730"/>
    <cellStyle name="_Percent_Jazztel model 15-exhibits_Jazztel model 16DP3-Exhibits_Mobile CSC - CMT_Synthèse prev 2006 - 2007 par entreprise v2_RM 2008 04 comments ILM 3_FCF" xfId="12731"/>
    <cellStyle name="_Percent_Jazztel model 15-exhibits_Jazztel model 16DP3-Exhibits_Mobile CSC - CMT_Synthèse prev 2006 - 2007 par entreprise v2_RM 2008 04 comments ILM 4" xfId="12732"/>
    <cellStyle name="_Percent_Jazztel model 15-exhibits_Jazztel model 16DP3-Exhibits_Mobile CSC - CMT_Synthèse prev 2006 - 2007 par entreprise v2_RM 2008 04 comments ILM_FCF" xfId="12733"/>
    <cellStyle name="_Percent_Jazztel model 15-exhibits_Jazztel model 16DP3-Exhibits_Mobile CSC - CMT_Synthèse prev 2006 - 2007 par entreprise v2_SPRING 2010" xfId="12734"/>
    <cellStyle name="_Percent_Jazztel model 15-exhibits_Jazztel model 16DP3-Exhibits_Mobile CSC - CMT_Synthèse prev 2006 - 2007 par entreprise v2_SPRING 2010 2" xfId="12735"/>
    <cellStyle name="_Percent_Jazztel model 15-exhibits_Jazztel model 16DP3-Exhibits_Mobile CSC - CMT_Synthèse prev 2006 - 2007 par entreprise v2_SPRING 2010 2 2" xfId="12736"/>
    <cellStyle name="_Percent_Jazztel model 15-exhibits_Jazztel model 16DP3-Exhibits_Mobile CSC - CMT_Synthèse prev 2006 - 2007 par entreprise v2_SPRING 2010 2_FCF" xfId="12737"/>
    <cellStyle name="_Percent_Jazztel model 15-exhibits_Jazztel model 16DP3-Exhibits_Mobile CSC - CMT_Synthèse prev 2006 - 2007 par entreprise v2_SPRING 2010 3" xfId="12738"/>
    <cellStyle name="_Percent_Jazztel model 15-exhibits_Jazztel model 16DP3-Exhibits_Mobile CSC - CMT_Synthèse prev 2006 - 2007 par entreprise v2_SPRING 2010 3 2" xfId="12739"/>
    <cellStyle name="_Percent_Jazztel model 15-exhibits_Jazztel model 16DP3-Exhibits_Mobile CSC - CMT_Synthèse prev 2006 - 2007 par entreprise v2_SPRING 2010 3_FCF" xfId="12740"/>
    <cellStyle name="_Percent_Jazztel model 15-exhibits_Jazztel model 16DP3-Exhibits_Mobile CSC - CMT_Synthèse prev 2006 - 2007 par entreprise v2_SPRING 2010 4" xfId="12741"/>
    <cellStyle name="_Percent_Jazztel model 15-exhibits_Jazztel model 16DP3-Exhibits_Mobile CSC - CMT_Synthèse prev 2006 - 2007 par entreprise v2_SPRING 2010_FCF" xfId="12742"/>
    <cellStyle name="_Percent_Jazztel model 15-exhibits_Jazztel model 16DP3-Exhibits_Mobile CSC - CMT_Synthèse prev 2006 - 2007 par entreprise v2_WC &amp; Free Cash Flow 200801" xfId="12743"/>
    <cellStyle name="_Percent_Jazztel model 15-exhibits_Jazztel model 16DP3-Exhibits_Mobile CSC - CMT_Synthèse prev 2006 - 2007 par entreprise v2_WC &amp; Free Cash Flow 200801 2" xfId="12744"/>
    <cellStyle name="_Percent_Jazztel model 15-exhibits_Jazztel model 16DP3-Exhibits_Mobile CSC - CMT_Synthèse prev 2006 - 2007 par entreprise v2_WC &amp; Free Cash Flow 200801 2 2" xfId="12745"/>
    <cellStyle name="_Percent_Jazztel model 15-exhibits_Jazztel model 16DP3-Exhibits_Mobile CSC - CMT_Synthèse prev 2006 - 2007 par entreprise v2_WC &amp; Free Cash Flow 200801 2_FCF" xfId="12746"/>
    <cellStyle name="_Percent_Jazztel model 15-exhibits_Jazztel model 16DP3-Exhibits_Mobile CSC - CMT_Synthèse prev 2006 - 2007 par entreprise v2_WC &amp; Free Cash Flow 200801 3" xfId="12747"/>
    <cellStyle name="_Percent_Jazztel model 15-exhibits_Jazztel model 16DP3-Exhibits_Mobile CSC - CMT_Synthèse prev 2006 - 2007 par entreprise v2_WC &amp; Free Cash Flow 200801 3 2" xfId="12748"/>
    <cellStyle name="_Percent_Jazztel model 15-exhibits_Jazztel model 16DP3-Exhibits_Mobile CSC - CMT_Synthèse prev 2006 - 2007 par entreprise v2_WC &amp; Free Cash Flow 200801 3_FCF" xfId="12749"/>
    <cellStyle name="_Percent_Jazztel model 15-exhibits_Jazztel model 16DP3-Exhibits_Mobile CSC - CMT_Synthèse prev 2006 - 2007 par entreprise v2_WC &amp; Free Cash Flow 200801 4" xfId="12750"/>
    <cellStyle name="_Percent_Jazztel model 15-exhibits_Jazztel model 16DP3-Exhibits_Mobile CSC - CMT_Synthèse prev 2006 - 2007 par entreprise v2_WC &amp; Free Cash Flow 200801_FCF" xfId="12751"/>
    <cellStyle name="_Percent_Jazztel model 15-exhibits_Jazztel model 16DP3-Exhibits_Mobile CSC - CMT_Synthèse prev 2006 - 2007 par entreprise v2_WC &amp; Free Cash Flow 2011-10" xfId="12752"/>
    <cellStyle name="_Percent_Jazztel model 15-exhibits_Jazztel model 16DP3-Exhibits_Mobile CSC - CMT_Synthèse prev 2006 - 2007 par entreprise v2_WC &amp; Free Cash Flow 2011-10 2" xfId="12753"/>
    <cellStyle name="_Percent_Jazztel model 15-exhibits_Jazztel model 16DP3-Exhibits_Mobile CSC - CMT_Synthèse prev 2006 - 2007 par entreprise v2_WC &amp; Free Cash Flow 2011-10 2 2" xfId="12754"/>
    <cellStyle name="_Percent_Jazztel model 15-exhibits_Jazztel model 16DP3-Exhibits_Mobile CSC - CMT_Synthèse prev 2006 - 2007 par entreprise v2_WC &amp; Free Cash Flow 2011-10 2_FCF" xfId="12755"/>
    <cellStyle name="_Percent_Jazztel model 15-exhibits_Jazztel model 16DP3-Exhibits_Mobile CSC - CMT_Synthèse prev 2006 - 2007 par entreprise v2_WC &amp; Free Cash Flow 2011-10 3" xfId="12756"/>
    <cellStyle name="_Percent_Jazztel model 15-exhibits_Jazztel model 16DP3-Exhibits_Mobile CSC - CMT_Synthèse prev 2006 - 2007 par entreprise v2_WC &amp; Free Cash Flow 2011-10 3 2" xfId="12757"/>
    <cellStyle name="_Percent_Jazztel model 15-exhibits_Jazztel model 16DP3-Exhibits_Mobile CSC - CMT_Synthèse prev 2006 - 2007 par entreprise v2_WC &amp; Free Cash Flow 2011-10 3_FCF" xfId="12758"/>
    <cellStyle name="_Percent_Jazztel model 15-exhibits_Jazztel model 16DP3-Exhibits_Mobile CSC - CMT_Synthèse prev 2006 - 2007 par entreprise v2_WC &amp; Free Cash Flow 2011-10 4" xfId="12759"/>
    <cellStyle name="_Percent_Jazztel model 15-exhibits_Jazztel model 16DP3-Exhibits_Mobile CSC - CMT_Synthèse prev 2006 - 2007 par entreprise v2_WC &amp; Free Cash Flow 2011-10_FCF" xfId="12760"/>
    <cellStyle name="_Percent_Jazztel model 15-exhibits_Jazztel model 16DP3-Exhibits_Mobile CSC - CMT_Synthèse prev 2006 - 2007 par entreprise v2_WC &amp; Free Cash Flow Spring 200806" xfId="12761"/>
    <cellStyle name="_Percent_Jazztel model 15-exhibits_Jazztel model 16DP3-Exhibits_Mobile CSC - CMT_Synthèse prev 2006 - 2007 par entreprise v2_WC &amp; Free Cash Flow Spring 200806 2" xfId="12762"/>
    <cellStyle name="_Percent_Jazztel model 15-exhibits_Jazztel model 16DP3-Exhibits_Mobile CSC - CMT_Synthèse prev 2006 - 2007 par entreprise v2_WC &amp; Free Cash Flow Spring 200806 2 2" xfId="12763"/>
    <cellStyle name="_Percent_Jazztel model 15-exhibits_Jazztel model 16DP3-Exhibits_Mobile CSC - CMT_Synthèse prev 2006 - 2007 par entreprise v2_WC &amp; Free Cash Flow Spring 200806 2_FCF" xfId="12764"/>
    <cellStyle name="_Percent_Jazztel model 15-exhibits_Jazztel model 16DP3-Exhibits_Mobile CSC - CMT_Synthèse prev 2006 - 2007 par entreprise v2_WC &amp; Free Cash Flow Spring 200806 3" xfId="12765"/>
    <cellStyle name="_Percent_Jazztel model 15-exhibits_Jazztel model 16DP3-Exhibits_Mobile CSC - CMT_Synthèse prev 2006 - 2007 par entreprise v2_WC &amp; Free Cash Flow Spring 200806 3 2" xfId="12766"/>
    <cellStyle name="_Percent_Jazztel model 15-exhibits_Jazztel model 16DP3-Exhibits_Mobile CSC - CMT_Synthèse prev 2006 - 2007 par entreprise v2_WC &amp; Free Cash Flow Spring 200806 3_FCF" xfId="12767"/>
    <cellStyle name="_Percent_Jazztel model 15-exhibits_Jazztel model 16DP3-Exhibits_Mobile CSC - CMT_Synthèse prev 2006 - 2007 par entreprise v2_WC &amp; Free Cash Flow Spring 200806 4" xfId="12768"/>
    <cellStyle name="_Percent_Jazztel model 15-exhibits_Jazztel model 16DP3-Exhibits_Mobile CSC - CMT_Synthèse prev 2006 - 2007 par entreprise v2_WC &amp; Free Cash Flow Spring 200806_FCF" xfId="12769"/>
    <cellStyle name="_Percent_Jazztel model 15-exhibits_Jazztel model 16DP3-Exhibits_Mobile CSC - CMT_Synthèse prev 2006 - 2007 par entreprise_Bridge FC Act 2007 vs 2008 (Fct June) par entreprise" xfId="12770"/>
    <cellStyle name="_Percent_Jazztel model 15-exhibits_Jazztel model 16DP3-Exhibits_Mobile CSC - CMT_Synthèse prev 2006 - 2007 par entreprise_Bridge FC Act 2007 vs 2008 (Fct June) par entreprise 2" xfId="12771"/>
    <cellStyle name="_Percent_Jazztel model 15-exhibits_Jazztel model 16DP3-Exhibits_Mobile CSC - CMT_Synthèse prev 2006 - 2007 par entreprise_Bridge FC Act 2007 vs 2008 (Fct June) par entreprise 2 2" xfId="12772"/>
    <cellStyle name="_Percent_Jazztel model 15-exhibits_Jazztel model 16DP3-Exhibits_Mobile CSC - CMT_Synthèse prev 2006 - 2007 par entreprise_Bridge FC Act 2007 vs 2008 (Fct June) par entreprise 2_FCF" xfId="12773"/>
    <cellStyle name="_Percent_Jazztel model 15-exhibits_Jazztel model 16DP3-Exhibits_Mobile CSC - CMT_Synthèse prev 2006 - 2007 par entreprise_Bridge FC Act 2007 vs 2008 (Fct June) par entreprise 3" xfId="12774"/>
    <cellStyle name="_Percent_Jazztel model 15-exhibits_Jazztel model 16DP3-Exhibits_Mobile CSC - CMT_Synthèse prev 2006 - 2007 par entreprise_Bridge FC Act 2007 vs 2008 (Fct June) par entreprise 3 2" xfId="12775"/>
    <cellStyle name="_Percent_Jazztel model 15-exhibits_Jazztel model 16DP3-Exhibits_Mobile CSC - CMT_Synthèse prev 2006 - 2007 par entreprise_Bridge FC Act 2007 vs 2008 (Fct June) par entreprise 3_FCF" xfId="12776"/>
    <cellStyle name="_Percent_Jazztel model 15-exhibits_Jazztel model 16DP3-Exhibits_Mobile CSC - CMT_Synthèse prev 2006 - 2007 par entreprise_Bridge FC Act 2007 vs 2008 (Fct June) par entreprise 4" xfId="12777"/>
    <cellStyle name="_Percent_Jazztel model 15-exhibits_Jazztel model 16DP3-Exhibits_Mobile CSC - CMT_Synthèse prev 2006 - 2007 par entreprise_Bridge FC Act 2007 vs 2008 (Fct June) par entreprise_FCF" xfId="12778"/>
    <cellStyle name="_Percent_Jazztel model 15-exhibits_Jazztel model 16DP3-Exhibits_Mobile CSC - CMT_Synthèse prev 2006 - 2007 par entreprise_Cash Unit Review 2012 03 Acetow" xfId="12779"/>
    <cellStyle name="_Percent_Jazztel model 15-exhibits_Jazztel model 16DP3-Exhibits_Mobile CSC - CMT_Synthèse prev 2006 - 2007 par entreprise_Conso Bridge EBITDA 2008x2007" xfId="12780"/>
    <cellStyle name="_Percent_Jazztel model 15-exhibits_Jazztel model 16DP3-Exhibits_Mobile CSC - CMT_Synthèse prev 2006 - 2007 par entreprise_Conso Bridge EBITDA 2008x2007 2" xfId="12781"/>
    <cellStyle name="_Percent_Jazztel model 15-exhibits_Jazztel model 16DP3-Exhibits_Mobile CSC - CMT_Synthèse prev 2006 - 2007 par entreprise_Conso Bridge EBITDA 2008x2007 2 2" xfId="12782"/>
    <cellStyle name="_Percent_Jazztel model 15-exhibits_Jazztel model 16DP3-Exhibits_Mobile CSC - CMT_Synthèse prev 2006 - 2007 par entreprise_Conso Bridge EBITDA 2008x2007 2_FCF" xfId="12783"/>
    <cellStyle name="_Percent_Jazztel model 15-exhibits_Jazztel model 16DP3-Exhibits_Mobile CSC - CMT_Synthèse prev 2006 - 2007 par entreprise_Conso Bridge EBITDA 2008x2007 3" xfId="12784"/>
    <cellStyle name="_Percent_Jazztel model 15-exhibits_Jazztel model 16DP3-Exhibits_Mobile CSC - CMT_Synthèse prev 2006 - 2007 par entreprise_Conso Bridge EBITDA 2008x2007 3 2" xfId="12785"/>
    <cellStyle name="_Percent_Jazztel model 15-exhibits_Jazztel model 16DP3-Exhibits_Mobile CSC - CMT_Synthèse prev 2006 - 2007 par entreprise_Conso Bridge EBITDA 2008x2007 3_FCF" xfId="12786"/>
    <cellStyle name="_Percent_Jazztel model 15-exhibits_Jazztel model 16DP3-Exhibits_Mobile CSC - CMT_Synthèse prev 2006 - 2007 par entreprise_Conso Bridge EBITDA 2008x2007 4" xfId="12787"/>
    <cellStyle name="_Percent_Jazztel model 15-exhibits_Jazztel model 16DP3-Exhibits_Mobile CSC - CMT_Synthèse prev 2006 - 2007 par entreprise_Conso Bridge EBITDA 2008x2007 SPRING06" xfId="12788"/>
    <cellStyle name="_Percent_Jazztel model 15-exhibits_Jazztel model 16DP3-Exhibits_Mobile CSC - CMT_Synthèse prev 2006 - 2007 par entreprise_Conso Bridge EBITDA 2008x2007 SPRING06 2" xfId="12789"/>
    <cellStyle name="_Percent_Jazztel model 15-exhibits_Jazztel model 16DP3-Exhibits_Mobile CSC - CMT_Synthèse prev 2006 - 2007 par entreprise_Conso Bridge EBITDA 2008x2007 SPRING06 2 2" xfId="12790"/>
    <cellStyle name="_Percent_Jazztel model 15-exhibits_Jazztel model 16DP3-Exhibits_Mobile CSC - CMT_Synthèse prev 2006 - 2007 par entreprise_Conso Bridge EBITDA 2008x2007 SPRING06 2_FCF" xfId="12791"/>
    <cellStyle name="_Percent_Jazztel model 15-exhibits_Jazztel model 16DP3-Exhibits_Mobile CSC - CMT_Synthèse prev 2006 - 2007 par entreprise_Conso Bridge EBITDA 2008x2007 SPRING06 3" xfId="12792"/>
    <cellStyle name="_Percent_Jazztel model 15-exhibits_Jazztel model 16DP3-Exhibits_Mobile CSC - CMT_Synthèse prev 2006 - 2007 par entreprise_Conso Bridge EBITDA 2008x2007 SPRING06 3 2" xfId="12793"/>
    <cellStyle name="_Percent_Jazztel model 15-exhibits_Jazztel model 16DP3-Exhibits_Mobile CSC - CMT_Synthèse prev 2006 - 2007 par entreprise_Conso Bridge EBITDA 2008x2007 SPRING06 3_FCF" xfId="12794"/>
    <cellStyle name="_Percent_Jazztel model 15-exhibits_Jazztel model 16DP3-Exhibits_Mobile CSC - CMT_Synthèse prev 2006 - 2007 par entreprise_Conso Bridge EBITDA 2008x2007 SPRING06 4" xfId="12795"/>
    <cellStyle name="_Percent_Jazztel model 15-exhibits_Jazztel model 16DP3-Exhibits_Mobile CSC - CMT_Synthèse prev 2006 - 2007 par entreprise_Conso Bridge EBITDA 2008x2007 SPRING06_FCF" xfId="12796"/>
    <cellStyle name="_Percent_Jazztel model 15-exhibits_Jazztel model 16DP3-Exhibits_Mobile CSC - CMT_Synthèse prev 2006 - 2007 par entreprise_Conso Bridge EBITDA 2008x2007_FCF" xfId="12797"/>
    <cellStyle name="_Percent_Jazztel model 15-exhibits_Jazztel model 16DP3-Exhibits_Mobile CSC - CMT_Synthèse prev 2006 - 2007 par entreprise_FCF" xfId="12798"/>
    <cellStyle name="_Percent_Jazztel model 15-exhibits_Jazztel model 16DP3-Exhibits_Mobile CSC - CMT_Synthèse prev 2006 - 2007 par entreprise_Formats RDG Dec 2007 vMAG Energy Services" xfId="12799"/>
    <cellStyle name="_Percent_Jazztel model 15-exhibits_Jazztel model 16DP3-Exhibits_Mobile CSC - CMT_Synthèse prev 2006 - 2007 par entreprise_Formats RDG Dec 2007 vMAG Energy Services 2" xfId="12800"/>
    <cellStyle name="_Percent_Jazztel model 15-exhibits_Jazztel model 16DP3-Exhibits_Mobile CSC - CMT_Synthèse prev 2006 - 2007 par entreprise_Formats RDG Dec 2007 vMAG Energy Services 2 2" xfId="12801"/>
    <cellStyle name="_Percent_Jazztel model 15-exhibits_Jazztel model 16DP3-Exhibits_Mobile CSC - CMT_Synthèse prev 2006 - 2007 par entreprise_Formats RDG Dec 2007 vMAG Energy Services 2_FCF" xfId="12802"/>
    <cellStyle name="_Percent_Jazztel model 15-exhibits_Jazztel model 16DP3-Exhibits_Mobile CSC - CMT_Synthèse prev 2006 - 2007 par entreprise_Formats RDG Dec 2007 vMAG Energy Services 3" xfId="12803"/>
    <cellStyle name="_Percent_Jazztel model 15-exhibits_Jazztel model 16DP3-Exhibits_Mobile CSC - CMT_Synthèse prev 2006 - 2007 par entreprise_Formats RDG Dec 2007 vMAG Energy Services 3 2" xfId="12804"/>
    <cellStyle name="_Percent_Jazztel model 15-exhibits_Jazztel model 16DP3-Exhibits_Mobile CSC - CMT_Synthèse prev 2006 - 2007 par entreprise_Formats RDG Dec 2007 vMAG Energy Services 3_FCF" xfId="12805"/>
    <cellStyle name="_Percent_Jazztel model 15-exhibits_Jazztel model 16DP3-Exhibits_Mobile CSC - CMT_Synthèse prev 2006 - 2007 par entreprise_Formats RDG Dec 2007 vMAG Energy Services 4" xfId="12806"/>
    <cellStyle name="_Percent_Jazztel model 15-exhibits_Jazztel model 16DP3-Exhibits_Mobile CSC - CMT_Synthèse prev 2006 - 2007 par entreprise_Formats RDG Dec 2007 vMAG Energy Services_FCF" xfId="12807"/>
    <cellStyle name="_Percent_Jazztel model 15-exhibits_Jazztel model 16DP3-Exhibits_Mobile CSC - CMT_Synthèse prev 2006 - 2007 par entreprise_P&amp;L Spring 200806" xfId="12808"/>
    <cellStyle name="_Percent_Jazztel model 15-exhibits_Jazztel model 16DP3-Exhibits_Mobile CSC - CMT_Synthèse prev 2006 - 2007 par entreprise_P&amp;L Spring 200806 2" xfId="12809"/>
    <cellStyle name="_Percent_Jazztel model 15-exhibits_Jazztel model 16DP3-Exhibits_Mobile CSC - CMT_Synthèse prev 2006 - 2007 par entreprise_P&amp;L Spring 200806 2 2" xfId="12810"/>
    <cellStyle name="_Percent_Jazztel model 15-exhibits_Jazztel model 16DP3-Exhibits_Mobile CSC - CMT_Synthèse prev 2006 - 2007 par entreprise_P&amp;L Spring 200806 2_FCF" xfId="12811"/>
    <cellStyle name="_Percent_Jazztel model 15-exhibits_Jazztel model 16DP3-Exhibits_Mobile CSC - CMT_Synthèse prev 2006 - 2007 par entreprise_P&amp;L Spring 200806 3" xfId="12812"/>
    <cellStyle name="_Percent_Jazztel model 15-exhibits_Jazztel model 16DP3-Exhibits_Mobile CSC - CMT_Synthèse prev 2006 - 2007 par entreprise_P&amp;L Spring 200806 3 2" xfId="12813"/>
    <cellStyle name="_Percent_Jazztel model 15-exhibits_Jazztel model 16DP3-Exhibits_Mobile CSC - CMT_Synthèse prev 2006 - 2007 par entreprise_P&amp;L Spring 200806 3_FCF" xfId="12814"/>
    <cellStyle name="_Percent_Jazztel model 15-exhibits_Jazztel model 16DP3-Exhibits_Mobile CSC - CMT_Synthèse prev 2006 - 2007 par entreprise_P&amp;L Spring 200806 4" xfId="12815"/>
    <cellStyle name="_Percent_Jazztel model 15-exhibits_Jazztel model 16DP3-Exhibits_Mobile CSC - CMT_Synthèse prev 2006 - 2007 par entreprise_P&amp;L Spring 200806_FCF" xfId="12816"/>
    <cellStyle name="_Percent_Jazztel model 15-exhibits_Jazztel model 16DP3-Exhibits_Mobile CSC - CMT_Synthèse prev 2006 - 2007 par entreprise_Présentation au Board" xfId="12817"/>
    <cellStyle name="_Percent_Jazztel model 15-exhibits_Jazztel model 16DP3-Exhibits_Mobile CSC - CMT_Synthèse prev 2006 - 2007 par entreprise_Présentation au Board 2" xfId="12818"/>
    <cellStyle name="_Percent_Jazztel model 15-exhibits_Jazztel model 16DP3-Exhibits_Mobile CSC - CMT_Synthèse prev 2006 - 2007 par entreprise_Présentation au Board 2 2" xfId="12819"/>
    <cellStyle name="_Percent_Jazztel model 15-exhibits_Jazztel model 16DP3-Exhibits_Mobile CSC - CMT_Synthèse prev 2006 - 2007 par entreprise_Présentation au Board 2_FCF" xfId="12820"/>
    <cellStyle name="_Percent_Jazztel model 15-exhibits_Jazztel model 16DP3-Exhibits_Mobile CSC - CMT_Synthèse prev 2006 - 2007 par entreprise_Présentation au Board 3" xfId="12821"/>
    <cellStyle name="_Percent_Jazztel model 15-exhibits_Jazztel model 16DP3-Exhibits_Mobile CSC - CMT_Synthèse prev 2006 - 2007 par entreprise_Présentation au Board 3 2" xfId="12822"/>
    <cellStyle name="_Percent_Jazztel model 15-exhibits_Jazztel model 16DP3-Exhibits_Mobile CSC - CMT_Synthèse prev 2006 - 2007 par entreprise_Présentation au Board 3_FCF" xfId="12823"/>
    <cellStyle name="_Percent_Jazztel model 15-exhibits_Jazztel model 16DP3-Exhibits_Mobile CSC - CMT_Synthèse prev 2006 - 2007 par entreprise_Présentation au Board 4" xfId="12824"/>
    <cellStyle name="_Percent_Jazztel model 15-exhibits_Jazztel model 16DP3-Exhibits_Mobile CSC - CMT_Synthèse prev 2006 - 2007 par entreprise_Présentation au Board July 29" xfId="12825"/>
    <cellStyle name="_Percent_Jazztel model 15-exhibits_Jazztel model 16DP3-Exhibits_Mobile CSC - CMT_Synthèse prev 2006 - 2007 par entreprise_Présentation au Board July 29 2" xfId="12826"/>
    <cellStyle name="_Percent_Jazztel model 15-exhibits_Jazztel model 16DP3-Exhibits_Mobile CSC - CMT_Synthèse prev 2006 - 2007 par entreprise_Présentation au Board July 29 2 2" xfId="12827"/>
    <cellStyle name="_Percent_Jazztel model 15-exhibits_Jazztel model 16DP3-Exhibits_Mobile CSC - CMT_Synthèse prev 2006 - 2007 par entreprise_Présentation au Board July 29 2_FCF" xfId="12828"/>
    <cellStyle name="_Percent_Jazztel model 15-exhibits_Jazztel model 16DP3-Exhibits_Mobile CSC - CMT_Synthèse prev 2006 - 2007 par entreprise_Présentation au Board July 29 3" xfId="12829"/>
    <cellStyle name="_Percent_Jazztel model 15-exhibits_Jazztel model 16DP3-Exhibits_Mobile CSC - CMT_Synthèse prev 2006 - 2007 par entreprise_Présentation au Board July 29 3 2" xfId="12830"/>
    <cellStyle name="_Percent_Jazztel model 15-exhibits_Jazztel model 16DP3-Exhibits_Mobile CSC - CMT_Synthèse prev 2006 - 2007 par entreprise_Présentation au Board July 29 3_FCF" xfId="12831"/>
    <cellStyle name="_Percent_Jazztel model 15-exhibits_Jazztel model 16DP3-Exhibits_Mobile CSC - CMT_Synthèse prev 2006 - 2007 par entreprise_Présentation au Board July 29 4" xfId="12832"/>
    <cellStyle name="_Percent_Jazztel model 15-exhibits_Jazztel model 16DP3-Exhibits_Mobile CSC - CMT_Synthèse prev 2006 - 2007 par entreprise_Présentation au Board July 29_FCF" xfId="12833"/>
    <cellStyle name="_Percent_Jazztel model 15-exhibits_Jazztel model 16DP3-Exhibits_Mobile CSC - CMT_Synthèse prev 2006 - 2007 par entreprise_Présentation au Board_FCF" xfId="12834"/>
    <cellStyle name="_Percent_Jazztel model 15-exhibits_Jazztel model 16DP3-Exhibits_Mobile CSC - CMT_Synthèse prev 2006 - 2007 par entreprise_Présentation au CDG July 21 v080708" xfId="12835"/>
    <cellStyle name="_Percent_Jazztel model 15-exhibits_Jazztel model 16DP3-Exhibits_Mobile CSC - CMT_Synthèse prev 2006 - 2007 par entreprise_Présentation au CDG July 21 v080708 2" xfId="12836"/>
    <cellStyle name="_Percent_Jazztel model 15-exhibits_Jazztel model 16DP3-Exhibits_Mobile CSC - CMT_Synthèse prev 2006 - 2007 par entreprise_Présentation au CDG July 21 v080708 2 2" xfId="12837"/>
    <cellStyle name="_Percent_Jazztel model 15-exhibits_Jazztel model 16DP3-Exhibits_Mobile CSC - CMT_Synthèse prev 2006 - 2007 par entreprise_Présentation au CDG July 21 v080708 2_FCF" xfId="12838"/>
    <cellStyle name="_Percent_Jazztel model 15-exhibits_Jazztel model 16DP3-Exhibits_Mobile CSC - CMT_Synthèse prev 2006 - 2007 par entreprise_Présentation au CDG July 21 v080708 3" xfId="12839"/>
    <cellStyle name="_Percent_Jazztel model 15-exhibits_Jazztel model 16DP3-Exhibits_Mobile CSC - CMT_Synthèse prev 2006 - 2007 par entreprise_Présentation au CDG July 21 v080708 3 2" xfId="12840"/>
    <cellStyle name="_Percent_Jazztel model 15-exhibits_Jazztel model 16DP3-Exhibits_Mobile CSC - CMT_Synthèse prev 2006 - 2007 par entreprise_Présentation au CDG July 21 v080708 3_FCF" xfId="12841"/>
    <cellStyle name="_Percent_Jazztel model 15-exhibits_Jazztel model 16DP3-Exhibits_Mobile CSC - CMT_Synthèse prev 2006 - 2007 par entreprise_Présentation au CDG July 21 v080708 4" xfId="12842"/>
    <cellStyle name="_Percent_Jazztel model 15-exhibits_Jazztel model 16DP3-Exhibits_Mobile CSC - CMT_Synthèse prev 2006 - 2007 par entreprise_Présentation au CDG July 21 v080708_FCF" xfId="12843"/>
    <cellStyle name="_Percent_Jazztel model 15-exhibits_Jazztel model 16DP3-Exhibits_Mobile CSC - CMT_Synthèse prev 2006 - 2007 par entreprise_RM 2008 01 comments ILM" xfId="12844"/>
    <cellStyle name="_Percent_Jazztel model 15-exhibits_Jazztel model 16DP3-Exhibits_Mobile CSC - CMT_Synthèse prev 2006 - 2007 par entreprise_RM 2008 01 comments ILM 2" xfId="12845"/>
    <cellStyle name="_Percent_Jazztel model 15-exhibits_Jazztel model 16DP3-Exhibits_Mobile CSC - CMT_Synthèse prev 2006 - 2007 par entreprise_RM 2008 01 comments ILM 2 2" xfId="12846"/>
    <cellStyle name="_Percent_Jazztel model 15-exhibits_Jazztel model 16DP3-Exhibits_Mobile CSC - CMT_Synthèse prev 2006 - 2007 par entreprise_RM 2008 01 comments ILM 2_FCF" xfId="12847"/>
    <cellStyle name="_Percent_Jazztel model 15-exhibits_Jazztel model 16DP3-Exhibits_Mobile CSC - CMT_Synthèse prev 2006 - 2007 par entreprise_RM 2008 01 comments ILM 3" xfId="12848"/>
    <cellStyle name="_Percent_Jazztel model 15-exhibits_Jazztel model 16DP3-Exhibits_Mobile CSC - CMT_Synthèse prev 2006 - 2007 par entreprise_RM 2008 01 comments ILM 3 2" xfId="12849"/>
    <cellStyle name="_Percent_Jazztel model 15-exhibits_Jazztel model 16DP3-Exhibits_Mobile CSC - CMT_Synthèse prev 2006 - 2007 par entreprise_RM 2008 01 comments ILM 3_FCF" xfId="12850"/>
    <cellStyle name="_Percent_Jazztel model 15-exhibits_Jazztel model 16DP3-Exhibits_Mobile CSC - CMT_Synthèse prev 2006 - 2007 par entreprise_RM 2008 01 comments ILM 4" xfId="12851"/>
    <cellStyle name="_Percent_Jazztel model 15-exhibits_Jazztel model 16DP3-Exhibits_Mobile CSC - CMT_Synthèse prev 2006 - 2007 par entreprise_RM 2008 01 comments ILM_FCF" xfId="12852"/>
    <cellStyle name="_Percent_Jazztel model 15-exhibits_Jazztel model 16DP3-Exhibits_Mobile CSC - CMT_Synthèse prev 2006 - 2007 par entreprise_RM 2008 04 comments ILM" xfId="12853"/>
    <cellStyle name="_Percent_Jazztel model 15-exhibits_Jazztel model 16DP3-Exhibits_Mobile CSC - CMT_Synthèse prev 2006 - 2007 par entreprise_RM 2008 04 comments ILM 2" xfId="12854"/>
    <cellStyle name="_Percent_Jazztel model 15-exhibits_Jazztel model 16DP3-Exhibits_Mobile CSC - CMT_Synthèse prev 2006 - 2007 par entreprise_RM 2008 04 comments ILM 2 2" xfId="12855"/>
    <cellStyle name="_Percent_Jazztel model 15-exhibits_Jazztel model 16DP3-Exhibits_Mobile CSC - CMT_Synthèse prev 2006 - 2007 par entreprise_RM 2008 04 comments ILM 2_FCF" xfId="12856"/>
    <cellStyle name="_Percent_Jazztel model 15-exhibits_Jazztel model 16DP3-Exhibits_Mobile CSC - CMT_Synthèse prev 2006 - 2007 par entreprise_RM 2008 04 comments ILM 3" xfId="12857"/>
    <cellStyle name="_Percent_Jazztel model 15-exhibits_Jazztel model 16DP3-Exhibits_Mobile CSC - CMT_Synthèse prev 2006 - 2007 par entreprise_RM 2008 04 comments ILM 3 2" xfId="12858"/>
    <cellStyle name="_Percent_Jazztel model 15-exhibits_Jazztel model 16DP3-Exhibits_Mobile CSC - CMT_Synthèse prev 2006 - 2007 par entreprise_RM 2008 04 comments ILM 3_FCF" xfId="12859"/>
    <cellStyle name="_Percent_Jazztel model 15-exhibits_Jazztel model 16DP3-Exhibits_Mobile CSC - CMT_Synthèse prev 2006 - 2007 par entreprise_RM 2008 04 comments ILM 4" xfId="12860"/>
    <cellStyle name="_Percent_Jazztel model 15-exhibits_Jazztel model 16DP3-Exhibits_Mobile CSC - CMT_Synthèse prev 2006 - 2007 par entreprise_RM 2008 04 comments ILM_FCF" xfId="12861"/>
    <cellStyle name="_Percent_Jazztel model 15-exhibits_Jazztel model 16DP3-Exhibits_Mobile CSC - CMT_Synthèse prev 2006 - 2007 par entreprise_SPRING 2010" xfId="12862"/>
    <cellStyle name="_Percent_Jazztel model 15-exhibits_Jazztel model 16DP3-Exhibits_Mobile CSC - CMT_Synthèse prev 2006 - 2007 par entreprise_SPRING 2010 2" xfId="12863"/>
    <cellStyle name="_Percent_Jazztel model 15-exhibits_Jazztel model 16DP3-Exhibits_Mobile CSC - CMT_Synthèse prev 2006 - 2007 par entreprise_SPRING 2010 2 2" xfId="12864"/>
    <cellStyle name="_Percent_Jazztel model 15-exhibits_Jazztel model 16DP3-Exhibits_Mobile CSC - CMT_Synthèse prev 2006 - 2007 par entreprise_SPRING 2010 2_FCF" xfId="12865"/>
    <cellStyle name="_Percent_Jazztel model 15-exhibits_Jazztel model 16DP3-Exhibits_Mobile CSC - CMT_Synthèse prev 2006 - 2007 par entreprise_SPRING 2010 3" xfId="12866"/>
    <cellStyle name="_Percent_Jazztel model 15-exhibits_Jazztel model 16DP3-Exhibits_Mobile CSC - CMT_Synthèse prev 2006 - 2007 par entreprise_SPRING 2010 3 2" xfId="12867"/>
    <cellStyle name="_Percent_Jazztel model 15-exhibits_Jazztel model 16DP3-Exhibits_Mobile CSC - CMT_Synthèse prev 2006 - 2007 par entreprise_SPRING 2010 3_FCF" xfId="12868"/>
    <cellStyle name="_Percent_Jazztel model 15-exhibits_Jazztel model 16DP3-Exhibits_Mobile CSC - CMT_Synthèse prev 2006 - 2007 par entreprise_SPRING 2010 4" xfId="12869"/>
    <cellStyle name="_Percent_Jazztel model 15-exhibits_Jazztel model 16DP3-Exhibits_Mobile CSC - CMT_Synthèse prev 2006 - 2007 par entreprise_SPRING 2010_FCF" xfId="12870"/>
    <cellStyle name="_Percent_Jazztel model 15-exhibits_Jazztel model 16DP3-Exhibits_Mobile CSC - CMT_Synthèse prev 2006 - 2007 par entreprise_Synthèse Rhodia Spring Dec 2007 P&amp;L" xfId="12871"/>
    <cellStyle name="_Percent_Jazztel model 15-exhibits_Jazztel model 16DP3-Exhibits_Mobile CSC - CMT_Synthèse prev 2006 - 2007 par entreprise_Synthèse Rhodia Spring Dec 2007 P&amp;L 2" xfId="12872"/>
    <cellStyle name="_Percent_Jazztel model 15-exhibits_Jazztel model 16DP3-Exhibits_Mobile CSC - CMT_Synthèse prev 2006 - 2007 par entreprise_Synthèse Rhodia Spring Dec 2007 P&amp;L 2 2" xfId="12873"/>
    <cellStyle name="_Percent_Jazztel model 15-exhibits_Jazztel model 16DP3-Exhibits_Mobile CSC - CMT_Synthèse prev 2006 - 2007 par entreprise_Synthèse Rhodia Spring Dec 2007 P&amp;L 2_FCF" xfId="12874"/>
    <cellStyle name="_Percent_Jazztel model 15-exhibits_Jazztel model 16DP3-Exhibits_Mobile CSC - CMT_Synthèse prev 2006 - 2007 par entreprise_Synthèse Rhodia Spring Dec 2007 P&amp;L 3" xfId="12875"/>
    <cellStyle name="_Percent_Jazztel model 15-exhibits_Jazztel model 16DP3-Exhibits_Mobile CSC - CMT_Synthèse prev 2006 - 2007 par entreprise_Synthèse Rhodia Spring Dec 2007 P&amp;L 3 2" xfId="12876"/>
    <cellStyle name="_Percent_Jazztel model 15-exhibits_Jazztel model 16DP3-Exhibits_Mobile CSC - CMT_Synthèse prev 2006 - 2007 par entreprise_Synthèse Rhodia Spring Dec 2007 P&amp;L 3_FCF" xfId="12877"/>
    <cellStyle name="_Percent_Jazztel model 15-exhibits_Jazztel model 16DP3-Exhibits_Mobile CSC - CMT_Synthèse prev 2006 - 2007 par entreprise_Synthèse Rhodia Spring Dec 2007 P&amp;L 4" xfId="12878"/>
    <cellStyle name="_Percent_Jazztel model 15-exhibits_Jazztel model 16DP3-Exhibits_Mobile CSC - CMT_Synthèse prev 2006 - 2007 par entreprise_Synthèse Rhodia Spring Dec 2007 P&amp;L_FCF" xfId="12879"/>
    <cellStyle name="_Percent_Jazztel model 15-exhibits_Jazztel model 16DP3-Exhibits_Mobile CSC - CMT_Synthèse prev 2006 - 2007 par entreprise_WC &amp; Free Cash Flow 200801" xfId="12880"/>
    <cellStyle name="_Percent_Jazztel model 15-exhibits_Jazztel model 16DP3-Exhibits_Mobile CSC - CMT_Synthèse prev 2006 - 2007 par entreprise_WC &amp; Free Cash Flow 200801 2" xfId="12881"/>
    <cellStyle name="_Percent_Jazztel model 15-exhibits_Jazztel model 16DP3-Exhibits_Mobile CSC - CMT_Synthèse prev 2006 - 2007 par entreprise_WC &amp; Free Cash Flow 200801 2 2" xfId="12882"/>
    <cellStyle name="_Percent_Jazztel model 15-exhibits_Jazztel model 16DP3-Exhibits_Mobile CSC - CMT_Synthèse prev 2006 - 2007 par entreprise_WC &amp; Free Cash Flow 200801 2_FCF" xfId="12883"/>
    <cellStyle name="_Percent_Jazztel model 15-exhibits_Jazztel model 16DP3-Exhibits_Mobile CSC - CMT_Synthèse prev 2006 - 2007 par entreprise_WC &amp; Free Cash Flow 200801 3" xfId="12884"/>
    <cellStyle name="_Percent_Jazztel model 15-exhibits_Jazztel model 16DP3-Exhibits_Mobile CSC - CMT_Synthèse prev 2006 - 2007 par entreprise_WC &amp; Free Cash Flow 200801 3 2" xfId="12885"/>
    <cellStyle name="_Percent_Jazztel model 15-exhibits_Jazztel model 16DP3-Exhibits_Mobile CSC - CMT_Synthèse prev 2006 - 2007 par entreprise_WC &amp; Free Cash Flow 200801 3_FCF" xfId="12886"/>
    <cellStyle name="_Percent_Jazztel model 15-exhibits_Jazztel model 16DP3-Exhibits_Mobile CSC - CMT_Synthèse prev 2006 - 2007 par entreprise_WC &amp; Free Cash Flow 200801 4" xfId="12887"/>
    <cellStyle name="_Percent_Jazztel model 15-exhibits_Jazztel model 16DP3-Exhibits_Mobile CSC - CMT_Synthèse prev 2006 - 2007 par entreprise_WC &amp; Free Cash Flow 200801_FCF" xfId="12888"/>
    <cellStyle name="_Percent_Jazztel model 15-exhibits_Jazztel model 16DP3-Exhibits_Mobile CSC - CMT_Synthèse prev 2006 - 2007 par entreprise_WC &amp; Free Cash Flow 2011-10" xfId="12889"/>
    <cellStyle name="_Percent_Jazztel model 15-exhibits_Jazztel model 16DP3-Exhibits_Mobile CSC - CMT_Synthèse prev 2006 - 2007 par entreprise_WC &amp; Free Cash Flow 2011-10 2" xfId="12890"/>
    <cellStyle name="_Percent_Jazztel model 15-exhibits_Jazztel model 16DP3-Exhibits_Mobile CSC - CMT_Synthèse prev 2006 - 2007 par entreprise_WC &amp; Free Cash Flow 2011-10 2 2" xfId="12891"/>
    <cellStyle name="_Percent_Jazztel model 15-exhibits_Jazztel model 16DP3-Exhibits_Mobile CSC - CMT_Synthèse prev 2006 - 2007 par entreprise_WC &amp; Free Cash Flow 2011-10 2_FCF" xfId="12892"/>
    <cellStyle name="_Percent_Jazztel model 15-exhibits_Jazztel model 16DP3-Exhibits_Mobile CSC - CMT_Synthèse prev 2006 - 2007 par entreprise_WC &amp; Free Cash Flow 2011-10 3" xfId="12893"/>
    <cellStyle name="_Percent_Jazztel model 15-exhibits_Jazztel model 16DP3-Exhibits_Mobile CSC - CMT_Synthèse prev 2006 - 2007 par entreprise_WC &amp; Free Cash Flow 2011-10 3 2" xfId="12894"/>
    <cellStyle name="_Percent_Jazztel model 15-exhibits_Jazztel model 16DP3-Exhibits_Mobile CSC - CMT_Synthèse prev 2006 - 2007 par entreprise_WC &amp; Free Cash Flow 2011-10 3_FCF" xfId="12895"/>
    <cellStyle name="_Percent_Jazztel model 15-exhibits_Jazztel model 16DP3-Exhibits_Mobile CSC - CMT_Synthèse prev 2006 - 2007 par entreprise_WC &amp; Free Cash Flow 2011-10 4" xfId="12896"/>
    <cellStyle name="_Percent_Jazztel model 15-exhibits_Jazztel model 16DP3-Exhibits_Mobile CSC - CMT_Synthèse prev 2006 - 2007 par entreprise_WC &amp; Free Cash Flow 2011-10_FCF" xfId="12897"/>
    <cellStyle name="_Percent_Jazztel model 15-exhibits_Jazztel model 16DP3-Exhibits_Mobile CSC - CMT_Synthèse prev 2006 - 2007 par entreprise_WC &amp; Free Cash Flow Spring 200806" xfId="12898"/>
    <cellStyle name="_Percent_Jazztel model 15-exhibits_Jazztel model 16DP3-Exhibits_Mobile CSC - CMT_Synthèse prev 2006 - 2007 par entreprise_WC &amp; Free Cash Flow Spring 200806 2" xfId="12899"/>
    <cellStyle name="_Percent_Jazztel model 15-exhibits_Jazztel model 16DP3-Exhibits_Mobile CSC - CMT_Synthèse prev 2006 - 2007 par entreprise_WC &amp; Free Cash Flow Spring 200806 2 2" xfId="12900"/>
    <cellStyle name="_Percent_Jazztel model 15-exhibits_Jazztel model 16DP3-Exhibits_Mobile CSC - CMT_Synthèse prev 2006 - 2007 par entreprise_WC &amp; Free Cash Flow Spring 200806 2_FCF" xfId="12901"/>
    <cellStyle name="_Percent_Jazztel model 15-exhibits_Jazztel model 16DP3-Exhibits_Mobile CSC - CMT_Synthèse prev 2006 - 2007 par entreprise_WC &amp; Free Cash Flow Spring 200806 3" xfId="12902"/>
    <cellStyle name="_Percent_Jazztel model 15-exhibits_Jazztel model 16DP3-Exhibits_Mobile CSC - CMT_Synthèse prev 2006 - 2007 par entreprise_WC &amp; Free Cash Flow Spring 200806 3 2" xfId="12903"/>
    <cellStyle name="_Percent_Jazztel model 15-exhibits_Jazztel model 16DP3-Exhibits_Mobile CSC - CMT_Synthèse prev 2006 - 2007 par entreprise_WC &amp; Free Cash Flow Spring 200806 3_FCF" xfId="12904"/>
    <cellStyle name="_Percent_Jazztel model 15-exhibits_Jazztel model 16DP3-Exhibits_Mobile CSC - CMT_Synthèse prev 2006 - 2007 par entreprise_WC &amp; Free Cash Flow Spring 200806 4" xfId="12905"/>
    <cellStyle name="_Percent_Jazztel model 15-exhibits_Jazztel model 16DP3-Exhibits_Mobile CSC - CMT_Synthèse prev 2006 - 2007 par entreprise_WC &amp; Free Cash Flow Spring 200806_FCF" xfId="12906"/>
    <cellStyle name="_Percent_Jazztel model 15-exhibits_Jazztel model 16DP3-Exhibits_T_MOBIL2" xfId="12907"/>
    <cellStyle name="_Percent_Jazztel model 15-exhibits_Jazztel model 16DP3-Exhibits_T_MOBIL2 2" xfId="12908"/>
    <cellStyle name="_Percent_Jazztel model 15-exhibits_Jazztel model 16DP3-Exhibits_T_MOBIL2 2 2" xfId="12909"/>
    <cellStyle name="_Percent_Jazztel model 15-exhibits_Jazztel model 16DP3-Exhibits_T_MOBIL2 2_FCF" xfId="12910"/>
    <cellStyle name="_Percent_Jazztel model 15-exhibits_Jazztel model 16DP3-Exhibits_T_MOBIL2 3" xfId="12911"/>
    <cellStyle name="_Percent_Jazztel model 15-exhibits_Jazztel model 16DP3-Exhibits_T_MOBIL2 3 2" xfId="12912"/>
    <cellStyle name="_Percent_Jazztel model 15-exhibits_Jazztel model 16DP3-Exhibits_T_MOBIL2 3_FCF" xfId="12913"/>
    <cellStyle name="_Percent_Jazztel model 15-exhibits_Jazztel model 16DP3-Exhibits_T_MOBIL2 4" xfId="12914"/>
    <cellStyle name="_Percent_Jazztel model 15-exhibits_Jazztel model 16DP3-Exhibits_T_MOBIL2_FCF" xfId="12915"/>
    <cellStyle name="_Percent_Jazztel model 15-exhibits_Jazztel model 16DP3-Exhibits_T_MOBIL2_Merger model_10 Aug Credit" xfId="12916"/>
    <cellStyle name="_Percent_Jazztel model 15-exhibits_Jazztel model 16DP3-Exhibits_T_MOBIL2_Merger model_10 Aug Credit 2" xfId="12917"/>
    <cellStyle name="_Percent_Jazztel model 15-exhibits_Jazztel model 16DP3-Exhibits_T_MOBIL2_Merger model_10 Aug Credit 2 2" xfId="12918"/>
    <cellStyle name="_Percent_Jazztel model 15-exhibits_Jazztel model 16DP3-Exhibits_T_MOBIL2_Merger model_10 Aug Credit 2_FCF" xfId="12919"/>
    <cellStyle name="_Percent_Jazztel model 15-exhibits_Jazztel model 16DP3-Exhibits_T_MOBIL2_Merger model_10 Aug Credit 3" xfId="12920"/>
    <cellStyle name="_Percent_Jazztel model 15-exhibits_Jazztel model 16DP3-Exhibits_T_MOBIL2_Merger model_10 Aug Credit 3 2" xfId="12921"/>
    <cellStyle name="_Percent_Jazztel model 15-exhibits_Jazztel model 16DP3-Exhibits_T_MOBIL2_Merger model_10 Aug Credit 3_FCF" xfId="12922"/>
    <cellStyle name="_Percent_Jazztel model 15-exhibits_Jazztel model 16DP3-Exhibits_T_MOBIL2_Merger model_10 Aug Credit 4" xfId="12923"/>
    <cellStyle name="_Percent_Jazztel model 15-exhibits_Jazztel model 16DP3-Exhibits_T_MOBIL2_Merger model_10 Aug Credit_FCF" xfId="12924"/>
    <cellStyle name="_Percent_Jazztel model 15-exhibits_Jazztel model 18DP-exhibits" xfId="12925"/>
    <cellStyle name="_Percent_Jazztel model 15-exhibits_Jazztel model 18DP-exhibits 2" xfId="12926"/>
    <cellStyle name="_Percent_Jazztel model 15-exhibits_Jazztel model 18DP-exhibits 2 2" xfId="12927"/>
    <cellStyle name="_Percent_Jazztel model 15-exhibits_Jazztel model 18DP-exhibits 2_FCF" xfId="12928"/>
    <cellStyle name="_Percent_Jazztel model 15-exhibits_Jazztel model 18DP-exhibits 3" xfId="12929"/>
    <cellStyle name="_Percent_Jazztel model 15-exhibits_Jazztel model 18DP-exhibits 3 2" xfId="12930"/>
    <cellStyle name="_Percent_Jazztel model 15-exhibits_Jazztel model 18DP-exhibits 3_FCF" xfId="12931"/>
    <cellStyle name="_Percent_Jazztel model 15-exhibits_Jazztel model 18DP-exhibits 4" xfId="12932"/>
    <cellStyle name="_Percent_Jazztel model 15-exhibits_Jazztel model 18DP-exhibits_FCF" xfId="12933"/>
    <cellStyle name="_Percent_Jazztel model 15-exhibits_Mobile CSC - CMT" xfId="12934"/>
    <cellStyle name="_Percent_Jazztel model 15-exhibits_Mobile CSC - CMT 2" xfId="12935"/>
    <cellStyle name="_Percent_Jazztel model 15-exhibits_Mobile CSC - CMT 2 2" xfId="12936"/>
    <cellStyle name="_Percent_Jazztel model 15-exhibits_Mobile CSC - CMT 2_FCF" xfId="12937"/>
    <cellStyle name="_Percent_Jazztel model 15-exhibits_Mobile CSC - CMT 3" xfId="12938"/>
    <cellStyle name="_Percent_Jazztel model 15-exhibits_Mobile CSC - CMT 3 2" xfId="12939"/>
    <cellStyle name="_Percent_Jazztel model 15-exhibits_Mobile CSC - CMT 3_FCF" xfId="12940"/>
    <cellStyle name="_Percent_Jazztel model 15-exhibits_Mobile CSC - CMT 4" xfId="12941"/>
    <cellStyle name="_Percent_Jazztel model 15-exhibits_Mobile CSC - CMT_FCF" xfId="12942"/>
    <cellStyle name="_Percent_Jazztel model 15-exhibits_Mobile CSC - CMT_Merger model_10 Aug Credit" xfId="12943"/>
    <cellStyle name="_Percent_Jazztel model 15-exhibits_Mobile CSC - CMT_Merger model_10 Aug Credit 2" xfId="12944"/>
    <cellStyle name="_Percent_Jazztel model 15-exhibits_Mobile CSC - CMT_Merger model_10 Aug Credit 2 2" xfId="12945"/>
    <cellStyle name="_Percent_Jazztel model 15-exhibits_Mobile CSC - CMT_Merger model_10 Aug Credit 2_FCF" xfId="12946"/>
    <cellStyle name="_Percent_Jazztel model 15-exhibits_Mobile CSC - CMT_Merger model_10 Aug Credit 3" xfId="12947"/>
    <cellStyle name="_Percent_Jazztel model 15-exhibits_Mobile CSC - CMT_Merger model_10 Aug Credit 3 2" xfId="12948"/>
    <cellStyle name="_Percent_Jazztel model 15-exhibits_Mobile CSC - CMT_Merger model_10 Aug Credit 3_FCF" xfId="12949"/>
    <cellStyle name="_Percent_Jazztel model 15-exhibits_Mobile CSC - CMT_Merger model_10 Aug Credit 4" xfId="12950"/>
    <cellStyle name="_Percent_Jazztel model 15-exhibits_Mobile CSC - CMT_Merger model_10 Aug Credit_FCF" xfId="12951"/>
    <cellStyle name="_Percent_Jazztel model 15-exhibits-Friso2" xfId="12952"/>
    <cellStyle name="_Percent_Jazztel model 15-exhibits-Friso2 2" xfId="12953"/>
    <cellStyle name="_Percent_Jazztel model 15-exhibits-Friso2 2 2" xfId="12954"/>
    <cellStyle name="_Percent_Jazztel model 15-exhibits-Friso2 2_FCF" xfId="12955"/>
    <cellStyle name="_Percent_Jazztel model 15-exhibits-Friso2 3" xfId="12956"/>
    <cellStyle name="_Percent_Jazztel model 15-exhibits-Friso2 3 2" xfId="12957"/>
    <cellStyle name="_Percent_Jazztel model 15-exhibits-Friso2 3_FCF" xfId="12958"/>
    <cellStyle name="_Percent_Jazztel model 15-exhibits-Friso2 4" xfId="12959"/>
    <cellStyle name="_Percent_Jazztel model 15-exhibits-Friso2 5" xfId="12960"/>
    <cellStyle name="_Percent_Jazztel model 15-exhibits-Friso2_2009-07-22_PEC-CAPEX 2009-2010_V7" xfId="12961"/>
    <cellStyle name="_Percent_Jazztel model 15-exhibits-Friso2_2009-08_PEC-CAPEX 2009-2010_V8" xfId="12962"/>
    <cellStyle name="_Percent_Jazztel model 15-exhibits-Friso2_FCF" xfId="12963"/>
    <cellStyle name="_Percent_Jazztel model 15-exhibits-Friso2_Jazztel model 16DP3-Exhibits" xfId="12964"/>
    <cellStyle name="_Percent_Jazztel model 15-exhibits-Friso2_Jazztel model 16DP3-Exhibits 2" xfId="12965"/>
    <cellStyle name="_Percent_Jazztel model 15-exhibits-Friso2_Jazztel model 16DP3-Exhibits 2 2" xfId="12966"/>
    <cellStyle name="_Percent_Jazztel model 15-exhibits-Friso2_Jazztel model 16DP3-Exhibits 2_FCF" xfId="12967"/>
    <cellStyle name="_Percent_Jazztel model 15-exhibits-Friso2_Jazztel model 16DP3-Exhibits 3" xfId="12968"/>
    <cellStyle name="_Percent_Jazztel model 15-exhibits-Friso2_Jazztel model 16DP3-Exhibits 3 2" xfId="12969"/>
    <cellStyle name="_Percent_Jazztel model 15-exhibits-Friso2_Jazztel model 16DP3-Exhibits 3_FCF" xfId="12970"/>
    <cellStyle name="_Percent_Jazztel model 15-exhibits-Friso2_Jazztel model 16DP3-Exhibits 4" xfId="12971"/>
    <cellStyle name="_Percent_Jazztel model 15-exhibits-Friso2_Jazztel model 16DP3-Exhibits_FCF" xfId="12972"/>
    <cellStyle name="_Percent_Jazztel model 15-exhibits-Friso2_Jazztel model 16DP3-Exhibits_Mobile CSC - CMT" xfId="12973"/>
    <cellStyle name="_Percent_Jazztel model 15-exhibits-Friso2_Jazztel model 16DP3-Exhibits_Mobile CSC - CMT 2" xfId="12974"/>
    <cellStyle name="_Percent_Jazztel model 15-exhibits-Friso2_Jazztel model 16DP3-Exhibits_Mobile CSC - CMT 2 2" xfId="12975"/>
    <cellStyle name="_Percent_Jazztel model 15-exhibits-Friso2_Jazztel model 16DP3-Exhibits_Mobile CSC - CMT 2_FCF" xfId="12976"/>
    <cellStyle name="_Percent_Jazztel model 15-exhibits-Friso2_Jazztel model 16DP3-Exhibits_Mobile CSC - CMT 3" xfId="12977"/>
    <cellStyle name="_Percent_Jazztel model 15-exhibits-Friso2_Jazztel model 16DP3-Exhibits_Mobile CSC - CMT 3 2" xfId="12978"/>
    <cellStyle name="_Percent_Jazztel model 15-exhibits-Friso2_Jazztel model 16DP3-Exhibits_Mobile CSC - CMT 3_FCF" xfId="12979"/>
    <cellStyle name="_Percent_Jazztel model 15-exhibits-Friso2_Jazztel model 16DP3-Exhibits_Mobile CSC - CMT 4" xfId="12980"/>
    <cellStyle name="_Percent_Jazztel model 15-exhibits-Friso2_Jazztel model 16DP3-Exhibits_Mobile CSC - CMT_Chiffres Pres board 2007" xfId="12981"/>
    <cellStyle name="_Percent_Jazztel model 15-exhibits-Friso2_Jazztel model 16DP3-Exhibits_Mobile CSC - CMT_Chiffres Pres board 2007 2" xfId="12982"/>
    <cellStyle name="_Percent_Jazztel model 15-exhibits-Friso2_Jazztel model 16DP3-Exhibits_Mobile CSC - CMT_Chiffres Pres board 2007 2 2" xfId="12983"/>
    <cellStyle name="_Percent_Jazztel model 15-exhibits-Friso2_Jazztel model 16DP3-Exhibits_Mobile CSC - CMT_Chiffres Pres board 2007 2_FCF" xfId="12984"/>
    <cellStyle name="_Percent_Jazztel model 15-exhibits-Friso2_Jazztel model 16DP3-Exhibits_Mobile CSC - CMT_Chiffres Pres board 2007 3" xfId="12985"/>
    <cellStyle name="_Percent_Jazztel model 15-exhibits-Friso2_Jazztel model 16DP3-Exhibits_Mobile CSC - CMT_Chiffres Pres board 2007 3 2" xfId="12986"/>
    <cellStyle name="_Percent_Jazztel model 15-exhibits-Friso2_Jazztel model 16DP3-Exhibits_Mobile CSC - CMT_Chiffres Pres board 2007 3_FCF" xfId="12987"/>
    <cellStyle name="_Percent_Jazztel model 15-exhibits-Friso2_Jazztel model 16DP3-Exhibits_Mobile CSC - CMT_Chiffres Pres board 2007 4" xfId="12988"/>
    <cellStyle name="_Percent_Jazztel model 15-exhibits-Friso2_Jazztel model 16DP3-Exhibits_Mobile CSC - CMT_Chiffres Pres board 2007_FCF" xfId="12989"/>
    <cellStyle name="_Percent_Jazztel model 15-exhibits-Friso2_Jazztel model 16DP3-Exhibits_Mobile CSC - CMT_Chiffres Pres Juillet 2007" xfId="12990"/>
    <cellStyle name="_Percent_Jazztel model 15-exhibits-Friso2_Jazztel model 16DP3-Exhibits_Mobile CSC - CMT_Chiffres Pres Juillet 2007 2" xfId="12991"/>
    <cellStyle name="_Percent_Jazztel model 15-exhibits-Friso2_Jazztel model 16DP3-Exhibits_Mobile CSC - CMT_Chiffres Pres Juillet 2007 2 2" xfId="12992"/>
    <cellStyle name="_Percent_Jazztel model 15-exhibits-Friso2_Jazztel model 16DP3-Exhibits_Mobile CSC - CMT_Chiffres Pres Juillet 2007 2_FCF" xfId="12993"/>
    <cellStyle name="_Percent_Jazztel model 15-exhibits-Friso2_Jazztel model 16DP3-Exhibits_Mobile CSC - CMT_Chiffres Pres Juillet 2007 3" xfId="12994"/>
    <cellStyle name="_Percent_Jazztel model 15-exhibits-Friso2_Jazztel model 16DP3-Exhibits_Mobile CSC - CMT_Chiffres Pres Juillet 2007 3 2" xfId="12995"/>
    <cellStyle name="_Percent_Jazztel model 15-exhibits-Friso2_Jazztel model 16DP3-Exhibits_Mobile CSC - CMT_Chiffres Pres Juillet 2007 3_FCF" xfId="12996"/>
    <cellStyle name="_Percent_Jazztel model 15-exhibits-Friso2_Jazztel model 16DP3-Exhibits_Mobile CSC - CMT_Chiffres Pres Juillet 2007 4" xfId="12997"/>
    <cellStyle name="_Percent_Jazztel model 15-exhibits-Friso2_Jazztel model 16DP3-Exhibits_Mobile CSC - CMT_Chiffres Pres Juillet 2007_FCF" xfId="12998"/>
    <cellStyle name="_Percent_Jazztel model 15-exhibits-Friso2_Jazztel model 16DP3-Exhibits_Mobile CSC - CMT_FCF" xfId="12999"/>
    <cellStyle name="_Percent_Jazztel model 15-exhibits-Friso2_Jazztel model 16DP3-Exhibits_Mobile CSC - CMT_Free Cash Flow" xfId="13000"/>
    <cellStyle name="_Percent_Jazztel model 15-exhibits-Friso2_Jazztel model 16DP3-Exhibits_Mobile CSC - CMT_Free Cash Flow 2" xfId="13001"/>
    <cellStyle name="_Percent_Jazztel model 15-exhibits-Friso2_Jazztel model 16DP3-Exhibits_Mobile CSC - CMT_Free Cash Flow 2 2" xfId="13002"/>
    <cellStyle name="_Percent_Jazztel model 15-exhibits-Friso2_Jazztel model 16DP3-Exhibits_Mobile CSC - CMT_Free Cash Flow 2_FCF" xfId="13003"/>
    <cellStyle name="_Percent_Jazztel model 15-exhibits-Friso2_Jazztel model 16DP3-Exhibits_Mobile CSC - CMT_Free Cash Flow 3" xfId="13004"/>
    <cellStyle name="_Percent_Jazztel model 15-exhibits-Friso2_Jazztel model 16DP3-Exhibits_Mobile CSC - CMT_Free Cash Flow 3 2" xfId="13005"/>
    <cellStyle name="_Percent_Jazztel model 15-exhibits-Friso2_Jazztel model 16DP3-Exhibits_Mobile CSC - CMT_Free Cash Flow 3_FCF" xfId="13006"/>
    <cellStyle name="_Percent_Jazztel model 15-exhibits-Friso2_Jazztel model 16DP3-Exhibits_Mobile CSC - CMT_Free Cash Flow 4" xfId="13007"/>
    <cellStyle name="_Percent_Jazztel model 15-exhibits-Friso2_Jazztel model 16DP3-Exhibits_Mobile CSC - CMT_Free Cash Flow_Bridge FC Act 2007 vs 2008 (Fct June) par entreprise" xfId="13008"/>
    <cellStyle name="_Percent_Jazztel model 15-exhibits-Friso2_Jazztel model 16DP3-Exhibits_Mobile CSC - CMT_Free Cash Flow_Bridge FC Act 2007 vs 2008 (Fct June) par entreprise 2" xfId="13009"/>
    <cellStyle name="_Percent_Jazztel model 15-exhibits-Friso2_Jazztel model 16DP3-Exhibits_Mobile CSC - CMT_Free Cash Flow_Bridge FC Act 2007 vs 2008 (Fct June) par entreprise 2 2" xfId="13010"/>
    <cellStyle name="_Percent_Jazztel model 15-exhibits-Friso2_Jazztel model 16DP3-Exhibits_Mobile CSC - CMT_Free Cash Flow_Bridge FC Act 2007 vs 2008 (Fct June) par entreprise 2_FCF" xfId="13011"/>
    <cellStyle name="_Percent_Jazztel model 15-exhibits-Friso2_Jazztel model 16DP3-Exhibits_Mobile CSC - CMT_Free Cash Flow_Bridge FC Act 2007 vs 2008 (Fct June) par entreprise 3" xfId="13012"/>
    <cellStyle name="_Percent_Jazztel model 15-exhibits-Friso2_Jazztel model 16DP3-Exhibits_Mobile CSC - CMT_Free Cash Flow_Bridge FC Act 2007 vs 2008 (Fct June) par entreprise 3 2" xfId="13013"/>
    <cellStyle name="_Percent_Jazztel model 15-exhibits-Friso2_Jazztel model 16DP3-Exhibits_Mobile CSC - CMT_Free Cash Flow_Bridge FC Act 2007 vs 2008 (Fct June) par entreprise 3_FCF" xfId="13014"/>
    <cellStyle name="_Percent_Jazztel model 15-exhibits-Friso2_Jazztel model 16DP3-Exhibits_Mobile CSC - CMT_Free Cash Flow_Bridge FC Act 2007 vs 2008 (Fct June) par entreprise 4" xfId="13015"/>
    <cellStyle name="_Percent_Jazztel model 15-exhibits-Friso2_Jazztel model 16DP3-Exhibits_Mobile CSC - CMT_Free Cash Flow_Bridge FC Act 2007 vs 2008 (Fct June) par entreprise_FCF" xfId="13016"/>
    <cellStyle name="_Percent_Jazztel model 15-exhibits-Friso2_Jazztel model 16DP3-Exhibits_Mobile CSC - CMT_Free Cash Flow_Cash Unit Review 2012 03 Acetow" xfId="13017"/>
    <cellStyle name="_Percent_Jazztel model 15-exhibits-Friso2_Jazztel model 16DP3-Exhibits_Mobile CSC - CMT_Free Cash Flow_Chiffres Pres board 2007" xfId="13018"/>
    <cellStyle name="_Percent_Jazztel model 15-exhibits-Friso2_Jazztel model 16DP3-Exhibits_Mobile CSC - CMT_Free Cash Flow_Chiffres Pres board 2007 2" xfId="13019"/>
    <cellStyle name="_Percent_Jazztel model 15-exhibits-Friso2_Jazztel model 16DP3-Exhibits_Mobile CSC - CMT_Free Cash Flow_Chiffres Pres board 2007 2 2" xfId="13020"/>
    <cellStyle name="_Percent_Jazztel model 15-exhibits-Friso2_Jazztel model 16DP3-Exhibits_Mobile CSC - CMT_Free Cash Flow_Chiffres Pres board 2007 2_FCF" xfId="13021"/>
    <cellStyle name="_Percent_Jazztel model 15-exhibits-Friso2_Jazztel model 16DP3-Exhibits_Mobile CSC - CMT_Free Cash Flow_Chiffres Pres board 2007 3" xfId="13022"/>
    <cellStyle name="_Percent_Jazztel model 15-exhibits-Friso2_Jazztel model 16DP3-Exhibits_Mobile CSC - CMT_Free Cash Flow_Chiffres Pres board 2007 3 2" xfId="13023"/>
    <cellStyle name="_Percent_Jazztel model 15-exhibits-Friso2_Jazztel model 16DP3-Exhibits_Mobile CSC - CMT_Free Cash Flow_Chiffres Pres board 2007 3_FCF" xfId="13024"/>
    <cellStyle name="_Percent_Jazztel model 15-exhibits-Friso2_Jazztel model 16DP3-Exhibits_Mobile CSC - CMT_Free Cash Flow_Chiffres Pres board 2007 4" xfId="13025"/>
    <cellStyle name="_Percent_Jazztel model 15-exhibits-Friso2_Jazztel model 16DP3-Exhibits_Mobile CSC - CMT_Free Cash Flow_Chiffres Pres board 2007_FCF" xfId="13026"/>
    <cellStyle name="_Percent_Jazztel model 15-exhibits-Friso2_Jazztel model 16DP3-Exhibits_Mobile CSC - CMT_Free Cash Flow_Conso Bridge EBITDA 2008x2007" xfId="13027"/>
    <cellStyle name="_Percent_Jazztel model 15-exhibits-Friso2_Jazztel model 16DP3-Exhibits_Mobile CSC - CMT_Free Cash Flow_Conso Bridge EBITDA 2008x2007 2" xfId="13028"/>
    <cellStyle name="_Percent_Jazztel model 15-exhibits-Friso2_Jazztel model 16DP3-Exhibits_Mobile CSC - CMT_Free Cash Flow_Conso Bridge EBITDA 2008x2007 2 2" xfId="13029"/>
    <cellStyle name="_Percent_Jazztel model 15-exhibits-Friso2_Jazztel model 16DP3-Exhibits_Mobile CSC - CMT_Free Cash Flow_Conso Bridge EBITDA 2008x2007 2_FCF" xfId="13030"/>
    <cellStyle name="_Percent_Jazztel model 15-exhibits-Friso2_Jazztel model 16DP3-Exhibits_Mobile CSC - CMT_Free Cash Flow_Conso Bridge EBITDA 2008x2007 3" xfId="13031"/>
    <cellStyle name="_Percent_Jazztel model 15-exhibits-Friso2_Jazztel model 16DP3-Exhibits_Mobile CSC - CMT_Free Cash Flow_Conso Bridge EBITDA 2008x2007 3 2" xfId="13032"/>
    <cellStyle name="_Percent_Jazztel model 15-exhibits-Friso2_Jazztel model 16DP3-Exhibits_Mobile CSC - CMT_Free Cash Flow_Conso Bridge EBITDA 2008x2007 3_FCF" xfId="13033"/>
    <cellStyle name="_Percent_Jazztel model 15-exhibits-Friso2_Jazztel model 16DP3-Exhibits_Mobile CSC - CMT_Free Cash Flow_Conso Bridge EBITDA 2008x2007 4" xfId="13034"/>
    <cellStyle name="_Percent_Jazztel model 15-exhibits-Friso2_Jazztel model 16DP3-Exhibits_Mobile CSC - CMT_Free Cash Flow_Conso Bridge EBITDA 2008x2007 SPRING06" xfId="13035"/>
    <cellStyle name="_Percent_Jazztel model 15-exhibits-Friso2_Jazztel model 16DP3-Exhibits_Mobile CSC - CMT_Free Cash Flow_Conso Bridge EBITDA 2008x2007 SPRING06 2" xfId="13036"/>
    <cellStyle name="_Percent_Jazztel model 15-exhibits-Friso2_Jazztel model 16DP3-Exhibits_Mobile CSC - CMT_Free Cash Flow_Conso Bridge EBITDA 2008x2007 SPRING06 2 2" xfId="13037"/>
    <cellStyle name="_Percent_Jazztel model 15-exhibits-Friso2_Jazztel model 16DP3-Exhibits_Mobile CSC - CMT_Free Cash Flow_Conso Bridge EBITDA 2008x2007 SPRING06 2_FCF" xfId="13038"/>
    <cellStyle name="_Percent_Jazztel model 15-exhibits-Friso2_Jazztel model 16DP3-Exhibits_Mobile CSC - CMT_Free Cash Flow_Conso Bridge EBITDA 2008x2007 SPRING06 3" xfId="13039"/>
    <cellStyle name="_Percent_Jazztel model 15-exhibits-Friso2_Jazztel model 16DP3-Exhibits_Mobile CSC - CMT_Free Cash Flow_Conso Bridge EBITDA 2008x2007 SPRING06 3 2" xfId="13040"/>
    <cellStyle name="_Percent_Jazztel model 15-exhibits-Friso2_Jazztel model 16DP3-Exhibits_Mobile CSC - CMT_Free Cash Flow_Conso Bridge EBITDA 2008x2007 SPRING06 3_FCF" xfId="13041"/>
    <cellStyle name="_Percent_Jazztel model 15-exhibits-Friso2_Jazztel model 16DP3-Exhibits_Mobile CSC - CMT_Free Cash Flow_Conso Bridge EBITDA 2008x2007 SPRING06 4" xfId="13042"/>
    <cellStyle name="_Percent_Jazztel model 15-exhibits-Friso2_Jazztel model 16DP3-Exhibits_Mobile CSC - CMT_Free Cash Flow_Conso Bridge EBITDA 2008x2007 SPRING06_FCF" xfId="13043"/>
    <cellStyle name="_Percent_Jazztel model 15-exhibits-Friso2_Jazztel model 16DP3-Exhibits_Mobile CSC - CMT_Free Cash Flow_Conso Bridge EBITDA 2008x2007_FCF" xfId="13044"/>
    <cellStyle name="_Percent_Jazztel model 15-exhibits-Friso2_Jazztel model 16DP3-Exhibits_Mobile CSC - CMT_Free Cash Flow_FCF" xfId="13045"/>
    <cellStyle name="_Percent_Jazztel model 15-exhibits-Friso2_Jazztel model 16DP3-Exhibits_Mobile CSC - CMT_Free Cash Flow_P&amp;L Spring 200806" xfId="13046"/>
    <cellStyle name="_Percent_Jazztel model 15-exhibits-Friso2_Jazztel model 16DP3-Exhibits_Mobile CSC - CMT_Free Cash Flow_P&amp;L Spring 200806 2" xfId="13047"/>
    <cellStyle name="_Percent_Jazztel model 15-exhibits-Friso2_Jazztel model 16DP3-Exhibits_Mobile CSC - CMT_Free Cash Flow_P&amp;L Spring 200806 2 2" xfId="13048"/>
    <cellStyle name="_Percent_Jazztel model 15-exhibits-Friso2_Jazztel model 16DP3-Exhibits_Mobile CSC - CMT_Free Cash Flow_P&amp;L Spring 200806 2_FCF" xfId="13049"/>
    <cellStyle name="_Percent_Jazztel model 15-exhibits-Friso2_Jazztel model 16DP3-Exhibits_Mobile CSC - CMT_Free Cash Flow_P&amp;L Spring 200806 3" xfId="13050"/>
    <cellStyle name="_Percent_Jazztel model 15-exhibits-Friso2_Jazztel model 16DP3-Exhibits_Mobile CSC - CMT_Free Cash Flow_P&amp;L Spring 200806 3 2" xfId="13051"/>
    <cellStyle name="_Percent_Jazztel model 15-exhibits-Friso2_Jazztel model 16DP3-Exhibits_Mobile CSC - CMT_Free Cash Flow_P&amp;L Spring 200806 3_FCF" xfId="13052"/>
    <cellStyle name="_Percent_Jazztel model 15-exhibits-Friso2_Jazztel model 16DP3-Exhibits_Mobile CSC - CMT_Free Cash Flow_P&amp;L Spring 200806 4" xfId="13053"/>
    <cellStyle name="_Percent_Jazztel model 15-exhibits-Friso2_Jazztel model 16DP3-Exhibits_Mobile CSC - CMT_Free Cash Flow_P&amp;L Spring 200806_FCF" xfId="13054"/>
    <cellStyle name="_Percent_Jazztel model 15-exhibits-Friso2_Jazztel model 16DP3-Exhibits_Mobile CSC - CMT_Free Cash Flow_Présentation au Board" xfId="13055"/>
    <cellStyle name="_Percent_Jazztel model 15-exhibits-Friso2_Jazztel model 16DP3-Exhibits_Mobile CSC - CMT_Free Cash Flow_Présentation au Board 2" xfId="13056"/>
    <cellStyle name="_Percent_Jazztel model 15-exhibits-Friso2_Jazztel model 16DP3-Exhibits_Mobile CSC - CMT_Free Cash Flow_Présentation au Board 2 2" xfId="13057"/>
    <cellStyle name="_Percent_Jazztel model 15-exhibits-Friso2_Jazztel model 16DP3-Exhibits_Mobile CSC - CMT_Free Cash Flow_Présentation au Board 2_FCF" xfId="13058"/>
    <cellStyle name="_Percent_Jazztel model 15-exhibits-Friso2_Jazztel model 16DP3-Exhibits_Mobile CSC - CMT_Free Cash Flow_Présentation au Board 3" xfId="13059"/>
    <cellStyle name="_Percent_Jazztel model 15-exhibits-Friso2_Jazztel model 16DP3-Exhibits_Mobile CSC - CMT_Free Cash Flow_Présentation au Board 3 2" xfId="13060"/>
    <cellStyle name="_Percent_Jazztel model 15-exhibits-Friso2_Jazztel model 16DP3-Exhibits_Mobile CSC - CMT_Free Cash Flow_Présentation au Board 3_FCF" xfId="13061"/>
    <cellStyle name="_Percent_Jazztel model 15-exhibits-Friso2_Jazztel model 16DP3-Exhibits_Mobile CSC - CMT_Free Cash Flow_Présentation au Board 4" xfId="13062"/>
    <cellStyle name="_Percent_Jazztel model 15-exhibits-Friso2_Jazztel model 16DP3-Exhibits_Mobile CSC - CMT_Free Cash Flow_Présentation au Board July 29" xfId="13063"/>
    <cellStyle name="_Percent_Jazztel model 15-exhibits-Friso2_Jazztel model 16DP3-Exhibits_Mobile CSC - CMT_Free Cash Flow_Présentation au Board July 29 2" xfId="13064"/>
    <cellStyle name="_Percent_Jazztel model 15-exhibits-Friso2_Jazztel model 16DP3-Exhibits_Mobile CSC - CMT_Free Cash Flow_Présentation au Board July 29 2 2" xfId="13065"/>
    <cellStyle name="_Percent_Jazztel model 15-exhibits-Friso2_Jazztel model 16DP3-Exhibits_Mobile CSC - CMT_Free Cash Flow_Présentation au Board July 29 2_FCF" xfId="13066"/>
    <cellStyle name="_Percent_Jazztel model 15-exhibits-Friso2_Jazztel model 16DP3-Exhibits_Mobile CSC - CMT_Free Cash Flow_Présentation au Board July 29 3" xfId="13067"/>
    <cellStyle name="_Percent_Jazztel model 15-exhibits-Friso2_Jazztel model 16DP3-Exhibits_Mobile CSC - CMT_Free Cash Flow_Présentation au Board July 29 3 2" xfId="13068"/>
    <cellStyle name="_Percent_Jazztel model 15-exhibits-Friso2_Jazztel model 16DP3-Exhibits_Mobile CSC - CMT_Free Cash Flow_Présentation au Board July 29 3_FCF" xfId="13069"/>
    <cellStyle name="_Percent_Jazztel model 15-exhibits-Friso2_Jazztel model 16DP3-Exhibits_Mobile CSC - CMT_Free Cash Flow_Présentation au Board July 29 4" xfId="13070"/>
    <cellStyle name="_Percent_Jazztel model 15-exhibits-Friso2_Jazztel model 16DP3-Exhibits_Mobile CSC - CMT_Free Cash Flow_Présentation au Board July 29_FCF" xfId="13071"/>
    <cellStyle name="_Percent_Jazztel model 15-exhibits-Friso2_Jazztel model 16DP3-Exhibits_Mobile CSC - CMT_Free Cash Flow_Présentation au Board_FCF" xfId="13072"/>
    <cellStyle name="_Percent_Jazztel model 15-exhibits-Friso2_Jazztel model 16DP3-Exhibits_Mobile CSC - CMT_Free Cash Flow_Présentation au CDG July 21 v080708" xfId="13073"/>
    <cellStyle name="_Percent_Jazztel model 15-exhibits-Friso2_Jazztel model 16DP3-Exhibits_Mobile CSC - CMT_Free Cash Flow_Présentation au CDG July 21 v080708 2" xfId="13074"/>
    <cellStyle name="_Percent_Jazztel model 15-exhibits-Friso2_Jazztel model 16DP3-Exhibits_Mobile CSC - CMT_Free Cash Flow_Présentation au CDG July 21 v080708 2 2" xfId="13075"/>
    <cellStyle name="_Percent_Jazztel model 15-exhibits-Friso2_Jazztel model 16DP3-Exhibits_Mobile CSC - CMT_Free Cash Flow_Présentation au CDG July 21 v080708 2_FCF" xfId="13076"/>
    <cellStyle name="_Percent_Jazztel model 15-exhibits-Friso2_Jazztel model 16DP3-Exhibits_Mobile CSC - CMT_Free Cash Flow_Présentation au CDG July 21 v080708 3" xfId="13077"/>
    <cellStyle name="_Percent_Jazztel model 15-exhibits-Friso2_Jazztel model 16DP3-Exhibits_Mobile CSC - CMT_Free Cash Flow_Présentation au CDG July 21 v080708 3 2" xfId="13078"/>
    <cellStyle name="_Percent_Jazztel model 15-exhibits-Friso2_Jazztel model 16DP3-Exhibits_Mobile CSC - CMT_Free Cash Flow_Présentation au CDG July 21 v080708 3_FCF" xfId="13079"/>
    <cellStyle name="_Percent_Jazztel model 15-exhibits-Friso2_Jazztel model 16DP3-Exhibits_Mobile CSC - CMT_Free Cash Flow_Présentation au CDG July 21 v080708 4" xfId="13080"/>
    <cellStyle name="_Percent_Jazztel model 15-exhibits-Friso2_Jazztel model 16DP3-Exhibits_Mobile CSC - CMT_Free Cash Flow_Présentation au CDG July 21 v080708_FCF" xfId="13081"/>
    <cellStyle name="_Percent_Jazztel model 15-exhibits-Friso2_Jazztel model 16DP3-Exhibits_Mobile CSC - CMT_Free Cash Flow_Présention au Board July 29" xfId="13082"/>
    <cellStyle name="_Percent_Jazztel model 15-exhibits-Friso2_Jazztel model 16DP3-Exhibits_Mobile CSC - CMT_Free Cash Flow_Présention au Board July 29 2" xfId="13083"/>
    <cellStyle name="_Percent_Jazztel model 15-exhibits-Friso2_Jazztel model 16DP3-Exhibits_Mobile CSC - CMT_Free Cash Flow_Présention au Board July 29 2 2" xfId="13084"/>
    <cellStyle name="_Percent_Jazztel model 15-exhibits-Friso2_Jazztel model 16DP3-Exhibits_Mobile CSC - CMT_Free Cash Flow_Présention au Board July 29 2_FCF" xfId="13085"/>
    <cellStyle name="_Percent_Jazztel model 15-exhibits-Friso2_Jazztel model 16DP3-Exhibits_Mobile CSC - CMT_Free Cash Flow_Présention au Board July 29 3" xfId="13086"/>
    <cellStyle name="_Percent_Jazztel model 15-exhibits-Friso2_Jazztel model 16DP3-Exhibits_Mobile CSC - CMT_Free Cash Flow_Présention au Board July 29 3 2" xfId="13087"/>
    <cellStyle name="_Percent_Jazztel model 15-exhibits-Friso2_Jazztel model 16DP3-Exhibits_Mobile CSC - CMT_Free Cash Flow_Présention au Board July 29 3_FCF" xfId="13088"/>
    <cellStyle name="_Percent_Jazztel model 15-exhibits-Friso2_Jazztel model 16DP3-Exhibits_Mobile CSC - CMT_Free Cash Flow_Présention au Board July 29 4" xfId="13089"/>
    <cellStyle name="_Percent_Jazztel model 15-exhibits-Friso2_Jazztel model 16DP3-Exhibits_Mobile CSC - CMT_Free Cash Flow_Présention au Board July 29_FCF" xfId="13090"/>
    <cellStyle name="_Percent_Jazztel model 15-exhibits-Friso2_Jazztel model 16DP3-Exhibits_Mobile CSC - CMT_Free Cash Flow_RM 2008 01 comments ILM" xfId="13091"/>
    <cellStyle name="_Percent_Jazztel model 15-exhibits-Friso2_Jazztel model 16DP3-Exhibits_Mobile CSC - CMT_Free Cash Flow_RM 2008 01 comments ILM 2" xfId="13092"/>
    <cellStyle name="_Percent_Jazztel model 15-exhibits-Friso2_Jazztel model 16DP3-Exhibits_Mobile CSC - CMT_Free Cash Flow_RM 2008 01 comments ILM 2 2" xfId="13093"/>
    <cellStyle name="_Percent_Jazztel model 15-exhibits-Friso2_Jazztel model 16DP3-Exhibits_Mobile CSC - CMT_Free Cash Flow_RM 2008 01 comments ILM 2_FCF" xfId="13094"/>
    <cellStyle name="_Percent_Jazztel model 15-exhibits-Friso2_Jazztel model 16DP3-Exhibits_Mobile CSC - CMT_Free Cash Flow_RM 2008 01 comments ILM 3" xfId="13095"/>
    <cellStyle name="_Percent_Jazztel model 15-exhibits-Friso2_Jazztel model 16DP3-Exhibits_Mobile CSC - CMT_Free Cash Flow_RM 2008 01 comments ILM 3 2" xfId="13096"/>
    <cellStyle name="_Percent_Jazztel model 15-exhibits-Friso2_Jazztel model 16DP3-Exhibits_Mobile CSC - CMT_Free Cash Flow_RM 2008 01 comments ILM 3_FCF" xfId="13097"/>
    <cellStyle name="_Percent_Jazztel model 15-exhibits-Friso2_Jazztel model 16DP3-Exhibits_Mobile CSC - CMT_Free Cash Flow_RM 2008 01 comments ILM 4" xfId="13098"/>
    <cellStyle name="_Percent_Jazztel model 15-exhibits-Friso2_Jazztel model 16DP3-Exhibits_Mobile CSC - CMT_Free Cash Flow_RM 2008 01 comments ILM_FCF" xfId="13099"/>
    <cellStyle name="_Percent_Jazztel model 15-exhibits-Friso2_Jazztel model 16DP3-Exhibits_Mobile CSC - CMT_Free Cash Flow_RM 2008 04 comments ILM" xfId="13100"/>
    <cellStyle name="_Percent_Jazztel model 15-exhibits-Friso2_Jazztel model 16DP3-Exhibits_Mobile CSC - CMT_Free Cash Flow_RM 2008 04 comments ILM 2" xfId="13101"/>
    <cellStyle name="_Percent_Jazztel model 15-exhibits-Friso2_Jazztel model 16DP3-Exhibits_Mobile CSC - CMT_Free Cash Flow_RM 2008 04 comments ILM 2 2" xfId="13102"/>
    <cellStyle name="_Percent_Jazztel model 15-exhibits-Friso2_Jazztel model 16DP3-Exhibits_Mobile CSC - CMT_Free Cash Flow_RM 2008 04 comments ILM 2_FCF" xfId="13103"/>
    <cellStyle name="_Percent_Jazztel model 15-exhibits-Friso2_Jazztel model 16DP3-Exhibits_Mobile CSC - CMT_Free Cash Flow_RM 2008 04 comments ILM 3" xfId="13104"/>
    <cellStyle name="_Percent_Jazztel model 15-exhibits-Friso2_Jazztel model 16DP3-Exhibits_Mobile CSC - CMT_Free Cash Flow_RM 2008 04 comments ILM 3 2" xfId="13105"/>
    <cellStyle name="_Percent_Jazztel model 15-exhibits-Friso2_Jazztel model 16DP3-Exhibits_Mobile CSC - CMT_Free Cash Flow_RM 2008 04 comments ILM 3_FCF" xfId="13106"/>
    <cellStyle name="_Percent_Jazztel model 15-exhibits-Friso2_Jazztel model 16DP3-Exhibits_Mobile CSC - CMT_Free Cash Flow_RM 2008 04 comments ILM 4" xfId="13107"/>
    <cellStyle name="_Percent_Jazztel model 15-exhibits-Friso2_Jazztel model 16DP3-Exhibits_Mobile CSC - CMT_Free Cash Flow_RM 2008 04 comments ILM_FCF" xfId="13108"/>
    <cellStyle name="_Percent_Jazztel model 15-exhibits-Friso2_Jazztel model 16DP3-Exhibits_Mobile CSC - CMT_Free Cash Flow_SPRING 2010" xfId="13109"/>
    <cellStyle name="_Percent_Jazztel model 15-exhibits-Friso2_Jazztel model 16DP3-Exhibits_Mobile CSC - CMT_Free Cash Flow_SPRING 2010 2" xfId="13110"/>
    <cellStyle name="_Percent_Jazztel model 15-exhibits-Friso2_Jazztel model 16DP3-Exhibits_Mobile CSC - CMT_Free Cash Flow_SPRING 2010 2 2" xfId="13111"/>
    <cellStyle name="_Percent_Jazztel model 15-exhibits-Friso2_Jazztel model 16DP3-Exhibits_Mobile CSC - CMT_Free Cash Flow_SPRING 2010 2_FCF" xfId="13112"/>
    <cellStyle name="_Percent_Jazztel model 15-exhibits-Friso2_Jazztel model 16DP3-Exhibits_Mobile CSC - CMT_Free Cash Flow_SPRING 2010 3" xfId="13113"/>
    <cellStyle name="_Percent_Jazztel model 15-exhibits-Friso2_Jazztel model 16DP3-Exhibits_Mobile CSC - CMT_Free Cash Flow_SPRING 2010 3 2" xfId="13114"/>
    <cellStyle name="_Percent_Jazztel model 15-exhibits-Friso2_Jazztel model 16DP3-Exhibits_Mobile CSC - CMT_Free Cash Flow_SPRING 2010 3_FCF" xfId="13115"/>
    <cellStyle name="_Percent_Jazztel model 15-exhibits-Friso2_Jazztel model 16DP3-Exhibits_Mobile CSC - CMT_Free Cash Flow_SPRING 2010 4" xfId="13116"/>
    <cellStyle name="_Percent_Jazztel model 15-exhibits-Friso2_Jazztel model 16DP3-Exhibits_Mobile CSC - CMT_Free Cash Flow_SPRING 2010_FCF" xfId="13117"/>
    <cellStyle name="_Percent_Jazztel model 15-exhibits-Friso2_Jazztel model 16DP3-Exhibits_Mobile CSC - CMT_Free Cash Flow_WC &amp; Free Cash Flow 200801" xfId="13118"/>
    <cellStyle name="_Percent_Jazztel model 15-exhibits-Friso2_Jazztel model 16DP3-Exhibits_Mobile CSC - CMT_Free Cash Flow_WC &amp; Free Cash Flow 200801 2" xfId="13119"/>
    <cellStyle name="_Percent_Jazztel model 15-exhibits-Friso2_Jazztel model 16DP3-Exhibits_Mobile CSC - CMT_Free Cash Flow_WC &amp; Free Cash Flow 200801 2 2" xfId="13120"/>
    <cellStyle name="_Percent_Jazztel model 15-exhibits-Friso2_Jazztel model 16DP3-Exhibits_Mobile CSC - CMT_Free Cash Flow_WC &amp; Free Cash Flow 200801 2_FCF" xfId="13121"/>
    <cellStyle name="_Percent_Jazztel model 15-exhibits-Friso2_Jazztel model 16DP3-Exhibits_Mobile CSC - CMT_Free Cash Flow_WC &amp; Free Cash Flow 200801 3" xfId="13122"/>
    <cellStyle name="_Percent_Jazztel model 15-exhibits-Friso2_Jazztel model 16DP3-Exhibits_Mobile CSC - CMT_Free Cash Flow_WC &amp; Free Cash Flow 200801 3 2" xfId="13123"/>
    <cellStyle name="_Percent_Jazztel model 15-exhibits-Friso2_Jazztel model 16DP3-Exhibits_Mobile CSC - CMT_Free Cash Flow_WC &amp; Free Cash Flow 200801 3_FCF" xfId="13124"/>
    <cellStyle name="_Percent_Jazztel model 15-exhibits-Friso2_Jazztel model 16DP3-Exhibits_Mobile CSC - CMT_Free Cash Flow_WC &amp; Free Cash Flow 200801 4" xfId="13125"/>
    <cellStyle name="_Percent_Jazztel model 15-exhibits-Friso2_Jazztel model 16DP3-Exhibits_Mobile CSC - CMT_Free Cash Flow_WC &amp; Free Cash Flow 200801_FCF" xfId="13126"/>
    <cellStyle name="_Percent_Jazztel model 15-exhibits-Friso2_Jazztel model 16DP3-Exhibits_Mobile CSC - CMT_Free Cash Flow_WC &amp; Free Cash Flow 2011-10" xfId="13127"/>
    <cellStyle name="_Percent_Jazztel model 15-exhibits-Friso2_Jazztel model 16DP3-Exhibits_Mobile CSC - CMT_Free Cash Flow_WC &amp; Free Cash Flow 2011-10 2" xfId="13128"/>
    <cellStyle name="_Percent_Jazztel model 15-exhibits-Friso2_Jazztel model 16DP3-Exhibits_Mobile CSC - CMT_Free Cash Flow_WC &amp; Free Cash Flow 2011-10 2 2" xfId="13129"/>
    <cellStyle name="_Percent_Jazztel model 15-exhibits-Friso2_Jazztel model 16DP3-Exhibits_Mobile CSC - CMT_Free Cash Flow_WC &amp; Free Cash Flow 2011-10 2_FCF" xfId="13130"/>
    <cellStyle name="_Percent_Jazztel model 15-exhibits-Friso2_Jazztel model 16DP3-Exhibits_Mobile CSC - CMT_Free Cash Flow_WC &amp; Free Cash Flow 2011-10 3" xfId="13131"/>
    <cellStyle name="_Percent_Jazztel model 15-exhibits-Friso2_Jazztel model 16DP3-Exhibits_Mobile CSC - CMT_Free Cash Flow_WC &amp; Free Cash Flow 2011-10 3 2" xfId="13132"/>
    <cellStyle name="_Percent_Jazztel model 15-exhibits-Friso2_Jazztel model 16DP3-Exhibits_Mobile CSC - CMT_Free Cash Flow_WC &amp; Free Cash Flow 2011-10 3_FCF" xfId="13133"/>
    <cellStyle name="_Percent_Jazztel model 15-exhibits-Friso2_Jazztel model 16DP3-Exhibits_Mobile CSC - CMT_Free Cash Flow_WC &amp; Free Cash Flow 2011-10 4" xfId="13134"/>
    <cellStyle name="_Percent_Jazztel model 15-exhibits-Friso2_Jazztel model 16DP3-Exhibits_Mobile CSC - CMT_Free Cash Flow_WC &amp; Free Cash Flow 2011-10_FCF" xfId="13135"/>
    <cellStyle name="_Percent_Jazztel model 15-exhibits-Friso2_Jazztel model 16DP3-Exhibits_Mobile CSC - CMT_Free Cash Flow_WC &amp; Free Cash Flow Spring 200806" xfId="13136"/>
    <cellStyle name="_Percent_Jazztel model 15-exhibits-Friso2_Jazztel model 16DP3-Exhibits_Mobile CSC - CMT_Free Cash Flow_WC &amp; Free Cash Flow Spring 200806 2" xfId="13137"/>
    <cellStyle name="_Percent_Jazztel model 15-exhibits-Friso2_Jazztel model 16DP3-Exhibits_Mobile CSC - CMT_Free Cash Flow_WC &amp; Free Cash Flow Spring 200806 2 2" xfId="13138"/>
    <cellStyle name="_Percent_Jazztel model 15-exhibits-Friso2_Jazztel model 16DP3-Exhibits_Mobile CSC - CMT_Free Cash Flow_WC &amp; Free Cash Flow Spring 200806 2_FCF" xfId="13139"/>
    <cellStyle name="_Percent_Jazztel model 15-exhibits-Friso2_Jazztel model 16DP3-Exhibits_Mobile CSC - CMT_Free Cash Flow_WC &amp; Free Cash Flow Spring 200806 3" xfId="13140"/>
    <cellStyle name="_Percent_Jazztel model 15-exhibits-Friso2_Jazztel model 16DP3-Exhibits_Mobile CSC - CMT_Free Cash Flow_WC &amp; Free Cash Flow Spring 200806 3 2" xfId="13141"/>
    <cellStyle name="_Percent_Jazztel model 15-exhibits-Friso2_Jazztel model 16DP3-Exhibits_Mobile CSC - CMT_Free Cash Flow_WC &amp; Free Cash Flow Spring 200806 3_FCF" xfId="13142"/>
    <cellStyle name="_Percent_Jazztel model 15-exhibits-Friso2_Jazztel model 16DP3-Exhibits_Mobile CSC - CMT_Free Cash Flow_WC &amp; Free Cash Flow Spring 200806 4" xfId="13143"/>
    <cellStyle name="_Percent_Jazztel model 15-exhibits-Friso2_Jazztel model 16DP3-Exhibits_Mobile CSC - CMT_Free Cash Flow_WC &amp; Free Cash Flow Spring 200806_FCF" xfId="13144"/>
    <cellStyle name="_Percent_Jazztel model 15-exhibits-Friso2_Jazztel model 16DP3-Exhibits_Mobile CSC - CMT_Net result" xfId="13145"/>
    <cellStyle name="_Percent_Jazztel model 15-exhibits-Friso2_Jazztel model 16DP3-Exhibits_Mobile CSC - CMT_Net result 2" xfId="13146"/>
    <cellStyle name="_Percent_Jazztel model 15-exhibits-Friso2_Jazztel model 16DP3-Exhibits_Mobile CSC - CMT_Net result 2 2" xfId="13147"/>
    <cellStyle name="_Percent_Jazztel model 15-exhibits-Friso2_Jazztel model 16DP3-Exhibits_Mobile CSC - CMT_Net result 2_FCF" xfId="13148"/>
    <cellStyle name="_Percent_Jazztel model 15-exhibits-Friso2_Jazztel model 16DP3-Exhibits_Mobile CSC - CMT_Net result 3" xfId="13149"/>
    <cellStyle name="_Percent_Jazztel model 15-exhibits-Friso2_Jazztel model 16DP3-Exhibits_Mobile CSC - CMT_Net result 3 2" xfId="13150"/>
    <cellStyle name="_Percent_Jazztel model 15-exhibits-Friso2_Jazztel model 16DP3-Exhibits_Mobile CSC - CMT_Net result 3_FCF" xfId="13151"/>
    <cellStyle name="_Percent_Jazztel model 15-exhibits-Friso2_Jazztel model 16DP3-Exhibits_Mobile CSC - CMT_Net result 4" xfId="13152"/>
    <cellStyle name="_Percent_Jazztel model 15-exhibits-Friso2_Jazztel model 16DP3-Exhibits_Mobile CSC - CMT_Net result_FCF" xfId="13153"/>
    <cellStyle name="_Percent_Jazztel model 15-exhibits-Friso2_Jazztel model 16DP3-Exhibits_Mobile CSC - CMT_Présention au Board July 29" xfId="13154"/>
    <cellStyle name="_Percent_Jazztel model 15-exhibits-Friso2_Jazztel model 16DP3-Exhibits_Mobile CSC - CMT_Présention au Board July 29 2" xfId="13155"/>
    <cellStyle name="_Percent_Jazztel model 15-exhibits-Friso2_Jazztel model 16DP3-Exhibits_Mobile CSC - CMT_Présention au Board July 29 2 2" xfId="13156"/>
    <cellStyle name="_Percent_Jazztel model 15-exhibits-Friso2_Jazztel model 16DP3-Exhibits_Mobile CSC - CMT_Présention au Board July 29 2_FCF" xfId="13157"/>
    <cellStyle name="_Percent_Jazztel model 15-exhibits-Friso2_Jazztel model 16DP3-Exhibits_Mobile CSC - CMT_Présention au Board July 29 3" xfId="13158"/>
    <cellStyle name="_Percent_Jazztel model 15-exhibits-Friso2_Jazztel model 16DP3-Exhibits_Mobile CSC - CMT_Présention au Board July 29 3 2" xfId="13159"/>
    <cellStyle name="_Percent_Jazztel model 15-exhibits-Friso2_Jazztel model 16DP3-Exhibits_Mobile CSC - CMT_Présention au Board July 29 3_FCF" xfId="13160"/>
    <cellStyle name="_Percent_Jazztel model 15-exhibits-Friso2_Jazztel model 16DP3-Exhibits_Mobile CSC - CMT_Présention au Board July 29 4" xfId="13161"/>
    <cellStyle name="_Percent_Jazztel model 15-exhibits-Friso2_Jazztel model 16DP3-Exhibits_Mobile CSC - CMT_Présention au Board July 29_FCF" xfId="13162"/>
    <cellStyle name="_Percent_Jazztel model 15-exhibits-Friso2_Jazztel model 16DP3-Exhibits_Mobile CSC - CMT_suivi dette et FCF" xfId="13163"/>
    <cellStyle name="_Percent_Jazztel model 15-exhibits-Friso2_Jazztel model 16DP3-Exhibits_Mobile CSC - CMT_suivi dette et FCF 2" xfId="13164"/>
    <cellStyle name="_Percent_Jazztel model 15-exhibits-Friso2_Jazztel model 16DP3-Exhibits_Mobile CSC - CMT_suivi dette et FCF 2 2" xfId="13165"/>
    <cellStyle name="_Percent_Jazztel model 15-exhibits-Friso2_Jazztel model 16DP3-Exhibits_Mobile CSC - CMT_suivi dette et FCF 2_FCF" xfId="13166"/>
    <cellStyle name="_Percent_Jazztel model 15-exhibits-Friso2_Jazztel model 16DP3-Exhibits_Mobile CSC - CMT_suivi dette et FCF 3" xfId="13167"/>
    <cellStyle name="_Percent_Jazztel model 15-exhibits-Friso2_Jazztel model 16DP3-Exhibits_Mobile CSC - CMT_suivi dette et FCF 3 2" xfId="13168"/>
    <cellStyle name="_Percent_Jazztel model 15-exhibits-Friso2_Jazztel model 16DP3-Exhibits_Mobile CSC - CMT_suivi dette et FCF 3_FCF" xfId="13169"/>
    <cellStyle name="_Percent_Jazztel model 15-exhibits-Friso2_Jazztel model 16DP3-Exhibits_Mobile CSC - CMT_suivi dette et FCF 4" xfId="13170"/>
    <cellStyle name="_Percent_Jazztel model 15-exhibits-Friso2_Jazztel model 16DP3-Exhibits_Mobile CSC - CMT_suivi dette et FCF_FCF" xfId="13171"/>
    <cellStyle name="_Percent_Jazztel model 15-exhibits-Friso2_Jazztel model 16DP3-Exhibits_Mobile CSC - CMT_Synthèse prev 2006 - 2007 par entreprise" xfId="13172"/>
    <cellStyle name="_Percent_Jazztel model 15-exhibits-Friso2_Jazztel model 16DP3-Exhibits_Mobile CSC - CMT_Synthèse prev 2006 - 2007 par entreprise 2" xfId="13173"/>
    <cellStyle name="_Percent_Jazztel model 15-exhibits-Friso2_Jazztel model 16DP3-Exhibits_Mobile CSC - CMT_Synthèse prev 2006 - 2007 par entreprise 2 2" xfId="13174"/>
    <cellStyle name="_Percent_Jazztel model 15-exhibits-Friso2_Jazztel model 16DP3-Exhibits_Mobile CSC - CMT_Synthèse prev 2006 - 2007 par entreprise 2_FCF" xfId="13175"/>
    <cellStyle name="_Percent_Jazztel model 15-exhibits-Friso2_Jazztel model 16DP3-Exhibits_Mobile CSC - CMT_Synthèse prev 2006 - 2007 par entreprise 3" xfId="13176"/>
    <cellStyle name="_Percent_Jazztel model 15-exhibits-Friso2_Jazztel model 16DP3-Exhibits_Mobile CSC - CMT_Synthèse prev 2006 - 2007 par entreprise 3 2" xfId="13177"/>
    <cellStyle name="_Percent_Jazztel model 15-exhibits-Friso2_Jazztel model 16DP3-Exhibits_Mobile CSC - CMT_Synthèse prev 2006 - 2007 par entreprise 3_FCF" xfId="13178"/>
    <cellStyle name="_Percent_Jazztel model 15-exhibits-Friso2_Jazztel model 16DP3-Exhibits_Mobile CSC - CMT_Synthèse prev 2006 - 2007 par entreprise 4" xfId="13179"/>
    <cellStyle name="_Percent_Jazztel model 15-exhibits-Friso2_Jazztel model 16DP3-Exhibits_Mobile CSC - CMT_Synthèse prev 2006 - 2007 par entreprise v2" xfId="13180"/>
    <cellStyle name="_Percent_Jazztel model 15-exhibits-Friso2_Jazztel model 16DP3-Exhibits_Mobile CSC - CMT_Synthèse prev 2006 - 2007 par entreprise v2 2" xfId="13181"/>
    <cellStyle name="_Percent_Jazztel model 15-exhibits-Friso2_Jazztel model 16DP3-Exhibits_Mobile CSC - CMT_Synthèse prev 2006 - 2007 par entreprise v2 2 2" xfId="13182"/>
    <cellStyle name="_Percent_Jazztel model 15-exhibits-Friso2_Jazztel model 16DP3-Exhibits_Mobile CSC - CMT_Synthèse prev 2006 - 2007 par entreprise v2 2_FCF" xfId="13183"/>
    <cellStyle name="_Percent_Jazztel model 15-exhibits-Friso2_Jazztel model 16DP3-Exhibits_Mobile CSC - CMT_Synthèse prev 2006 - 2007 par entreprise v2 3" xfId="13184"/>
    <cellStyle name="_Percent_Jazztel model 15-exhibits-Friso2_Jazztel model 16DP3-Exhibits_Mobile CSC - CMT_Synthèse prev 2006 - 2007 par entreprise v2 3 2" xfId="13185"/>
    <cellStyle name="_Percent_Jazztel model 15-exhibits-Friso2_Jazztel model 16DP3-Exhibits_Mobile CSC - CMT_Synthèse prev 2006 - 2007 par entreprise v2 3_FCF" xfId="13186"/>
    <cellStyle name="_Percent_Jazztel model 15-exhibits-Friso2_Jazztel model 16DP3-Exhibits_Mobile CSC - CMT_Synthèse prev 2006 - 2007 par entreprise v2 4" xfId="13187"/>
    <cellStyle name="_Percent_Jazztel model 15-exhibits-Friso2_Jazztel model 16DP3-Exhibits_Mobile CSC - CMT_Synthèse prev 2006 - 2007 par entreprise v2_Bridge FC Act 2007 vs 2008 (Fct June) par entreprise" xfId="13188"/>
    <cellStyle name="_Percent_Jazztel model 15-exhibits-Friso2_Jazztel model 16DP3-Exhibits_Mobile CSC - CMT_Synthèse prev 2006 - 2007 par entreprise v2_Bridge FC Act 2007 vs 2008 (Fct June) par entreprise 2" xfId="13189"/>
    <cellStyle name="_Percent_Jazztel model 15-exhibits-Friso2_Jazztel model 16DP3-Exhibits_Mobile CSC - CMT_Synthèse prev 2006 - 2007 par entreprise v2_Bridge FC Act 2007 vs 2008 (Fct June) par entreprise 2 2" xfId="13190"/>
    <cellStyle name="_Percent_Jazztel model 15-exhibits-Friso2_Jazztel model 16DP3-Exhibits_Mobile CSC - CMT_Synthèse prev 2006 - 2007 par entreprise v2_Bridge FC Act 2007 vs 2008 (Fct June) par entreprise 2_FCF" xfId="13191"/>
    <cellStyle name="_Percent_Jazztel model 15-exhibits-Friso2_Jazztel model 16DP3-Exhibits_Mobile CSC - CMT_Synthèse prev 2006 - 2007 par entreprise v2_Bridge FC Act 2007 vs 2008 (Fct June) par entreprise 3" xfId="13192"/>
    <cellStyle name="_Percent_Jazztel model 15-exhibits-Friso2_Jazztel model 16DP3-Exhibits_Mobile CSC - CMT_Synthèse prev 2006 - 2007 par entreprise v2_Bridge FC Act 2007 vs 2008 (Fct June) par entreprise 3 2" xfId="13193"/>
    <cellStyle name="_Percent_Jazztel model 15-exhibits-Friso2_Jazztel model 16DP3-Exhibits_Mobile CSC - CMT_Synthèse prev 2006 - 2007 par entreprise v2_Bridge FC Act 2007 vs 2008 (Fct June) par entreprise 3_FCF" xfId="13194"/>
    <cellStyle name="_Percent_Jazztel model 15-exhibits-Friso2_Jazztel model 16DP3-Exhibits_Mobile CSC - CMT_Synthèse prev 2006 - 2007 par entreprise v2_Bridge FC Act 2007 vs 2008 (Fct June) par entreprise 4" xfId="13195"/>
    <cellStyle name="_Percent_Jazztel model 15-exhibits-Friso2_Jazztel model 16DP3-Exhibits_Mobile CSC - CMT_Synthèse prev 2006 - 2007 par entreprise v2_Bridge FC Act 2007 vs 2008 (Fct June) par entreprise_FCF" xfId="13196"/>
    <cellStyle name="_Percent_Jazztel model 15-exhibits-Friso2_Jazztel model 16DP3-Exhibits_Mobile CSC - CMT_Synthèse prev 2006 - 2007 par entreprise v2_Cash Unit Review 2012 03 Acetow" xfId="13197"/>
    <cellStyle name="_Percent_Jazztel model 15-exhibits-Friso2_Jazztel model 16DP3-Exhibits_Mobile CSC - CMT_Synthèse prev 2006 - 2007 par entreprise v2_Chiffres Pres board 2007" xfId="13198"/>
    <cellStyle name="_Percent_Jazztel model 15-exhibits-Friso2_Jazztel model 16DP3-Exhibits_Mobile CSC - CMT_Synthèse prev 2006 - 2007 par entreprise v2_Chiffres Pres board 2007 2" xfId="13199"/>
    <cellStyle name="_Percent_Jazztel model 15-exhibits-Friso2_Jazztel model 16DP3-Exhibits_Mobile CSC - CMT_Synthèse prev 2006 - 2007 par entreprise v2_Chiffres Pres board 2007 2 2" xfId="13200"/>
    <cellStyle name="_Percent_Jazztel model 15-exhibits-Friso2_Jazztel model 16DP3-Exhibits_Mobile CSC - CMT_Synthèse prev 2006 - 2007 par entreprise v2_Chiffres Pres board 2007 2_FCF" xfId="13201"/>
    <cellStyle name="_Percent_Jazztel model 15-exhibits-Friso2_Jazztel model 16DP3-Exhibits_Mobile CSC - CMT_Synthèse prev 2006 - 2007 par entreprise v2_Chiffres Pres board 2007 3" xfId="13202"/>
    <cellStyle name="_Percent_Jazztel model 15-exhibits-Friso2_Jazztel model 16DP3-Exhibits_Mobile CSC - CMT_Synthèse prev 2006 - 2007 par entreprise v2_Chiffres Pres board 2007 3 2" xfId="13203"/>
    <cellStyle name="_Percent_Jazztel model 15-exhibits-Friso2_Jazztel model 16DP3-Exhibits_Mobile CSC - CMT_Synthèse prev 2006 - 2007 par entreprise v2_Chiffres Pres board 2007 3_FCF" xfId="13204"/>
    <cellStyle name="_Percent_Jazztel model 15-exhibits-Friso2_Jazztel model 16DP3-Exhibits_Mobile CSC - CMT_Synthèse prev 2006 - 2007 par entreprise v2_Chiffres Pres board 2007 4" xfId="13205"/>
    <cellStyle name="_Percent_Jazztel model 15-exhibits-Friso2_Jazztel model 16DP3-Exhibits_Mobile CSC - CMT_Synthèse prev 2006 - 2007 par entreprise v2_Chiffres Pres board 2007_FCF" xfId="13206"/>
    <cellStyle name="_Percent_Jazztel model 15-exhibits-Friso2_Jazztel model 16DP3-Exhibits_Mobile CSC - CMT_Synthèse prev 2006 - 2007 par entreprise v2_Conso Bridge EBITDA 2008x2007" xfId="13207"/>
    <cellStyle name="_Percent_Jazztel model 15-exhibits-Friso2_Jazztel model 16DP3-Exhibits_Mobile CSC - CMT_Synthèse prev 2006 - 2007 par entreprise v2_Conso Bridge EBITDA 2008x2007 2" xfId="13208"/>
    <cellStyle name="_Percent_Jazztel model 15-exhibits-Friso2_Jazztel model 16DP3-Exhibits_Mobile CSC - CMT_Synthèse prev 2006 - 2007 par entreprise v2_Conso Bridge EBITDA 2008x2007 2 2" xfId="13209"/>
    <cellStyle name="_Percent_Jazztel model 15-exhibits-Friso2_Jazztel model 16DP3-Exhibits_Mobile CSC - CMT_Synthèse prev 2006 - 2007 par entreprise v2_Conso Bridge EBITDA 2008x2007 2_FCF" xfId="13210"/>
    <cellStyle name="_Percent_Jazztel model 15-exhibits-Friso2_Jazztel model 16DP3-Exhibits_Mobile CSC - CMT_Synthèse prev 2006 - 2007 par entreprise v2_Conso Bridge EBITDA 2008x2007 3" xfId="13211"/>
    <cellStyle name="_Percent_Jazztel model 15-exhibits-Friso2_Jazztel model 16DP3-Exhibits_Mobile CSC - CMT_Synthèse prev 2006 - 2007 par entreprise v2_Conso Bridge EBITDA 2008x2007 3 2" xfId="13212"/>
    <cellStyle name="_Percent_Jazztel model 15-exhibits-Friso2_Jazztel model 16DP3-Exhibits_Mobile CSC - CMT_Synthèse prev 2006 - 2007 par entreprise v2_Conso Bridge EBITDA 2008x2007 3_FCF" xfId="13213"/>
    <cellStyle name="_Percent_Jazztel model 15-exhibits-Friso2_Jazztel model 16DP3-Exhibits_Mobile CSC - CMT_Synthèse prev 2006 - 2007 par entreprise v2_Conso Bridge EBITDA 2008x2007 4" xfId="13214"/>
    <cellStyle name="_Percent_Jazztel model 15-exhibits-Friso2_Jazztel model 16DP3-Exhibits_Mobile CSC - CMT_Synthèse prev 2006 - 2007 par entreprise v2_Conso Bridge EBITDA 2008x2007 SPRING06" xfId="13215"/>
    <cellStyle name="_Percent_Jazztel model 15-exhibits-Friso2_Jazztel model 16DP3-Exhibits_Mobile CSC - CMT_Synthèse prev 2006 - 2007 par entreprise v2_Conso Bridge EBITDA 2008x2007 SPRING06 2" xfId="13216"/>
    <cellStyle name="_Percent_Jazztel model 15-exhibits-Friso2_Jazztel model 16DP3-Exhibits_Mobile CSC - CMT_Synthèse prev 2006 - 2007 par entreprise v2_Conso Bridge EBITDA 2008x2007 SPRING06 2 2" xfId="13217"/>
    <cellStyle name="_Percent_Jazztel model 15-exhibits-Friso2_Jazztel model 16DP3-Exhibits_Mobile CSC - CMT_Synthèse prev 2006 - 2007 par entreprise v2_Conso Bridge EBITDA 2008x2007 SPRING06 2_FCF" xfId="13218"/>
    <cellStyle name="_Percent_Jazztel model 15-exhibits-Friso2_Jazztel model 16DP3-Exhibits_Mobile CSC - CMT_Synthèse prev 2006 - 2007 par entreprise v2_Conso Bridge EBITDA 2008x2007 SPRING06 3" xfId="13219"/>
    <cellStyle name="_Percent_Jazztel model 15-exhibits-Friso2_Jazztel model 16DP3-Exhibits_Mobile CSC - CMT_Synthèse prev 2006 - 2007 par entreprise v2_Conso Bridge EBITDA 2008x2007 SPRING06 3 2" xfId="13220"/>
    <cellStyle name="_Percent_Jazztel model 15-exhibits-Friso2_Jazztel model 16DP3-Exhibits_Mobile CSC - CMT_Synthèse prev 2006 - 2007 par entreprise v2_Conso Bridge EBITDA 2008x2007 SPRING06 3_FCF" xfId="13221"/>
    <cellStyle name="_Percent_Jazztel model 15-exhibits-Friso2_Jazztel model 16DP3-Exhibits_Mobile CSC - CMT_Synthèse prev 2006 - 2007 par entreprise v2_Conso Bridge EBITDA 2008x2007 SPRING06 4" xfId="13222"/>
    <cellStyle name="_Percent_Jazztel model 15-exhibits-Friso2_Jazztel model 16DP3-Exhibits_Mobile CSC - CMT_Synthèse prev 2006 - 2007 par entreprise v2_Conso Bridge EBITDA 2008x2007 SPRING06_FCF" xfId="13223"/>
    <cellStyle name="_Percent_Jazztel model 15-exhibits-Friso2_Jazztel model 16DP3-Exhibits_Mobile CSC - CMT_Synthèse prev 2006 - 2007 par entreprise v2_Conso Bridge EBITDA 2008x2007_FCF" xfId="13224"/>
    <cellStyle name="_Percent_Jazztel model 15-exhibits-Friso2_Jazztel model 16DP3-Exhibits_Mobile CSC - CMT_Synthèse prev 2006 - 2007 par entreprise v2_FCF" xfId="13225"/>
    <cellStyle name="_Percent_Jazztel model 15-exhibits-Friso2_Jazztel model 16DP3-Exhibits_Mobile CSC - CMT_Synthèse prev 2006 - 2007 par entreprise v2_P&amp;L Spring 200806" xfId="13226"/>
    <cellStyle name="_Percent_Jazztel model 15-exhibits-Friso2_Jazztel model 16DP3-Exhibits_Mobile CSC - CMT_Synthèse prev 2006 - 2007 par entreprise v2_P&amp;L Spring 200806 2" xfId="13227"/>
    <cellStyle name="_Percent_Jazztel model 15-exhibits-Friso2_Jazztel model 16DP3-Exhibits_Mobile CSC - CMT_Synthèse prev 2006 - 2007 par entreprise v2_P&amp;L Spring 200806 2 2" xfId="13228"/>
    <cellStyle name="_Percent_Jazztel model 15-exhibits-Friso2_Jazztel model 16DP3-Exhibits_Mobile CSC - CMT_Synthèse prev 2006 - 2007 par entreprise v2_P&amp;L Spring 200806 2_FCF" xfId="13229"/>
    <cellStyle name="_Percent_Jazztel model 15-exhibits-Friso2_Jazztel model 16DP3-Exhibits_Mobile CSC - CMT_Synthèse prev 2006 - 2007 par entreprise v2_P&amp;L Spring 200806 3" xfId="13230"/>
    <cellStyle name="_Percent_Jazztel model 15-exhibits-Friso2_Jazztel model 16DP3-Exhibits_Mobile CSC - CMT_Synthèse prev 2006 - 2007 par entreprise v2_P&amp;L Spring 200806 3 2" xfId="13231"/>
    <cellStyle name="_Percent_Jazztel model 15-exhibits-Friso2_Jazztel model 16DP3-Exhibits_Mobile CSC - CMT_Synthèse prev 2006 - 2007 par entreprise v2_P&amp;L Spring 200806 3_FCF" xfId="13232"/>
    <cellStyle name="_Percent_Jazztel model 15-exhibits-Friso2_Jazztel model 16DP3-Exhibits_Mobile CSC - CMT_Synthèse prev 2006 - 2007 par entreprise v2_P&amp;L Spring 200806 4" xfId="13233"/>
    <cellStyle name="_Percent_Jazztel model 15-exhibits-Friso2_Jazztel model 16DP3-Exhibits_Mobile CSC - CMT_Synthèse prev 2006 - 2007 par entreprise v2_P&amp;L Spring 200806_FCF" xfId="13234"/>
    <cellStyle name="_Percent_Jazztel model 15-exhibits-Friso2_Jazztel model 16DP3-Exhibits_Mobile CSC - CMT_Synthèse prev 2006 - 2007 par entreprise v2_Présentation au Board" xfId="13235"/>
    <cellStyle name="_Percent_Jazztel model 15-exhibits-Friso2_Jazztel model 16DP3-Exhibits_Mobile CSC - CMT_Synthèse prev 2006 - 2007 par entreprise v2_Présentation au Board 2" xfId="13236"/>
    <cellStyle name="_Percent_Jazztel model 15-exhibits-Friso2_Jazztel model 16DP3-Exhibits_Mobile CSC - CMT_Synthèse prev 2006 - 2007 par entreprise v2_Présentation au Board 2 2" xfId="13237"/>
    <cellStyle name="_Percent_Jazztel model 15-exhibits-Friso2_Jazztel model 16DP3-Exhibits_Mobile CSC - CMT_Synthèse prev 2006 - 2007 par entreprise v2_Présentation au Board 2_FCF" xfId="13238"/>
    <cellStyle name="_Percent_Jazztel model 15-exhibits-Friso2_Jazztel model 16DP3-Exhibits_Mobile CSC - CMT_Synthèse prev 2006 - 2007 par entreprise v2_Présentation au Board 3" xfId="13239"/>
    <cellStyle name="_Percent_Jazztel model 15-exhibits-Friso2_Jazztel model 16DP3-Exhibits_Mobile CSC - CMT_Synthèse prev 2006 - 2007 par entreprise v2_Présentation au Board 3 2" xfId="13240"/>
    <cellStyle name="_Percent_Jazztel model 15-exhibits-Friso2_Jazztel model 16DP3-Exhibits_Mobile CSC - CMT_Synthèse prev 2006 - 2007 par entreprise v2_Présentation au Board 3_FCF" xfId="13241"/>
    <cellStyle name="_Percent_Jazztel model 15-exhibits-Friso2_Jazztel model 16DP3-Exhibits_Mobile CSC - CMT_Synthèse prev 2006 - 2007 par entreprise v2_Présentation au Board 4" xfId="13242"/>
    <cellStyle name="_Percent_Jazztel model 15-exhibits-Friso2_Jazztel model 16DP3-Exhibits_Mobile CSC - CMT_Synthèse prev 2006 - 2007 par entreprise v2_Présentation au Board July 29" xfId="13243"/>
    <cellStyle name="_Percent_Jazztel model 15-exhibits-Friso2_Jazztel model 16DP3-Exhibits_Mobile CSC - CMT_Synthèse prev 2006 - 2007 par entreprise v2_Présentation au Board July 29 2" xfId="13244"/>
    <cellStyle name="_Percent_Jazztel model 15-exhibits-Friso2_Jazztel model 16DP3-Exhibits_Mobile CSC - CMT_Synthèse prev 2006 - 2007 par entreprise v2_Présentation au Board July 29 2 2" xfId="13245"/>
    <cellStyle name="_Percent_Jazztel model 15-exhibits-Friso2_Jazztel model 16DP3-Exhibits_Mobile CSC - CMT_Synthèse prev 2006 - 2007 par entreprise v2_Présentation au Board July 29 2_FCF" xfId="13246"/>
    <cellStyle name="_Percent_Jazztel model 15-exhibits-Friso2_Jazztel model 16DP3-Exhibits_Mobile CSC - CMT_Synthèse prev 2006 - 2007 par entreprise v2_Présentation au Board July 29 3" xfId="13247"/>
    <cellStyle name="_Percent_Jazztel model 15-exhibits-Friso2_Jazztel model 16DP3-Exhibits_Mobile CSC - CMT_Synthèse prev 2006 - 2007 par entreprise v2_Présentation au Board July 29 3 2" xfId="13248"/>
    <cellStyle name="_Percent_Jazztel model 15-exhibits-Friso2_Jazztel model 16DP3-Exhibits_Mobile CSC - CMT_Synthèse prev 2006 - 2007 par entreprise v2_Présentation au Board July 29 3_FCF" xfId="13249"/>
    <cellStyle name="_Percent_Jazztel model 15-exhibits-Friso2_Jazztel model 16DP3-Exhibits_Mobile CSC - CMT_Synthèse prev 2006 - 2007 par entreprise v2_Présentation au Board July 29 4" xfId="13250"/>
    <cellStyle name="_Percent_Jazztel model 15-exhibits-Friso2_Jazztel model 16DP3-Exhibits_Mobile CSC - CMT_Synthèse prev 2006 - 2007 par entreprise v2_Présentation au Board July 29_FCF" xfId="13251"/>
    <cellStyle name="_Percent_Jazztel model 15-exhibits-Friso2_Jazztel model 16DP3-Exhibits_Mobile CSC - CMT_Synthèse prev 2006 - 2007 par entreprise v2_Présentation au Board_FCF" xfId="13252"/>
    <cellStyle name="_Percent_Jazztel model 15-exhibits-Friso2_Jazztel model 16DP3-Exhibits_Mobile CSC - CMT_Synthèse prev 2006 - 2007 par entreprise v2_Présentation au CDG July 21 v080708" xfId="13253"/>
    <cellStyle name="_Percent_Jazztel model 15-exhibits-Friso2_Jazztel model 16DP3-Exhibits_Mobile CSC - CMT_Synthèse prev 2006 - 2007 par entreprise v2_Présentation au CDG July 21 v080708 2" xfId="13254"/>
    <cellStyle name="_Percent_Jazztel model 15-exhibits-Friso2_Jazztel model 16DP3-Exhibits_Mobile CSC - CMT_Synthèse prev 2006 - 2007 par entreprise v2_Présentation au CDG July 21 v080708 2 2" xfId="13255"/>
    <cellStyle name="_Percent_Jazztel model 15-exhibits-Friso2_Jazztel model 16DP3-Exhibits_Mobile CSC - CMT_Synthèse prev 2006 - 2007 par entreprise v2_Présentation au CDG July 21 v080708 2_FCF" xfId="13256"/>
    <cellStyle name="_Percent_Jazztel model 15-exhibits-Friso2_Jazztel model 16DP3-Exhibits_Mobile CSC - CMT_Synthèse prev 2006 - 2007 par entreprise v2_Présentation au CDG July 21 v080708 3" xfId="13257"/>
    <cellStyle name="_Percent_Jazztel model 15-exhibits-Friso2_Jazztel model 16DP3-Exhibits_Mobile CSC - CMT_Synthèse prev 2006 - 2007 par entreprise v2_Présentation au CDG July 21 v080708 3 2" xfId="13258"/>
    <cellStyle name="_Percent_Jazztel model 15-exhibits-Friso2_Jazztel model 16DP3-Exhibits_Mobile CSC - CMT_Synthèse prev 2006 - 2007 par entreprise v2_Présentation au CDG July 21 v080708 3_FCF" xfId="13259"/>
    <cellStyle name="_Percent_Jazztel model 15-exhibits-Friso2_Jazztel model 16DP3-Exhibits_Mobile CSC - CMT_Synthèse prev 2006 - 2007 par entreprise v2_Présentation au CDG July 21 v080708 4" xfId="13260"/>
    <cellStyle name="_Percent_Jazztel model 15-exhibits-Friso2_Jazztel model 16DP3-Exhibits_Mobile CSC - CMT_Synthèse prev 2006 - 2007 par entreprise v2_Présentation au CDG July 21 v080708_FCF" xfId="13261"/>
    <cellStyle name="_Percent_Jazztel model 15-exhibits-Friso2_Jazztel model 16DP3-Exhibits_Mobile CSC - CMT_Synthèse prev 2006 - 2007 par entreprise v2_Présention au Board July 29" xfId="13262"/>
    <cellStyle name="_Percent_Jazztel model 15-exhibits-Friso2_Jazztel model 16DP3-Exhibits_Mobile CSC - CMT_Synthèse prev 2006 - 2007 par entreprise v2_Présention au Board July 29 2" xfId="13263"/>
    <cellStyle name="_Percent_Jazztel model 15-exhibits-Friso2_Jazztel model 16DP3-Exhibits_Mobile CSC - CMT_Synthèse prev 2006 - 2007 par entreprise v2_Présention au Board July 29 2 2" xfId="13264"/>
    <cellStyle name="_Percent_Jazztel model 15-exhibits-Friso2_Jazztel model 16DP3-Exhibits_Mobile CSC - CMT_Synthèse prev 2006 - 2007 par entreprise v2_Présention au Board July 29 2_FCF" xfId="13265"/>
    <cellStyle name="_Percent_Jazztel model 15-exhibits-Friso2_Jazztel model 16DP3-Exhibits_Mobile CSC - CMT_Synthèse prev 2006 - 2007 par entreprise v2_Présention au Board July 29 3" xfId="13266"/>
    <cellStyle name="_Percent_Jazztel model 15-exhibits-Friso2_Jazztel model 16DP3-Exhibits_Mobile CSC - CMT_Synthèse prev 2006 - 2007 par entreprise v2_Présention au Board July 29 3 2" xfId="13267"/>
    <cellStyle name="_Percent_Jazztel model 15-exhibits-Friso2_Jazztel model 16DP3-Exhibits_Mobile CSC - CMT_Synthèse prev 2006 - 2007 par entreprise v2_Présention au Board July 29 3_FCF" xfId="13268"/>
    <cellStyle name="_Percent_Jazztel model 15-exhibits-Friso2_Jazztel model 16DP3-Exhibits_Mobile CSC - CMT_Synthèse prev 2006 - 2007 par entreprise v2_Présention au Board July 29 4" xfId="13269"/>
    <cellStyle name="_Percent_Jazztel model 15-exhibits-Friso2_Jazztel model 16DP3-Exhibits_Mobile CSC - CMT_Synthèse prev 2006 - 2007 par entreprise v2_Présention au Board July 29_FCF" xfId="13270"/>
    <cellStyle name="_Percent_Jazztel model 15-exhibits-Friso2_Jazztel model 16DP3-Exhibits_Mobile CSC - CMT_Synthèse prev 2006 - 2007 par entreprise v2_RM 2008 01 comments ILM" xfId="13271"/>
    <cellStyle name="_Percent_Jazztel model 15-exhibits-Friso2_Jazztel model 16DP3-Exhibits_Mobile CSC - CMT_Synthèse prev 2006 - 2007 par entreprise v2_RM 2008 01 comments ILM 2" xfId="13272"/>
    <cellStyle name="_Percent_Jazztel model 15-exhibits-Friso2_Jazztel model 16DP3-Exhibits_Mobile CSC - CMT_Synthèse prev 2006 - 2007 par entreprise v2_RM 2008 01 comments ILM 2 2" xfId="13273"/>
    <cellStyle name="_Percent_Jazztel model 15-exhibits-Friso2_Jazztel model 16DP3-Exhibits_Mobile CSC - CMT_Synthèse prev 2006 - 2007 par entreprise v2_RM 2008 01 comments ILM 2_FCF" xfId="13274"/>
    <cellStyle name="_Percent_Jazztel model 15-exhibits-Friso2_Jazztel model 16DP3-Exhibits_Mobile CSC - CMT_Synthèse prev 2006 - 2007 par entreprise v2_RM 2008 01 comments ILM 3" xfId="13275"/>
    <cellStyle name="_Percent_Jazztel model 15-exhibits-Friso2_Jazztel model 16DP3-Exhibits_Mobile CSC - CMT_Synthèse prev 2006 - 2007 par entreprise v2_RM 2008 01 comments ILM 3 2" xfId="13276"/>
    <cellStyle name="_Percent_Jazztel model 15-exhibits-Friso2_Jazztel model 16DP3-Exhibits_Mobile CSC - CMT_Synthèse prev 2006 - 2007 par entreprise v2_RM 2008 01 comments ILM 3_FCF" xfId="13277"/>
    <cellStyle name="_Percent_Jazztel model 15-exhibits-Friso2_Jazztel model 16DP3-Exhibits_Mobile CSC - CMT_Synthèse prev 2006 - 2007 par entreprise v2_RM 2008 01 comments ILM 4" xfId="13278"/>
    <cellStyle name="_Percent_Jazztel model 15-exhibits-Friso2_Jazztel model 16DP3-Exhibits_Mobile CSC - CMT_Synthèse prev 2006 - 2007 par entreprise v2_RM 2008 01 comments ILM_FCF" xfId="13279"/>
    <cellStyle name="_Percent_Jazztel model 15-exhibits-Friso2_Jazztel model 16DP3-Exhibits_Mobile CSC - CMT_Synthèse prev 2006 - 2007 par entreprise v2_RM 2008 04 comments ILM" xfId="13280"/>
    <cellStyle name="_Percent_Jazztel model 15-exhibits-Friso2_Jazztel model 16DP3-Exhibits_Mobile CSC - CMT_Synthèse prev 2006 - 2007 par entreprise v2_RM 2008 04 comments ILM 2" xfId="13281"/>
    <cellStyle name="_Percent_Jazztel model 15-exhibits-Friso2_Jazztel model 16DP3-Exhibits_Mobile CSC - CMT_Synthèse prev 2006 - 2007 par entreprise v2_RM 2008 04 comments ILM 2 2" xfId="13282"/>
    <cellStyle name="_Percent_Jazztel model 15-exhibits-Friso2_Jazztel model 16DP3-Exhibits_Mobile CSC - CMT_Synthèse prev 2006 - 2007 par entreprise v2_RM 2008 04 comments ILM 2_FCF" xfId="13283"/>
    <cellStyle name="_Percent_Jazztel model 15-exhibits-Friso2_Jazztel model 16DP3-Exhibits_Mobile CSC - CMT_Synthèse prev 2006 - 2007 par entreprise v2_RM 2008 04 comments ILM 3" xfId="13284"/>
    <cellStyle name="_Percent_Jazztel model 15-exhibits-Friso2_Jazztel model 16DP3-Exhibits_Mobile CSC - CMT_Synthèse prev 2006 - 2007 par entreprise v2_RM 2008 04 comments ILM 3 2" xfId="13285"/>
    <cellStyle name="_Percent_Jazztel model 15-exhibits-Friso2_Jazztel model 16DP3-Exhibits_Mobile CSC - CMT_Synthèse prev 2006 - 2007 par entreprise v2_RM 2008 04 comments ILM 3_FCF" xfId="13286"/>
    <cellStyle name="_Percent_Jazztel model 15-exhibits-Friso2_Jazztel model 16DP3-Exhibits_Mobile CSC - CMT_Synthèse prev 2006 - 2007 par entreprise v2_RM 2008 04 comments ILM 4" xfId="13287"/>
    <cellStyle name="_Percent_Jazztel model 15-exhibits-Friso2_Jazztel model 16DP3-Exhibits_Mobile CSC - CMT_Synthèse prev 2006 - 2007 par entreprise v2_RM 2008 04 comments ILM_FCF" xfId="13288"/>
    <cellStyle name="_Percent_Jazztel model 15-exhibits-Friso2_Jazztel model 16DP3-Exhibits_Mobile CSC - CMT_Synthèse prev 2006 - 2007 par entreprise v2_SPRING 2010" xfId="13289"/>
    <cellStyle name="_Percent_Jazztel model 15-exhibits-Friso2_Jazztel model 16DP3-Exhibits_Mobile CSC - CMT_Synthèse prev 2006 - 2007 par entreprise v2_SPRING 2010 2" xfId="13290"/>
    <cellStyle name="_Percent_Jazztel model 15-exhibits-Friso2_Jazztel model 16DP3-Exhibits_Mobile CSC - CMT_Synthèse prev 2006 - 2007 par entreprise v2_SPRING 2010 2 2" xfId="13291"/>
    <cellStyle name="_Percent_Jazztel model 15-exhibits-Friso2_Jazztel model 16DP3-Exhibits_Mobile CSC - CMT_Synthèse prev 2006 - 2007 par entreprise v2_SPRING 2010 2_FCF" xfId="13292"/>
    <cellStyle name="_Percent_Jazztel model 15-exhibits-Friso2_Jazztel model 16DP3-Exhibits_Mobile CSC - CMT_Synthèse prev 2006 - 2007 par entreprise v2_SPRING 2010 3" xfId="13293"/>
    <cellStyle name="_Percent_Jazztel model 15-exhibits-Friso2_Jazztel model 16DP3-Exhibits_Mobile CSC - CMT_Synthèse prev 2006 - 2007 par entreprise v2_SPRING 2010 3 2" xfId="13294"/>
    <cellStyle name="_Percent_Jazztel model 15-exhibits-Friso2_Jazztel model 16DP3-Exhibits_Mobile CSC - CMT_Synthèse prev 2006 - 2007 par entreprise v2_SPRING 2010 3_FCF" xfId="13295"/>
    <cellStyle name="_Percent_Jazztel model 15-exhibits-Friso2_Jazztel model 16DP3-Exhibits_Mobile CSC - CMT_Synthèse prev 2006 - 2007 par entreprise v2_SPRING 2010 4" xfId="13296"/>
    <cellStyle name="_Percent_Jazztel model 15-exhibits-Friso2_Jazztel model 16DP3-Exhibits_Mobile CSC - CMT_Synthèse prev 2006 - 2007 par entreprise v2_SPRING 2010_FCF" xfId="13297"/>
    <cellStyle name="_Percent_Jazztel model 15-exhibits-Friso2_Jazztel model 16DP3-Exhibits_Mobile CSC - CMT_Synthèse prev 2006 - 2007 par entreprise v2_WC &amp; Free Cash Flow 200801" xfId="13298"/>
    <cellStyle name="_Percent_Jazztel model 15-exhibits-Friso2_Jazztel model 16DP3-Exhibits_Mobile CSC - CMT_Synthèse prev 2006 - 2007 par entreprise v2_WC &amp; Free Cash Flow 200801 2" xfId="13299"/>
    <cellStyle name="_Percent_Jazztel model 15-exhibits-Friso2_Jazztel model 16DP3-Exhibits_Mobile CSC - CMT_Synthèse prev 2006 - 2007 par entreprise v2_WC &amp; Free Cash Flow 200801 2 2" xfId="13300"/>
    <cellStyle name="_Percent_Jazztel model 15-exhibits-Friso2_Jazztel model 16DP3-Exhibits_Mobile CSC - CMT_Synthèse prev 2006 - 2007 par entreprise v2_WC &amp; Free Cash Flow 200801 2_FCF" xfId="13301"/>
    <cellStyle name="_Percent_Jazztel model 15-exhibits-Friso2_Jazztel model 16DP3-Exhibits_Mobile CSC - CMT_Synthèse prev 2006 - 2007 par entreprise v2_WC &amp; Free Cash Flow 200801 3" xfId="13302"/>
    <cellStyle name="_Percent_Jazztel model 15-exhibits-Friso2_Jazztel model 16DP3-Exhibits_Mobile CSC - CMT_Synthèse prev 2006 - 2007 par entreprise v2_WC &amp; Free Cash Flow 200801 3 2" xfId="13303"/>
    <cellStyle name="_Percent_Jazztel model 15-exhibits-Friso2_Jazztel model 16DP3-Exhibits_Mobile CSC - CMT_Synthèse prev 2006 - 2007 par entreprise v2_WC &amp; Free Cash Flow 200801 3_FCF" xfId="13304"/>
    <cellStyle name="_Percent_Jazztel model 15-exhibits-Friso2_Jazztel model 16DP3-Exhibits_Mobile CSC - CMT_Synthèse prev 2006 - 2007 par entreprise v2_WC &amp; Free Cash Flow 200801 4" xfId="13305"/>
    <cellStyle name="_Percent_Jazztel model 15-exhibits-Friso2_Jazztel model 16DP3-Exhibits_Mobile CSC - CMT_Synthèse prev 2006 - 2007 par entreprise v2_WC &amp; Free Cash Flow 200801_FCF" xfId="13306"/>
    <cellStyle name="_Percent_Jazztel model 15-exhibits-Friso2_Jazztel model 16DP3-Exhibits_Mobile CSC - CMT_Synthèse prev 2006 - 2007 par entreprise v2_WC &amp; Free Cash Flow 2011-10" xfId="13307"/>
    <cellStyle name="_Percent_Jazztel model 15-exhibits-Friso2_Jazztel model 16DP3-Exhibits_Mobile CSC - CMT_Synthèse prev 2006 - 2007 par entreprise v2_WC &amp; Free Cash Flow 2011-10 2" xfId="13308"/>
    <cellStyle name="_Percent_Jazztel model 15-exhibits-Friso2_Jazztel model 16DP3-Exhibits_Mobile CSC - CMT_Synthèse prev 2006 - 2007 par entreprise v2_WC &amp; Free Cash Flow 2011-10 2 2" xfId="13309"/>
    <cellStyle name="_Percent_Jazztel model 15-exhibits-Friso2_Jazztel model 16DP3-Exhibits_Mobile CSC - CMT_Synthèse prev 2006 - 2007 par entreprise v2_WC &amp; Free Cash Flow 2011-10 2_FCF" xfId="13310"/>
    <cellStyle name="_Percent_Jazztel model 15-exhibits-Friso2_Jazztel model 16DP3-Exhibits_Mobile CSC - CMT_Synthèse prev 2006 - 2007 par entreprise v2_WC &amp; Free Cash Flow 2011-10 3" xfId="13311"/>
    <cellStyle name="_Percent_Jazztel model 15-exhibits-Friso2_Jazztel model 16DP3-Exhibits_Mobile CSC - CMT_Synthèse prev 2006 - 2007 par entreprise v2_WC &amp; Free Cash Flow 2011-10 3 2" xfId="13312"/>
    <cellStyle name="_Percent_Jazztel model 15-exhibits-Friso2_Jazztel model 16DP3-Exhibits_Mobile CSC - CMT_Synthèse prev 2006 - 2007 par entreprise v2_WC &amp; Free Cash Flow 2011-10 3_FCF" xfId="13313"/>
    <cellStyle name="_Percent_Jazztel model 15-exhibits-Friso2_Jazztel model 16DP3-Exhibits_Mobile CSC - CMT_Synthèse prev 2006 - 2007 par entreprise v2_WC &amp; Free Cash Flow 2011-10 4" xfId="13314"/>
    <cellStyle name="_Percent_Jazztel model 15-exhibits-Friso2_Jazztel model 16DP3-Exhibits_Mobile CSC - CMT_Synthèse prev 2006 - 2007 par entreprise v2_WC &amp; Free Cash Flow 2011-10_FCF" xfId="13315"/>
    <cellStyle name="_Percent_Jazztel model 15-exhibits-Friso2_Jazztel model 16DP3-Exhibits_Mobile CSC - CMT_Synthèse prev 2006 - 2007 par entreprise v2_WC &amp; Free Cash Flow Spring 200806" xfId="13316"/>
    <cellStyle name="_Percent_Jazztel model 15-exhibits-Friso2_Jazztel model 16DP3-Exhibits_Mobile CSC - CMT_Synthèse prev 2006 - 2007 par entreprise v2_WC &amp; Free Cash Flow Spring 200806 2" xfId="13317"/>
    <cellStyle name="_Percent_Jazztel model 15-exhibits-Friso2_Jazztel model 16DP3-Exhibits_Mobile CSC - CMT_Synthèse prev 2006 - 2007 par entreprise v2_WC &amp; Free Cash Flow Spring 200806 2 2" xfId="13318"/>
    <cellStyle name="_Percent_Jazztel model 15-exhibits-Friso2_Jazztel model 16DP3-Exhibits_Mobile CSC - CMT_Synthèse prev 2006 - 2007 par entreprise v2_WC &amp; Free Cash Flow Spring 200806 2_FCF" xfId="13319"/>
    <cellStyle name="_Percent_Jazztel model 15-exhibits-Friso2_Jazztel model 16DP3-Exhibits_Mobile CSC - CMT_Synthèse prev 2006 - 2007 par entreprise v2_WC &amp; Free Cash Flow Spring 200806 3" xfId="13320"/>
    <cellStyle name="_Percent_Jazztel model 15-exhibits-Friso2_Jazztel model 16DP3-Exhibits_Mobile CSC - CMT_Synthèse prev 2006 - 2007 par entreprise v2_WC &amp; Free Cash Flow Spring 200806 3 2" xfId="13321"/>
    <cellStyle name="_Percent_Jazztel model 15-exhibits-Friso2_Jazztel model 16DP3-Exhibits_Mobile CSC - CMT_Synthèse prev 2006 - 2007 par entreprise v2_WC &amp; Free Cash Flow Spring 200806 3_FCF" xfId="13322"/>
    <cellStyle name="_Percent_Jazztel model 15-exhibits-Friso2_Jazztel model 16DP3-Exhibits_Mobile CSC - CMT_Synthèse prev 2006 - 2007 par entreprise v2_WC &amp; Free Cash Flow Spring 200806 4" xfId="13323"/>
    <cellStyle name="_Percent_Jazztel model 15-exhibits-Friso2_Jazztel model 16DP3-Exhibits_Mobile CSC - CMT_Synthèse prev 2006 - 2007 par entreprise v2_WC &amp; Free Cash Flow Spring 200806_FCF" xfId="13324"/>
    <cellStyle name="_Percent_Jazztel model 15-exhibits-Friso2_Jazztel model 16DP3-Exhibits_Mobile CSC - CMT_Synthèse prev 2006 - 2007 par entreprise_Bridge FC Act 2007 vs 2008 (Fct June) par entreprise" xfId="13325"/>
    <cellStyle name="_Percent_Jazztel model 15-exhibits-Friso2_Jazztel model 16DP3-Exhibits_Mobile CSC - CMT_Synthèse prev 2006 - 2007 par entreprise_Bridge FC Act 2007 vs 2008 (Fct June) par entreprise 2" xfId="13326"/>
    <cellStyle name="_Percent_Jazztel model 15-exhibits-Friso2_Jazztel model 16DP3-Exhibits_Mobile CSC - CMT_Synthèse prev 2006 - 2007 par entreprise_Bridge FC Act 2007 vs 2008 (Fct June) par entreprise 2 2" xfId="13327"/>
    <cellStyle name="_Percent_Jazztel model 15-exhibits-Friso2_Jazztel model 16DP3-Exhibits_Mobile CSC - CMT_Synthèse prev 2006 - 2007 par entreprise_Bridge FC Act 2007 vs 2008 (Fct June) par entreprise 2_FCF" xfId="13328"/>
    <cellStyle name="_Percent_Jazztel model 15-exhibits-Friso2_Jazztel model 16DP3-Exhibits_Mobile CSC - CMT_Synthèse prev 2006 - 2007 par entreprise_Bridge FC Act 2007 vs 2008 (Fct June) par entreprise 3" xfId="13329"/>
    <cellStyle name="_Percent_Jazztel model 15-exhibits-Friso2_Jazztel model 16DP3-Exhibits_Mobile CSC - CMT_Synthèse prev 2006 - 2007 par entreprise_Bridge FC Act 2007 vs 2008 (Fct June) par entreprise 3 2" xfId="13330"/>
    <cellStyle name="_Percent_Jazztel model 15-exhibits-Friso2_Jazztel model 16DP3-Exhibits_Mobile CSC - CMT_Synthèse prev 2006 - 2007 par entreprise_Bridge FC Act 2007 vs 2008 (Fct June) par entreprise 3_FCF" xfId="13331"/>
    <cellStyle name="_Percent_Jazztel model 15-exhibits-Friso2_Jazztel model 16DP3-Exhibits_Mobile CSC - CMT_Synthèse prev 2006 - 2007 par entreprise_Bridge FC Act 2007 vs 2008 (Fct June) par entreprise 4" xfId="13332"/>
    <cellStyle name="_Percent_Jazztel model 15-exhibits-Friso2_Jazztel model 16DP3-Exhibits_Mobile CSC - CMT_Synthèse prev 2006 - 2007 par entreprise_Bridge FC Act 2007 vs 2008 (Fct June) par entreprise_FCF" xfId="13333"/>
    <cellStyle name="_Percent_Jazztel model 15-exhibits-Friso2_Jazztel model 16DP3-Exhibits_Mobile CSC - CMT_Synthèse prev 2006 - 2007 par entreprise_Cash Unit Review 2012 03 Acetow" xfId="13334"/>
    <cellStyle name="_Percent_Jazztel model 15-exhibits-Friso2_Jazztel model 16DP3-Exhibits_Mobile CSC - CMT_Synthèse prev 2006 - 2007 par entreprise_Conso Bridge EBITDA 2008x2007" xfId="13335"/>
    <cellStyle name="_Percent_Jazztel model 15-exhibits-Friso2_Jazztel model 16DP3-Exhibits_Mobile CSC - CMT_Synthèse prev 2006 - 2007 par entreprise_Conso Bridge EBITDA 2008x2007 2" xfId="13336"/>
    <cellStyle name="_Percent_Jazztel model 15-exhibits-Friso2_Jazztel model 16DP3-Exhibits_Mobile CSC - CMT_Synthèse prev 2006 - 2007 par entreprise_Conso Bridge EBITDA 2008x2007 2 2" xfId="13337"/>
    <cellStyle name="_Percent_Jazztel model 15-exhibits-Friso2_Jazztel model 16DP3-Exhibits_Mobile CSC - CMT_Synthèse prev 2006 - 2007 par entreprise_Conso Bridge EBITDA 2008x2007 2_FCF" xfId="13338"/>
    <cellStyle name="_Percent_Jazztel model 15-exhibits-Friso2_Jazztel model 16DP3-Exhibits_Mobile CSC - CMT_Synthèse prev 2006 - 2007 par entreprise_Conso Bridge EBITDA 2008x2007 3" xfId="13339"/>
    <cellStyle name="_Percent_Jazztel model 15-exhibits-Friso2_Jazztel model 16DP3-Exhibits_Mobile CSC - CMT_Synthèse prev 2006 - 2007 par entreprise_Conso Bridge EBITDA 2008x2007 3 2" xfId="13340"/>
    <cellStyle name="_Percent_Jazztel model 15-exhibits-Friso2_Jazztel model 16DP3-Exhibits_Mobile CSC - CMT_Synthèse prev 2006 - 2007 par entreprise_Conso Bridge EBITDA 2008x2007 3_FCF" xfId="13341"/>
    <cellStyle name="_Percent_Jazztel model 15-exhibits-Friso2_Jazztel model 16DP3-Exhibits_Mobile CSC - CMT_Synthèse prev 2006 - 2007 par entreprise_Conso Bridge EBITDA 2008x2007 4" xfId="13342"/>
    <cellStyle name="_Percent_Jazztel model 15-exhibits-Friso2_Jazztel model 16DP3-Exhibits_Mobile CSC - CMT_Synthèse prev 2006 - 2007 par entreprise_Conso Bridge EBITDA 2008x2007 SPRING06" xfId="13343"/>
    <cellStyle name="_Percent_Jazztel model 15-exhibits-Friso2_Jazztel model 16DP3-Exhibits_Mobile CSC - CMT_Synthèse prev 2006 - 2007 par entreprise_Conso Bridge EBITDA 2008x2007 SPRING06 2" xfId="13344"/>
    <cellStyle name="_Percent_Jazztel model 15-exhibits-Friso2_Jazztel model 16DP3-Exhibits_Mobile CSC - CMT_Synthèse prev 2006 - 2007 par entreprise_Conso Bridge EBITDA 2008x2007 SPRING06 2 2" xfId="13345"/>
    <cellStyle name="_Percent_Jazztel model 15-exhibits-Friso2_Jazztel model 16DP3-Exhibits_Mobile CSC - CMT_Synthèse prev 2006 - 2007 par entreprise_Conso Bridge EBITDA 2008x2007 SPRING06 2_FCF" xfId="13346"/>
    <cellStyle name="_Percent_Jazztel model 15-exhibits-Friso2_Jazztel model 16DP3-Exhibits_Mobile CSC - CMT_Synthèse prev 2006 - 2007 par entreprise_Conso Bridge EBITDA 2008x2007 SPRING06 3" xfId="13347"/>
    <cellStyle name="_Percent_Jazztel model 15-exhibits-Friso2_Jazztel model 16DP3-Exhibits_Mobile CSC - CMT_Synthèse prev 2006 - 2007 par entreprise_Conso Bridge EBITDA 2008x2007 SPRING06 3 2" xfId="13348"/>
    <cellStyle name="_Percent_Jazztel model 15-exhibits-Friso2_Jazztel model 16DP3-Exhibits_Mobile CSC - CMT_Synthèse prev 2006 - 2007 par entreprise_Conso Bridge EBITDA 2008x2007 SPRING06 3_FCF" xfId="13349"/>
    <cellStyle name="_Percent_Jazztel model 15-exhibits-Friso2_Jazztel model 16DP3-Exhibits_Mobile CSC - CMT_Synthèse prev 2006 - 2007 par entreprise_Conso Bridge EBITDA 2008x2007 SPRING06 4" xfId="13350"/>
    <cellStyle name="_Percent_Jazztel model 15-exhibits-Friso2_Jazztel model 16DP3-Exhibits_Mobile CSC - CMT_Synthèse prev 2006 - 2007 par entreprise_Conso Bridge EBITDA 2008x2007 SPRING06_FCF" xfId="13351"/>
    <cellStyle name="_Percent_Jazztel model 15-exhibits-Friso2_Jazztel model 16DP3-Exhibits_Mobile CSC - CMT_Synthèse prev 2006 - 2007 par entreprise_Conso Bridge EBITDA 2008x2007_FCF" xfId="13352"/>
    <cellStyle name="_Percent_Jazztel model 15-exhibits-Friso2_Jazztel model 16DP3-Exhibits_Mobile CSC - CMT_Synthèse prev 2006 - 2007 par entreprise_FCF" xfId="13353"/>
    <cellStyle name="_Percent_Jazztel model 15-exhibits-Friso2_Jazztel model 16DP3-Exhibits_Mobile CSC - CMT_Synthèse prev 2006 - 2007 par entreprise_Formats RDG Dec 2007 vMAG Energy Services" xfId="13354"/>
    <cellStyle name="_Percent_Jazztel model 15-exhibits-Friso2_Jazztel model 16DP3-Exhibits_Mobile CSC - CMT_Synthèse prev 2006 - 2007 par entreprise_Formats RDG Dec 2007 vMAG Energy Services 2" xfId="13355"/>
    <cellStyle name="_Percent_Jazztel model 15-exhibits-Friso2_Jazztel model 16DP3-Exhibits_Mobile CSC - CMT_Synthèse prev 2006 - 2007 par entreprise_Formats RDG Dec 2007 vMAG Energy Services 2 2" xfId="13356"/>
    <cellStyle name="_Percent_Jazztel model 15-exhibits-Friso2_Jazztel model 16DP3-Exhibits_Mobile CSC - CMT_Synthèse prev 2006 - 2007 par entreprise_Formats RDG Dec 2007 vMAG Energy Services 2_FCF" xfId="13357"/>
    <cellStyle name="_Percent_Jazztel model 15-exhibits-Friso2_Jazztel model 16DP3-Exhibits_Mobile CSC - CMT_Synthèse prev 2006 - 2007 par entreprise_Formats RDG Dec 2007 vMAG Energy Services 3" xfId="13358"/>
    <cellStyle name="_Percent_Jazztel model 15-exhibits-Friso2_Jazztel model 16DP3-Exhibits_Mobile CSC - CMT_Synthèse prev 2006 - 2007 par entreprise_Formats RDG Dec 2007 vMAG Energy Services 3 2" xfId="13359"/>
    <cellStyle name="_Percent_Jazztel model 15-exhibits-Friso2_Jazztel model 16DP3-Exhibits_Mobile CSC - CMT_Synthèse prev 2006 - 2007 par entreprise_Formats RDG Dec 2007 vMAG Energy Services 3_FCF" xfId="13360"/>
    <cellStyle name="_Percent_Jazztel model 15-exhibits-Friso2_Jazztel model 16DP3-Exhibits_Mobile CSC - CMT_Synthèse prev 2006 - 2007 par entreprise_Formats RDG Dec 2007 vMAG Energy Services 4" xfId="13361"/>
    <cellStyle name="_Percent_Jazztel model 15-exhibits-Friso2_Jazztel model 16DP3-Exhibits_Mobile CSC - CMT_Synthèse prev 2006 - 2007 par entreprise_Formats RDG Dec 2007 vMAG Energy Services_FCF" xfId="13362"/>
    <cellStyle name="_Percent_Jazztel model 15-exhibits-Friso2_Jazztel model 16DP3-Exhibits_Mobile CSC - CMT_Synthèse prev 2006 - 2007 par entreprise_P&amp;L Spring 200806" xfId="13363"/>
    <cellStyle name="_Percent_Jazztel model 15-exhibits-Friso2_Jazztel model 16DP3-Exhibits_Mobile CSC - CMT_Synthèse prev 2006 - 2007 par entreprise_P&amp;L Spring 200806 2" xfId="13364"/>
    <cellStyle name="_Percent_Jazztel model 15-exhibits-Friso2_Jazztel model 16DP3-Exhibits_Mobile CSC - CMT_Synthèse prev 2006 - 2007 par entreprise_P&amp;L Spring 200806 2 2" xfId="13365"/>
    <cellStyle name="_Percent_Jazztel model 15-exhibits-Friso2_Jazztel model 16DP3-Exhibits_Mobile CSC - CMT_Synthèse prev 2006 - 2007 par entreprise_P&amp;L Spring 200806 2_FCF" xfId="13366"/>
    <cellStyle name="_Percent_Jazztel model 15-exhibits-Friso2_Jazztel model 16DP3-Exhibits_Mobile CSC - CMT_Synthèse prev 2006 - 2007 par entreprise_P&amp;L Spring 200806 3" xfId="13367"/>
    <cellStyle name="_Percent_Jazztel model 15-exhibits-Friso2_Jazztel model 16DP3-Exhibits_Mobile CSC - CMT_Synthèse prev 2006 - 2007 par entreprise_P&amp;L Spring 200806 3 2" xfId="13368"/>
    <cellStyle name="_Percent_Jazztel model 15-exhibits-Friso2_Jazztel model 16DP3-Exhibits_Mobile CSC - CMT_Synthèse prev 2006 - 2007 par entreprise_P&amp;L Spring 200806 3_FCF" xfId="13369"/>
    <cellStyle name="_Percent_Jazztel model 15-exhibits-Friso2_Jazztel model 16DP3-Exhibits_Mobile CSC - CMT_Synthèse prev 2006 - 2007 par entreprise_P&amp;L Spring 200806 4" xfId="13370"/>
    <cellStyle name="_Percent_Jazztel model 15-exhibits-Friso2_Jazztel model 16DP3-Exhibits_Mobile CSC - CMT_Synthèse prev 2006 - 2007 par entreprise_P&amp;L Spring 200806_FCF" xfId="13371"/>
    <cellStyle name="_Percent_Jazztel model 15-exhibits-Friso2_Jazztel model 16DP3-Exhibits_Mobile CSC - CMT_Synthèse prev 2006 - 2007 par entreprise_Présentation au Board" xfId="13372"/>
    <cellStyle name="_Percent_Jazztel model 15-exhibits-Friso2_Jazztel model 16DP3-Exhibits_Mobile CSC - CMT_Synthèse prev 2006 - 2007 par entreprise_Présentation au Board 2" xfId="13373"/>
    <cellStyle name="_Percent_Jazztel model 15-exhibits-Friso2_Jazztel model 16DP3-Exhibits_Mobile CSC - CMT_Synthèse prev 2006 - 2007 par entreprise_Présentation au Board 2 2" xfId="13374"/>
    <cellStyle name="_Percent_Jazztel model 15-exhibits-Friso2_Jazztel model 16DP3-Exhibits_Mobile CSC - CMT_Synthèse prev 2006 - 2007 par entreprise_Présentation au Board 2_FCF" xfId="13375"/>
    <cellStyle name="_Percent_Jazztel model 15-exhibits-Friso2_Jazztel model 16DP3-Exhibits_Mobile CSC - CMT_Synthèse prev 2006 - 2007 par entreprise_Présentation au Board 3" xfId="13376"/>
    <cellStyle name="_Percent_Jazztel model 15-exhibits-Friso2_Jazztel model 16DP3-Exhibits_Mobile CSC - CMT_Synthèse prev 2006 - 2007 par entreprise_Présentation au Board 3 2" xfId="13377"/>
    <cellStyle name="_Percent_Jazztel model 15-exhibits-Friso2_Jazztel model 16DP3-Exhibits_Mobile CSC - CMT_Synthèse prev 2006 - 2007 par entreprise_Présentation au Board 3_FCF" xfId="13378"/>
    <cellStyle name="_Percent_Jazztel model 15-exhibits-Friso2_Jazztel model 16DP3-Exhibits_Mobile CSC - CMT_Synthèse prev 2006 - 2007 par entreprise_Présentation au Board 4" xfId="13379"/>
    <cellStyle name="_Percent_Jazztel model 15-exhibits-Friso2_Jazztel model 16DP3-Exhibits_Mobile CSC - CMT_Synthèse prev 2006 - 2007 par entreprise_Présentation au Board July 29" xfId="13380"/>
    <cellStyle name="_Percent_Jazztel model 15-exhibits-Friso2_Jazztel model 16DP3-Exhibits_Mobile CSC - CMT_Synthèse prev 2006 - 2007 par entreprise_Présentation au Board July 29 2" xfId="13381"/>
    <cellStyle name="_Percent_Jazztel model 15-exhibits-Friso2_Jazztel model 16DP3-Exhibits_Mobile CSC - CMT_Synthèse prev 2006 - 2007 par entreprise_Présentation au Board July 29 2 2" xfId="13382"/>
    <cellStyle name="_Percent_Jazztel model 15-exhibits-Friso2_Jazztel model 16DP3-Exhibits_Mobile CSC - CMT_Synthèse prev 2006 - 2007 par entreprise_Présentation au Board July 29 2_FCF" xfId="13383"/>
    <cellStyle name="_Percent_Jazztel model 15-exhibits-Friso2_Jazztel model 16DP3-Exhibits_Mobile CSC - CMT_Synthèse prev 2006 - 2007 par entreprise_Présentation au Board July 29 3" xfId="13384"/>
    <cellStyle name="_Percent_Jazztel model 15-exhibits-Friso2_Jazztel model 16DP3-Exhibits_Mobile CSC - CMT_Synthèse prev 2006 - 2007 par entreprise_Présentation au Board July 29 3 2" xfId="13385"/>
    <cellStyle name="_Percent_Jazztel model 15-exhibits-Friso2_Jazztel model 16DP3-Exhibits_Mobile CSC - CMT_Synthèse prev 2006 - 2007 par entreprise_Présentation au Board July 29 3_FCF" xfId="13386"/>
    <cellStyle name="_Percent_Jazztel model 15-exhibits-Friso2_Jazztel model 16DP3-Exhibits_Mobile CSC - CMT_Synthèse prev 2006 - 2007 par entreprise_Présentation au Board July 29 4" xfId="13387"/>
    <cellStyle name="_Percent_Jazztel model 15-exhibits-Friso2_Jazztel model 16DP3-Exhibits_Mobile CSC - CMT_Synthèse prev 2006 - 2007 par entreprise_Présentation au Board July 29_FCF" xfId="13388"/>
    <cellStyle name="_Percent_Jazztel model 15-exhibits-Friso2_Jazztel model 16DP3-Exhibits_Mobile CSC - CMT_Synthèse prev 2006 - 2007 par entreprise_Présentation au Board_FCF" xfId="13389"/>
    <cellStyle name="_Percent_Jazztel model 15-exhibits-Friso2_Jazztel model 16DP3-Exhibits_Mobile CSC - CMT_Synthèse prev 2006 - 2007 par entreprise_Présentation au CDG July 21 v080708" xfId="13390"/>
    <cellStyle name="_Percent_Jazztel model 15-exhibits-Friso2_Jazztel model 16DP3-Exhibits_Mobile CSC - CMT_Synthèse prev 2006 - 2007 par entreprise_Présentation au CDG July 21 v080708 2" xfId="13391"/>
    <cellStyle name="_Percent_Jazztel model 15-exhibits-Friso2_Jazztel model 16DP3-Exhibits_Mobile CSC - CMT_Synthèse prev 2006 - 2007 par entreprise_Présentation au CDG July 21 v080708 2 2" xfId="13392"/>
    <cellStyle name="_Percent_Jazztel model 15-exhibits-Friso2_Jazztel model 16DP3-Exhibits_Mobile CSC - CMT_Synthèse prev 2006 - 2007 par entreprise_Présentation au CDG July 21 v080708 2_FCF" xfId="13393"/>
    <cellStyle name="_Percent_Jazztel model 15-exhibits-Friso2_Jazztel model 16DP3-Exhibits_Mobile CSC - CMT_Synthèse prev 2006 - 2007 par entreprise_Présentation au CDG July 21 v080708 3" xfId="13394"/>
    <cellStyle name="_Percent_Jazztel model 15-exhibits-Friso2_Jazztel model 16DP3-Exhibits_Mobile CSC - CMT_Synthèse prev 2006 - 2007 par entreprise_Présentation au CDG July 21 v080708 3 2" xfId="13395"/>
    <cellStyle name="_Percent_Jazztel model 15-exhibits-Friso2_Jazztel model 16DP3-Exhibits_Mobile CSC - CMT_Synthèse prev 2006 - 2007 par entreprise_Présentation au CDG July 21 v080708 3_FCF" xfId="13396"/>
    <cellStyle name="_Percent_Jazztel model 15-exhibits-Friso2_Jazztel model 16DP3-Exhibits_Mobile CSC - CMT_Synthèse prev 2006 - 2007 par entreprise_Présentation au CDG July 21 v080708 4" xfId="13397"/>
    <cellStyle name="_Percent_Jazztel model 15-exhibits-Friso2_Jazztel model 16DP3-Exhibits_Mobile CSC - CMT_Synthèse prev 2006 - 2007 par entreprise_Présentation au CDG July 21 v080708_FCF" xfId="13398"/>
    <cellStyle name="_Percent_Jazztel model 15-exhibits-Friso2_Jazztel model 16DP3-Exhibits_Mobile CSC - CMT_Synthèse prev 2006 - 2007 par entreprise_RM 2008 01 comments ILM" xfId="13399"/>
    <cellStyle name="_Percent_Jazztel model 15-exhibits-Friso2_Jazztel model 16DP3-Exhibits_Mobile CSC - CMT_Synthèse prev 2006 - 2007 par entreprise_RM 2008 01 comments ILM 2" xfId="13400"/>
    <cellStyle name="_Percent_Jazztel model 15-exhibits-Friso2_Jazztel model 16DP3-Exhibits_Mobile CSC - CMT_Synthèse prev 2006 - 2007 par entreprise_RM 2008 01 comments ILM 2 2" xfId="13401"/>
    <cellStyle name="_Percent_Jazztel model 15-exhibits-Friso2_Jazztel model 16DP3-Exhibits_Mobile CSC - CMT_Synthèse prev 2006 - 2007 par entreprise_RM 2008 01 comments ILM 2_FCF" xfId="13402"/>
    <cellStyle name="_Percent_Jazztel model 15-exhibits-Friso2_Jazztel model 16DP3-Exhibits_Mobile CSC - CMT_Synthèse prev 2006 - 2007 par entreprise_RM 2008 01 comments ILM 3" xfId="13403"/>
    <cellStyle name="_Percent_Jazztel model 15-exhibits-Friso2_Jazztel model 16DP3-Exhibits_Mobile CSC - CMT_Synthèse prev 2006 - 2007 par entreprise_RM 2008 01 comments ILM 3 2" xfId="13404"/>
    <cellStyle name="_Percent_Jazztel model 15-exhibits-Friso2_Jazztel model 16DP3-Exhibits_Mobile CSC - CMT_Synthèse prev 2006 - 2007 par entreprise_RM 2008 01 comments ILM 3_FCF" xfId="13405"/>
    <cellStyle name="_Percent_Jazztel model 15-exhibits-Friso2_Jazztel model 16DP3-Exhibits_Mobile CSC - CMT_Synthèse prev 2006 - 2007 par entreprise_RM 2008 01 comments ILM 4" xfId="13406"/>
    <cellStyle name="_Percent_Jazztel model 15-exhibits-Friso2_Jazztel model 16DP3-Exhibits_Mobile CSC - CMT_Synthèse prev 2006 - 2007 par entreprise_RM 2008 01 comments ILM_FCF" xfId="13407"/>
    <cellStyle name="_Percent_Jazztel model 15-exhibits-Friso2_Jazztel model 16DP3-Exhibits_Mobile CSC - CMT_Synthèse prev 2006 - 2007 par entreprise_RM 2008 04 comments ILM" xfId="13408"/>
    <cellStyle name="_Percent_Jazztel model 15-exhibits-Friso2_Jazztel model 16DP3-Exhibits_Mobile CSC - CMT_Synthèse prev 2006 - 2007 par entreprise_RM 2008 04 comments ILM 2" xfId="13409"/>
    <cellStyle name="_Percent_Jazztel model 15-exhibits-Friso2_Jazztel model 16DP3-Exhibits_Mobile CSC - CMT_Synthèse prev 2006 - 2007 par entreprise_RM 2008 04 comments ILM 2 2" xfId="13410"/>
    <cellStyle name="_Percent_Jazztel model 15-exhibits-Friso2_Jazztel model 16DP3-Exhibits_Mobile CSC - CMT_Synthèse prev 2006 - 2007 par entreprise_RM 2008 04 comments ILM 2_FCF" xfId="13411"/>
    <cellStyle name="_Percent_Jazztel model 15-exhibits-Friso2_Jazztel model 16DP3-Exhibits_Mobile CSC - CMT_Synthèse prev 2006 - 2007 par entreprise_RM 2008 04 comments ILM 3" xfId="13412"/>
    <cellStyle name="_Percent_Jazztel model 15-exhibits-Friso2_Jazztel model 16DP3-Exhibits_Mobile CSC - CMT_Synthèse prev 2006 - 2007 par entreprise_RM 2008 04 comments ILM 3 2" xfId="13413"/>
    <cellStyle name="_Percent_Jazztel model 15-exhibits-Friso2_Jazztel model 16DP3-Exhibits_Mobile CSC - CMT_Synthèse prev 2006 - 2007 par entreprise_RM 2008 04 comments ILM 3_FCF" xfId="13414"/>
    <cellStyle name="_Percent_Jazztel model 15-exhibits-Friso2_Jazztel model 16DP3-Exhibits_Mobile CSC - CMT_Synthèse prev 2006 - 2007 par entreprise_RM 2008 04 comments ILM 4" xfId="13415"/>
    <cellStyle name="_Percent_Jazztel model 15-exhibits-Friso2_Jazztel model 16DP3-Exhibits_Mobile CSC - CMT_Synthèse prev 2006 - 2007 par entreprise_RM 2008 04 comments ILM_FCF" xfId="13416"/>
    <cellStyle name="_Percent_Jazztel model 15-exhibits-Friso2_Jazztel model 16DP3-Exhibits_Mobile CSC - CMT_Synthèse prev 2006 - 2007 par entreprise_SPRING 2010" xfId="13417"/>
    <cellStyle name="_Percent_Jazztel model 15-exhibits-Friso2_Jazztel model 16DP3-Exhibits_Mobile CSC - CMT_Synthèse prev 2006 - 2007 par entreprise_SPRING 2010 2" xfId="13418"/>
    <cellStyle name="_Percent_Jazztel model 15-exhibits-Friso2_Jazztel model 16DP3-Exhibits_Mobile CSC - CMT_Synthèse prev 2006 - 2007 par entreprise_SPRING 2010 2 2" xfId="13419"/>
    <cellStyle name="_Percent_Jazztel model 15-exhibits-Friso2_Jazztel model 16DP3-Exhibits_Mobile CSC - CMT_Synthèse prev 2006 - 2007 par entreprise_SPRING 2010 2_FCF" xfId="13420"/>
    <cellStyle name="_Percent_Jazztel model 15-exhibits-Friso2_Jazztel model 16DP3-Exhibits_Mobile CSC - CMT_Synthèse prev 2006 - 2007 par entreprise_SPRING 2010 3" xfId="13421"/>
    <cellStyle name="_Percent_Jazztel model 15-exhibits-Friso2_Jazztel model 16DP3-Exhibits_Mobile CSC - CMT_Synthèse prev 2006 - 2007 par entreprise_SPRING 2010 3 2" xfId="13422"/>
    <cellStyle name="_Percent_Jazztel model 15-exhibits-Friso2_Jazztel model 16DP3-Exhibits_Mobile CSC - CMT_Synthèse prev 2006 - 2007 par entreprise_SPRING 2010 3_FCF" xfId="13423"/>
    <cellStyle name="_Percent_Jazztel model 15-exhibits-Friso2_Jazztel model 16DP3-Exhibits_Mobile CSC - CMT_Synthèse prev 2006 - 2007 par entreprise_SPRING 2010 4" xfId="13424"/>
    <cellStyle name="_Percent_Jazztel model 15-exhibits-Friso2_Jazztel model 16DP3-Exhibits_Mobile CSC - CMT_Synthèse prev 2006 - 2007 par entreprise_SPRING 2010_FCF" xfId="13425"/>
    <cellStyle name="_Percent_Jazztel model 15-exhibits-Friso2_Jazztel model 16DP3-Exhibits_Mobile CSC - CMT_Synthèse prev 2006 - 2007 par entreprise_Synthèse Rhodia Spring Dec 2007 P&amp;L" xfId="13426"/>
    <cellStyle name="_Percent_Jazztel model 15-exhibits-Friso2_Jazztel model 16DP3-Exhibits_Mobile CSC - CMT_Synthèse prev 2006 - 2007 par entreprise_Synthèse Rhodia Spring Dec 2007 P&amp;L 2" xfId="13427"/>
    <cellStyle name="_Percent_Jazztel model 15-exhibits-Friso2_Jazztel model 16DP3-Exhibits_Mobile CSC - CMT_Synthèse prev 2006 - 2007 par entreprise_Synthèse Rhodia Spring Dec 2007 P&amp;L 2 2" xfId="13428"/>
    <cellStyle name="_Percent_Jazztel model 15-exhibits-Friso2_Jazztel model 16DP3-Exhibits_Mobile CSC - CMT_Synthèse prev 2006 - 2007 par entreprise_Synthèse Rhodia Spring Dec 2007 P&amp;L 2_FCF" xfId="13429"/>
    <cellStyle name="_Percent_Jazztel model 15-exhibits-Friso2_Jazztel model 16DP3-Exhibits_Mobile CSC - CMT_Synthèse prev 2006 - 2007 par entreprise_Synthèse Rhodia Spring Dec 2007 P&amp;L 3" xfId="13430"/>
    <cellStyle name="_Percent_Jazztel model 15-exhibits-Friso2_Jazztel model 16DP3-Exhibits_Mobile CSC - CMT_Synthèse prev 2006 - 2007 par entreprise_Synthèse Rhodia Spring Dec 2007 P&amp;L 3 2" xfId="13431"/>
    <cellStyle name="_Percent_Jazztel model 15-exhibits-Friso2_Jazztel model 16DP3-Exhibits_Mobile CSC - CMT_Synthèse prev 2006 - 2007 par entreprise_Synthèse Rhodia Spring Dec 2007 P&amp;L 3_FCF" xfId="13432"/>
    <cellStyle name="_Percent_Jazztel model 15-exhibits-Friso2_Jazztel model 16DP3-Exhibits_Mobile CSC - CMT_Synthèse prev 2006 - 2007 par entreprise_Synthèse Rhodia Spring Dec 2007 P&amp;L 4" xfId="13433"/>
    <cellStyle name="_Percent_Jazztel model 15-exhibits-Friso2_Jazztel model 16DP3-Exhibits_Mobile CSC - CMT_Synthèse prev 2006 - 2007 par entreprise_Synthèse Rhodia Spring Dec 2007 P&amp;L_FCF" xfId="13434"/>
    <cellStyle name="_Percent_Jazztel model 15-exhibits-Friso2_Jazztel model 16DP3-Exhibits_Mobile CSC - CMT_Synthèse prev 2006 - 2007 par entreprise_WC &amp; Free Cash Flow 200801" xfId="13435"/>
    <cellStyle name="_Percent_Jazztel model 15-exhibits-Friso2_Jazztel model 16DP3-Exhibits_Mobile CSC - CMT_Synthèse prev 2006 - 2007 par entreprise_WC &amp; Free Cash Flow 200801 2" xfId="13436"/>
    <cellStyle name="_Percent_Jazztel model 15-exhibits-Friso2_Jazztel model 16DP3-Exhibits_Mobile CSC - CMT_Synthèse prev 2006 - 2007 par entreprise_WC &amp; Free Cash Flow 200801 2 2" xfId="13437"/>
    <cellStyle name="_Percent_Jazztel model 15-exhibits-Friso2_Jazztel model 16DP3-Exhibits_Mobile CSC - CMT_Synthèse prev 2006 - 2007 par entreprise_WC &amp; Free Cash Flow 200801 2_FCF" xfId="13438"/>
    <cellStyle name="_Percent_Jazztel model 15-exhibits-Friso2_Jazztel model 16DP3-Exhibits_Mobile CSC - CMT_Synthèse prev 2006 - 2007 par entreprise_WC &amp; Free Cash Flow 200801 3" xfId="13439"/>
    <cellStyle name="_Percent_Jazztel model 15-exhibits-Friso2_Jazztel model 16DP3-Exhibits_Mobile CSC - CMT_Synthèse prev 2006 - 2007 par entreprise_WC &amp; Free Cash Flow 200801 3 2" xfId="13440"/>
    <cellStyle name="_Percent_Jazztel model 15-exhibits-Friso2_Jazztel model 16DP3-Exhibits_Mobile CSC - CMT_Synthèse prev 2006 - 2007 par entreprise_WC &amp; Free Cash Flow 200801 3_FCF" xfId="13441"/>
    <cellStyle name="_Percent_Jazztel model 15-exhibits-Friso2_Jazztel model 16DP3-Exhibits_Mobile CSC - CMT_Synthèse prev 2006 - 2007 par entreprise_WC &amp; Free Cash Flow 200801 4" xfId="13442"/>
    <cellStyle name="_Percent_Jazztel model 15-exhibits-Friso2_Jazztel model 16DP3-Exhibits_Mobile CSC - CMT_Synthèse prev 2006 - 2007 par entreprise_WC &amp; Free Cash Flow 200801_FCF" xfId="13443"/>
    <cellStyle name="_Percent_Jazztel model 15-exhibits-Friso2_Jazztel model 16DP3-Exhibits_Mobile CSC - CMT_Synthèse prev 2006 - 2007 par entreprise_WC &amp; Free Cash Flow 2011-10" xfId="13444"/>
    <cellStyle name="_Percent_Jazztel model 15-exhibits-Friso2_Jazztel model 16DP3-Exhibits_Mobile CSC - CMT_Synthèse prev 2006 - 2007 par entreprise_WC &amp; Free Cash Flow 2011-10 2" xfId="13445"/>
    <cellStyle name="_Percent_Jazztel model 15-exhibits-Friso2_Jazztel model 16DP3-Exhibits_Mobile CSC - CMT_Synthèse prev 2006 - 2007 par entreprise_WC &amp; Free Cash Flow 2011-10 2 2" xfId="13446"/>
    <cellStyle name="_Percent_Jazztel model 15-exhibits-Friso2_Jazztel model 16DP3-Exhibits_Mobile CSC - CMT_Synthèse prev 2006 - 2007 par entreprise_WC &amp; Free Cash Flow 2011-10 2_FCF" xfId="13447"/>
    <cellStyle name="_Percent_Jazztel model 15-exhibits-Friso2_Jazztel model 16DP3-Exhibits_Mobile CSC - CMT_Synthèse prev 2006 - 2007 par entreprise_WC &amp; Free Cash Flow 2011-10 3" xfId="13448"/>
    <cellStyle name="_Percent_Jazztel model 15-exhibits-Friso2_Jazztel model 16DP3-Exhibits_Mobile CSC - CMT_Synthèse prev 2006 - 2007 par entreprise_WC &amp; Free Cash Flow 2011-10 3 2" xfId="13449"/>
    <cellStyle name="_Percent_Jazztel model 15-exhibits-Friso2_Jazztel model 16DP3-Exhibits_Mobile CSC - CMT_Synthèse prev 2006 - 2007 par entreprise_WC &amp; Free Cash Flow 2011-10 3_FCF" xfId="13450"/>
    <cellStyle name="_Percent_Jazztel model 15-exhibits-Friso2_Jazztel model 16DP3-Exhibits_Mobile CSC - CMT_Synthèse prev 2006 - 2007 par entreprise_WC &amp; Free Cash Flow 2011-10 4" xfId="13451"/>
    <cellStyle name="_Percent_Jazztel model 15-exhibits-Friso2_Jazztel model 16DP3-Exhibits_Mobile CSC - CMT_Synthèse prev 2006 - 2007 par entreprise_WC &amp; Free Cash Flow 2011-10_FCF" xfId="13452"/>
    <cellStyle name="_Percent_Jazztel model 15-exhibits-Friso2_Jazztel model 16DP3-Exhibits_Mobile CSC - CMT_Synthèse prev 2006 - 2007 par entreprise_WC &amp; Free Cash Flow Spring 200806" xfId="13453"/>
    <cellStyle name="_Percent_Jazztel model 15-exhibits-Friso2_Jazztel model 16DP3-Exhibits_Mobile CSC - CMT_Synthèse prev 2006 - 2007 par entreprise_WC &amp; Free Cash Flow Spring 200806 2" xfId="13454"/>
    <cellStyle name="_Percent_Jazztel model 15-exhibits-Friso2_Jazztel model 16DP3-Exhibits_Mobile CSC - CMT_Synthèse prev 2006 - 2007 par entreprise_WC &amp; Free Cash Flow Spring 200806 2 2" xfId="13455"/>
    <cellStyle name="_Percent_Jazztel model 15-exhibits-Friso2_Jazztel model 16DP3-Exhibits_Mobile CSC - CMT_Synthèse prev 2006 - 2007 par entreprise_WC &amp; Free Cash Flow Spring 200806 2_FCF" xfId="13456"/>
    <cellStyle name="_Percent_Jazztel model 15-exhibits-Friso2_Jazztel model 16DP3-Exhibits_Mobile CSC - CMT_Synthèse prev 2006 - 2007 par entreprise_WC &amp; Free Cash Flow Spring 200806 3" xfId="13457"/>
    <cellStyle name="_Percent_Jazztel model 15-exhibits-Friso2_Jazztel model 16DP3-Exhibits_Mobile CSC - CMT_Synthèse prev 2006 - 2007 par entreprise_WC &amp; Free Cash Flow Spring 200806 3 2" xfId="13458"/>
    <cellStyle name="_Percent_Jazztel model 15-exhibits-Friso2_Jazztel model 16DP3-Exhibits_Mobile CSC - CMT_Synthèse prev 2006 - 2007 par entreprise_WC &amp; Free Cash Flow Spring 200806 3_FCF" xfId="13459"/>
    <cellStyle name="_Percent_Jazztel model 15-exhibits-Friso2_Jazztel model 16DP3-Exhibits_Mobile CSC - CMT_Synthèse prev 2006 - 2007 par entreprise_WC &amp; Free Cash Flow Spring 200806 4" xfId="13460"/>
    <cellStyle name="_Percent_Jazztel model 15-exhibits-Friso2_Jazztel model 16DP3-Exhibits_Mobile CSC - CMT_Synthèse prev 2006 - 2007 par entreprise_WC &amp; Free Cash Flow Spring 200806_FCF" xfId="13461"/>
    <cellStyle name="_Percent_Jazztel model 15-exhibits-Friso2_Jazztel model 16DP3-Exhibits_T_MOBIL2" xfId="13462"/>
    <cellStyle name="_Percent_Jazztel model 15-exhibits-Friso2_Jazztel model 16DP3-Exhibits_T_MOBIL2 2" xfId="13463"/>
    <cellStyle name="_Percent_Jazztel model 15-exhibits-Friso2_Jazztel model 16DP3-Exhibits_T_MOBIL2 2 2" xfId="13464"/>
    <cellStyle name="_Percent_Jazztel model 15-exhibits-Friso2_Jazztel model 16DP3-Exhibits_T_MOBIL2 2_FCF" xfId="13465"/>
    <cellStyle name="_Percent_Jazztel model 15-exhibits-Friso2_Jazztel model 16DP3-Exhibits_T_MOBIL2 3" xfId="13466"/>
    <cellStyle name="_Percent_Jazztel model 15-exhibits-Friso2_Jazztel model 16DP3-Exhibits_T_MOBIL2 3 2" xfId="13467"/>
    <cellStyle name="_Percent_Jazztel model 15-exhibits-Friso2_Jazztel model 16DP3-Exhibits_T_MOBIL2 3_FCF" xfId="13468"/>
    <cellStyle name="_Percent_Jazztel model 15-exhibits-Friso2_Jazztel model 16DP3-Exhibits_T_MOBIL2 4" xfId="13469"/>
    <cellStyle name="_Percent_Jazztel model 15-exhibits-Friso2_Jazztel model 16DP3-Exhibits_T_MOBIL2_FCF" xfId="13470"/>
    <cellStyle name="_Percent_Jazztel model 15-exhibits-Friso2_Jazztel model 16DP3-Exhibits_T_MOBIL2_Merger model_10 Aug Credit" xfId="13471"/>
    <cellStyle name="_Percent_Jazztel model 15-exhibits-Friso2_Jazztel model 16DP3-Exhibits_T_MOBIL2_Merger model_10 Aug Credit 2" xfId="13472"/>
    <cellStyle name="_Percent_Jazztel model 15-exhibits-Friso2_Jazztel model 16DP3-Exhibits_T_MOBIL2_Merger model_10 Aug Credit 2 2" xfId="13473"/>
    <cellStyle name="_Percent_Jazztel model 15-exhibits-Friso2_Jazztel model 16DP3-Exhibits_T_MOBIL2_Merger model_10 Aug Credit 2_FCF" xfId="13474"/>
    <cellStyle name="_Percent_Jazztel model 15-exhibits-Friso2_Jazztel model 16DP3-Exhibits_T_MOBIL2_Merger model_10 Aug Credit 3" xfId="13475"/>
    <cellStyle name="_Percent_Jazztel model 15-exhibits-Friso2_Jazztel model 16DP3-Exhibits_T_MOBIL2_Merger model_10 Aug Credit 3 2" xfId="13476"/>
    <cellStyle name="_Percent_Jazztel model 15-exhibits-Friso2_Jazztel model 16DP3-Exhibits_T_MOBIL2_Merger model_10 Aug Credit 3_FCF" xfId="13477"/>
    <cellStyle name="_Percent_Jazztel model 15-exhibits-Friso2_Jazztel model 16DP3-Exhibits_T_MOBIL2_Merger model_10 Aug Credit 4" xfId="13478"/>
    <cellStyle name="_Percent_Jazztel model 15-exhibits-Friso2_Jazztel model 16DP3-Exhibits_T_MOBIL2_Merger model_10 Aug Credit_FCF" xfId="13479"/>
    <cellStyle name="_Percent_Jazztel model 15-exhibits-Friso2_Jazztel model 18DP-exhibits" xfId="13480"/>
    <cellStyle name="_Percent_Jazztel model 15-exhibits-Friso2_Jazztel model 18DP-exhibits 2" xfId="13481"/>
    <cellStyle name="_Percent_Jazztel model 15-exhibits-Friso2_Jazztel model 18DP-exhibits 2 2" xfId="13482"/>
    <cellStyle name="_Percent_Jazztel model 15-exhibits-Friso2_Jazztel model 18DP-exhibits 2_FCF" xfId="13483"/>
    <cellStyle name="_Percent_Jazztel model 15-exhibits-Friso2_Jazztel model 18DP-exhibits 3" xfId="13484"/>
    <cellStyle name="_Percent_Jazztel model 15-exhibits-Friso2_Jazztel model 18DP-exhibits 3 2" xfId="13485"/>
    <cellStyle name="_Percent_Jazztel model 15-exhibits-Friso2_Jazztel model 18DP-exhibits 3_FCF" xfId="13486"/>
    <cellStyle name="_Percent_Jazztel model 15-exhibits-Friso2_Jazztel model 18DP-exhibits 4" xfId="13487"/>
    <cellStyle name="_Percent_Jazztel model 15-exhibits-Friso2_Jazztel model 18DP-exhibits_FCF" xfId="13488"/>
    <cellStyle name="_Percent_Jazztel model 15-exhibits-Friso2_Mobile CSC - CMT" xfId="13489"/>
    <cellStyle name="_Percent_Jazztel model 15-exhibits-Friso2_Mobile CSC - CMT 2" xfId="13490"/>
    <cellStyle name="_Percent_Jazztel model 15-exhibits-Friso2_Mobile CSC - CMT 2 2" xfId="13491"/>
    <cellStyle name="_Percent_Jazztel model 15-exhibits-Friso2_Mobile CSC - CMT 2_FCF" xfId="13492"/>
    <cellStyle name="_Percent_Jazztel model 15-exhibits-Friso2_Mobile CSC - CMT 3" xfId="13493"/>
    <cellStyle name="_Percent_Jazztel model 15-exhibits-Friso2_Mobile CSC - CMT 3 2" xfId="13494"/>
    <cellStyle name="_Percent_Jazztel model 15-exhibits-Friso2_Mobile CSC - CMT 3_FCF" xfId="13495"/>
    <cellStyle name="_Percent_Jazztel model 15-exhibits-Friso2_Mobile CSC - CMT 4" xfId="13496"/>
    <cellStyle name="_Percent_Jazztel model 15-exhibits-Friso2_Mobile CSC - CMT_FCF" xfId="13497"/>
    <cellStyle name="_Percent_Jazztel model 15-exhibits-Friso2_Mobile CSC - CMT_Merger model_10 Aug Credit" xfId="13498"/>
    <cellStyle name="_Percent_Jazztel model 15-exhibits-Friso2_Mobile CSC - CMT_Merger model_10 Aug Credit 2" xfId="13499"/>
    <cellStyle name="_Percent_Jazztel model 15-exhibits-Friso2_Mobile CSC - CMT_Merger model_10 Aug Credit 2 2" xfId="13500"/>
    <cellStyle name="_Percent_Jazztel model 15-exhibits-Friso2_Mobile CSC - CMT_Merger model_10 Aug Credit 2_FCF" xfId="13501"/>
    <cellStyle name="_Percent_Jazztel model 15-exhibits-Friso2_Mobile CSC - CMT_Merger model_10 Aug Credit 3" xfId="13502"/>
    <cellStyle name="_Percent_Jazztel model 15-exhibits-Friso2_Mobile CSC - CMT_Merger model_10 Aug Credit 3 2" xfId="13503"/>
    <cellStyle name="_Percent_Jazztel model 15-exhibits-Friso2_Mobile CSC - CMT_Merger model_10 Aug Credit 3_FCF" xfId="13504"/>
    <cellStyle name="_Percent_Jazztel model 15-exhibits-Friso2_Mobile CSC - CMT_Merger model_10 Aug Credit 4" xfId="13505"/>
    <cellStyle name="_Percent_Jazztel model 15-exhibits-Friso2_Mobile CSC - CMT_Merger model_10 Aug Credit_FCF" xfId="13506"/>
    <cellStyle name="_Percent_Jazztel model 16DP2-Exhibits" xfId="13507"/>
    <cellStyle name="_Percent_Jazztel model 16DP2-Exhibits 2" xfId="13508"/>
    <cellStyle name="_Percent_Jazztel model 16DP2-Exhibits 2 2" xfId="13509"/>
    <cellStyle name="_Percent_Jazztel model 16DP2-Exhibits 2_FCF" xfId="13510"/>
    <cellStyle name="_Percent_Jazztel model 16DP2-Exhibits 3" xfId="13511"/>
    <cellStyle name="_Percent_Jazztel model 16DP2-Exhibits 3 2" xfId="13512"/>
    <cellStyle name="_Percent_Jazztel model 16DP2-Exhibits 3_FCF" xfId="13513"/>
    <cellStyle name="_Percent_Jazztel model 16DP2-Exhibits 4" xfId="13514"/>
    <cellStyle name="_Percent_Jazztel model 16DP2-Exhibits_Bridge FC Act 2007 vs 2008 (Fct June) par entreprise" xfId="13515"/>
    <cellStyle name="_Percent_Jazztel model 16DP2-Exhibits_Bridge FC Act 2007 vs 2008 (Fct June) par entreprise 2" xfId="13516"/>
    <cellStyle name="_Percent_Jazztel model 16DP2-Exhibits_Bridge FC Act 2007 vs 2008 (Fct June) par entreprise 2 2" xfId="13517"/>
    <cellStyle name="_Percent_Jazztel model 16DP2-Exhibits_Bridge FC Act 2007 vs 2008 (Fct June) par entreprise 2_FCF" xfId="13518"/>
    <cellStyle name="_Percent_Jazztel model 16DP2-Exhibits_Bridge FC Act 2007 vs 2008 (Fct June) par entreprise 3" xfId="13519"/>
    <cellStyle name="_Percent_Jazztel model 16DP2-Exhibits_Bridge FC Act 2007 vs 2008 (Fct June) par entreprise 3 2" xfId="13520"/>
    <cellStyle name="_Percent_Jazztel model 16DP2-Exhibits_Bridge FC Act 2007 vs 2008 (Fct June) par entreprise 3_FCF" xfId="13521"/>
    <cellStyle name="_Percent_Jazztel model 16DP2-Exhibits_Bridge FC Act 2007 vs 2008 (Fct June) par entreprise 4" xfId="13522"/>
    <cellStyle name="_Percent_Jazztel model 16DP2-Exhibits_Bridge FC Act 2007 vs 2008 (Fct June) par entreprise_FCF" xfId="13523"/>
    <cellStyle name="_Percent_Jazztel model 16DP2-Exhibits_Cash Unit Review 2012 03 Acetow" xfId="13524"/>
    <cellStyle name="_Percent_Jazztel model 16DP2-Exhibits_Chiffres Pres board 2007" xfId="13525"/>
    <cellStyle name="_Percent_Jazztel model 16DP2-Exhibits_Chiffres Pres board 2007 2" xfId="13526"/>
    <cellStyle name="_Percent_Jazztel model 16DP2-Exhibits_Chiffres Pres board 2007 2 2" xfId="13527"/>
    <cellStyle name="_Percent_Jazztel model 16DP2-Exhibits_Chiffres Pres board 2007 2_FCF" xfId="13528"/>
    <cellStyle name="_Percent_Jazztel model 16DP2-Exhibits_Chiffres Pres board 2007 3" xfId="13529"/>
    <cellStyle name="_Percent_Jazztel model 16DP2-Exhibits_Chiffres Pres board 2007 3 2" xfId="13530"/>
    <cellStyle name="_Percent_Jazztel model 16DP2-Exhibits_Chiffres Pres board 2007 3_FCF" xfId="13531"/>
    <cellStyle name="_Percent_Jazztel model 16DP2-Exhibits_Chiffres Pres board 2007 4" xfId="13532"/>
    <cellStyle name="_Percent_Jazztel model 16DP2-Exhibits_Chiffres Pres board 2007_FCF" xfId="13533"/>
    <cellStyle name="_Percent_Jazztel model 16DP2-Exhibits_Chiffres Pres Juillet 2007" xfId="13534"/>
    <cellStyle name="_Percent_Jazztel model 16DP2-Exhibits_Chiffres Pres Juillet 2007 2" xfId="13535"/>
    <cellStyle name="_Percent_Jazztel model 16DP2-Exhibits_Chiffres Pres Juillet 2007 2 2" xfId="13536"/>
    <cellStyle name="_Percent_Jazztel model 16DP2-Exhibits_Chiffres Pres Juillet 2007 2_FCF" xfId="13537"/>
    <cellStyle name="_Percent_Jazztel model 16DP2-Exhibits_Chiffres Pres Juillet 2007 3" xfId="13538"/>
    <cellStyle name="_Percent_Jazztel model 16DP2-Exhibits_Chiffres Pres Juillet 2007 3 2" xfId="13539"/>
    <cellStyle name="_Percent_Jazztel model 16DP2-Exhibits_Chiffres Pres Juillet 2007 3_FCF" xfId="13540"/>
    <cellStyle name="_Percent_Jazztel model 16DP2-Exhibits_Chiffres Pres Juillet 2007 4" xfId="13541"/>
    <cellStyle name="_Percent_Jazztel model 16DP2-Exhibits_Chiffres Pres Juillet 2007_FCF" xfId="13542"/>
    <cellStyle name="_Percent_Jazztel model 16DP2-Exhibits_Conso Bridge EBITDA 2008x2007" xfId="13543"/>
    <cellStyle name="_Percent_Jazztel model 16DP2-Exhibits_Conso Bridge EBITDA 2008x2007 2" xfId="13544"/>
    <cellStyle name="_Percent_Jazztel model 16DP2-Exhibits_Conso Bridge EBITDA 2008x2007 2 2" xfId="13545"/>
    <cellStyle name="_Percent_Jazztel model 16DP2-Exhibits_Conso Bridge EBITDA 2008x2007 2_FCF" xfId="13546"/>
    <cellStyle name="_Percent_Jazztel model 16DP2-Exhibits_Conso Bridge EBITDA 2008x2007 3" xfId="13547"/>
    <cellStyle name="_Percent_Jazztel model 16DP2-Exhibits_Conso Bridge EBITDA 2008x2007 3 2" xfId="13548"/>
    <cellStyle name="_Percent_Jazztel model 16DP2-Exhibits_Conso Bridge EBITDA 2008x2007 3_FCF" xfId="13549"/>
    <cellStyle name="_Percent_Jazztel model 16DP2-Exhibits_Conso Bridge EBITDA 2008x2007 4" xfId="13550"/>
    <cellStyle name="_Percent_Jazztel model 16DP2-Exhibits_Conso Bridge EBITDA 2008x2007 SPRING06" xfId="13551"/>
    <cellStyle name="_Percent_Jazztel model 16DP2-Exhibits_Conso Bridge EBITDA 2008x2007 SPRING06 2" xfId="13552"/>
    <cellStyle name="_Percent_Jazztel model 16DP2-Exhibits_Conso Bridge EBITDA 2008x2007 SPRING06 2 2" xfId="13553"/>
    <cellStyle name="_Percent_Jazztel model 16DP2-Exhibits_Conso Bridge EBITDA 2008x2007 SPRING06 2_FCF" xfId="13554"/>
    <cellStyle name="_Percent_Jazztel model 16DP2-Exhibits_Conso Bridge EBITDA 2008x2007 SPRING06 3" xfId="13555"/>
    <cellStyle name="_Percent_Jazztel model 16DP2-Exhibits_Conso Bridge EBITDA 2008x2007 SPRING06 3 2" xfId="13556"/>
    <cellStyle name="_Percent_Jazztel model 16DP2-Exhibits_Conso Bridge EBITDA 2008x2007 SPRING06 3_FCF" xfId="13557"/>
    <cellStyle name="_Percent_Jazztel model 16DP2-Exhibits_Conso Bridge EBITDA 2008x2007 SPRING06 4" xfId="13558"/>
    <cellStyle name="_Percent_Jazztel model 16DP2-Exhibits_Conso Bridge EBITDA 2008x2007 SPRING06_FCF" xfId="13559"/>
    <cellStyle name="_Percent_Jazztel model 16DP2-Exhibits_Conso Bridge EBITDA 2008x2007_FCF" xfId="13560"/>
    <cellStyle name="_Percent_Jazztel model 16DP2-Exhibits_FCF" xfId="13561"/>
    <cellStyle name="_Percent_Jazztel model 16DP2-Exhibits_Formats RDG Dec 2007 vMAG Energy Services" xfId="13562"/>
    <cellStyle name="_Percent_Jazztel model 16DP2-Exhibits_Formats RDG Dec 2007 vMAG Energy Services 2" xfId="13563"/>
    <cellStyle name="_Percent_Jazztel model 16DP2-Exhibits_Formats RDG Dec 2007 vMAG Energy Services 2 2" xfId="13564"/>
    <cellStyle name="_Percent_Jazztel model 16DP2-Exhibits_Formats RDG Dec 2007 vMAG Energy Services 2_FCF" xfId="13565"/>
    <cellStyle name="_Percent_Jazztel model 16DP2-Exhibits_Formats RDG Dec 2007 vMAG Energy Services 3" xfId="13566"/>
    <cellStyle name="_Percent_Jazztel model 16DP2-Exhibits_Formats RDG Dec 2007 vMAG Energy Services 3 2" xfId="13567"/>
    <cellStyle name="_Percent_Jazztel model 16DP2-Exhibits_Formats RDG Dec 2007 vMAG Energy Services 3_FCF" xfId="13568"/>
    <cellStyle name="_Percent_Jazztel model 16DP2-Exhibits_Formats RDG Dec 2007 vMAG Energy Services 4" xfId="13569"/>
    <cellStyle name="_Percent_Jazztel model 16DP2-Exhibits_Formats RDG Dec 2007 vMAG Energy Services_FCF" xfId="13570"/>
    <cellStyle name="_Percent_Jazztel model 16DP2-Exhibits_P&amp;L Spring 200806" xfId="13571"/>
    <cellStyle name="_Percent_Jazztel model 16DP2-Exhibits_P&amp;L Spring 200806 2" xfId="13572"/>
    <cellStyle name="_Percent_Jazztel model 16DP2-Exhibits_P&amp;L Spring 200806 2 2" xfId="13573"/>
    <cellStyle name="_Percent_Jazztel model 16DP2-Exhibits_P&amp;L Spring 200806 2_FCF" xfId="13574"/>
    <cellStyle name="_Percent_Jazztel model 16DP2-Exhibits_P&amp;L Spring 200806 3" xfId="13575"/>
    <cellStyle name="_Percent_Jazztel model 16DP2-Exhibits_P&amp;L Spring 200806 3 2" xfId="13576"/>
    <cellStyle name="_Percent_Jazztel model 16DP2-Exhibits_P&amp;L Spring 200806 3_FCF" xfId="13577"/>
    <cellStyle name="_Percent_Jazztel model 16DP2-Exhibits_P&amp;L Spring 200806 4" xfId="13578"/>
    <cellStyle name="_Percent_Jazztel model 16DP2-Exhibits_P&amp;L Spring 200806_FCF" xfId="13579"/>
    <cellStyle name="_Percent_Jazztel model 16DP2-Exhibits_Présentation au Board" xfId="13580"/>
    <cellStyle name="_Percent_Jazztel model 16DP2-Exhibits_Présentation au Board 2" xfId="13581"/>
    <cellStyle name="_Percent_Jazztel model 16DP2-Exhibits_Présentation au Board 2 2" xfId="13582"/>
    <cellStyle name="_Percent_Jazztel model 16DP2-Exhibits_Présentation au Board 2_FCF" xfId="13583"/>
    <cellStyle name="_Percent_Jazztel model 16DP2-Exhibits_Présentation au Board 3" xfId="13584"/>
    <cellStyle name="_Percent_Jazztel model 16DP2-Exhibits_Présentation au Board 3 2" xfId="13585"/>
    <cellStyle name="_Percent_Jazztel model 16DP2-Exhibits_Présentation au Board 3_FCF" xfId="13586"/>
    <cellStyle name="_Percent_Jazztel model 16DP2-Exhibits_Présentation au Board 4" xfId="13587"/>
    <cellStyle name="_Percent_Jazztel model 16DP2-Exhibits_Présentation au Board July 29" xfId="13588"/>
    <cellStyle name="_Percent_Jazztel model 16DP2-Exhibits_Présentation au Board July 29 2" xfId="13589"/>
    <cellStyle name="_Percent_Jazztel model 16DP2-Exhibits_Présentation au Board July 29 2 2" xfId="13590"/>
    <cellStyle name="_Percent_Jazztel model 16DP2-Exhibits_Présentation au Board July 29 2_FCF" xfId="13591"/>
    <cellStyle name="_Percent_Jazztel model 16DP2-Exhibits_Présentation au Board July 29 3" xfId="13592"/>
    <cellStyle name="_Percent_Jazztel model 16DP2-Exhibits_Présentation au Board July 29 3 2" xfId="13593"/>
    <cellStyle name="_Percent_Jazztel model 16DP2-Exhibits_Présentation au Board July 29 3_FCF" xfId="13594"/>
    <cellStyle name="_Percent_Jazztel model 16DP2-Exhibits_Présentation au Board July 29 4" xfId="13595"/>
    <cellStyle name="_Percent_Jazztel model 16DP2-Exhibits_Présentation au Board July 29_FCF" xfId="13596"/>
    <cellStyle name="_Percent_Jazztel model 16DP2-Exhibits_Présentation au Board_FCF" xfId="13597"/>
    <cellStyle name="_Percent_Jazztel model 16DP2-Exhibits_Présentation au CDG July 21 v080708" xfId="13598"/>
    <cellStyle name="_Percent_Jazztel model 16DP2-Exhibits_Présentation au CDG July 21 v080708 2" xfId="13599"/>
    <cellStyle name="_Percent_Jazztel model 16DP2-Exhibits_Présentation au CDG July 21 v080708 2 2" xfId="13600"/>
    <cellStyle name="_Percent_Jazztel model 16DP2-Exhibits_Présentation au CDG July 21 v080708 2_FCF" xfId="13601"/>
    <cellStyle name="_Percent_Jazztel model 16DP2-Exhibits_Présentation au CDG July 21 v080708 3" xfId="13602"/>
    <cellStyle name="_Percent_Jazztel model 16DP2-Exhibits_Présentation au CDG July 21 v080708 3 2" xfId="13603"/>
    <cellStyle name="_Percent_Jazztel model 16DP2-Exhibits_Présentation au CDG July 21 v080708 3_FCF" xfId="13604"/>
    <cellStyle name="_Percent_Jazztel model 16DP2-Exhibits_Présentation au CDG July 21 v080708 4" xfId="13605"/>
    <cellStyle name="_Percent_Jazztel model 16DP2-Exhibits_Présentation au CDG July 21 v080708_FCF" xfId="13606"/>
    <cellStyle name="_Percent_Jazztel model 16DP2-Exhibits_Présention au Board July 29" xfId="13607"/>
    <cellStyle name="_Percent_Jazztel model 16DP2-Exhibits_Présention au Board July 29 2" xfId="13608"/>
    <cellStyle name="_Percent_Jazztel model 16DP2-Exhibits_Présention au Board July 29 2 2" xfId="13609"/>
    <cellStyle name="_Percent_Jazztel model 16DP2-Exhibits_Présention au Board July 29 2_FCF" xfId="13610"/>
    <cellStyle name="_Percent_Jazztel model 16DP2-Exhibits_Présention au Board July 29 3" xfId="13611"/>
    <cellStyle name="_Percent_Jazztel model 16DP2-Exhibits_Présention au Board July 29 3 2" xfId="13612"/>
    <cellStyle name="_Percent_Jazztel model 16DP2-Exhibits_Présention au Board July 29 3_FCF" xfId="13613"/>
    <cellStyle name="_Percent_Jazztel model 16DP2-Exhibits_Présention au Board July 29 4" xfId="13614"/>
    <cellStyle name="_Percent_Jazztel model 16DP2-Exhibits_Présention au Board July 29_FCF" xfId="13615"/>
    <cellStyle name="_Percent_Jazztel model 16DP2-Exhibits_SPRING 2010" xfId="13616"/>
    <cellStyle name="_Percent_Jazztel model 16DP2-Exhibits_SPRING 2010 2" xfId="13617"/>
    <cellStyle name="_Percent_Jazztel model 16DP2-Exhibits_SPRING 2010 2 2" xfId="13618"/>
    <cellStyle name="_Percent_Jazztel model 16DP2-Exhibits_SPRING 2010 2_FCF" xfId="13619"/>
    <cellStyle name="_Percent_Jazztel model 16DP2-Exhibits_SPRING 2010 3" xfId="13620"/>
    <cellStyle name="_Percent_Jazztel model 16DP2-Exhibits_SPRING 2010 3 2" xfId="13621"/>
    <cellStyle name="_Percent_Jazztel model 16DP2-Exhibits_SPRING 2010 3_FCF" xfId="13622"/>
    <cellStyle name="_Percent_Jazztel model 16DP2-Exhibits_SPRING 2010 4" xfId="13623"/>
    <cellStyle name="_Percent_Jazztel model 16DP2-Exhibits_SPRING 2010_FCF" xfId="13624"/>
    <cellStyle name="_Percent_Jazztel model 16DP2-Exhibits_Synthèse Rhodia Spring Dec 2007 P&amp;L" xfId="13625"/>
    <cellStyle name="_Percent_Jazztel model 16DP2-Exhibits_Synthèse Rhodia Spring Dec 2007 P&amp;L 2" xfId="13626"/>
    <cellStyle name="_Percent_Jazztel model 16DP2-Exhibits_Synthèse Rhodia Spring Dec 2007 P&amp;L 2 2" xfId="13627"/>
    <cellStyle name="_Percent_Jazztel model 16DP2-Exhibits_Synthèse Rhodia Spring Dec 2007 P&amp;L 2_FCF" xfId="13628"/>
    <cellStyle name="_Percent_Jazztel model 16DP2-Exhibits_Synthèse Rhodia Spring Dec 2007 P&amp;L 3" xfId="13629"/>
    <cellStyle name="_Percent_Jazztel model 16DP2-Exhibits_Synthèse Rhodia Spring Dec 2007 P&amp;L 3 2" xfId="13630"/>
    <cellStyle name="_Percent_Jazztel model 16DP2-Exhibits_Synthèse Rhodia Spring Dec 2007 P&amp;L 3_FCF" xfId="13631"/>
    <cellStyle name="_Percent_Jazztel model 16DP2-Exhibits_Synthèse Rhodia Spring Dec 2007 P&amp;L 4" xfId="13632"/>
    <cellStyle name="_Percent_Jazztel model 16DP2-Exhibits_Synthèse Rhodia Spring Dec 2007 P&amp;L_FCF" xfId="13633"/>
    <cellStyle name="_Percent_Jazztel model 16DP2-Exhibits_WC &amp; Free Cash Flow 2011-10" xfId="13634"/>
    <cellStyle name="_Percent_Jazztel model 16DP2-Exhibits_WC &amp; Free Cash Flow 2011-10 2" xfId="13635"/>
    <cellStyle name="_Percent_Jazztel model 16DP2-Exhibits_WC &amp; Free Cash Flow 2011-10 2 2" xfId="13636"/>
    <cellStyle name="_Percent_Jazztel model 16DP2-Exhibits_WC &amp; Free Cash Flow 2011-10 2_FCF" xfId="13637"/>
    <cellStyle name="_Percent_Jazztel model 16DP2-Exhibits_WC &amp; Free Cash Flow 2011-10 3" xfId="13638"/>
    <cellStyle name="_Percent_Jazztel model 16DP2-Exhibits_WC &amp; Free Cash Flow 2011-10 3 2" xfId="13639"/>
    <cellStyle name="_Percent_Jazztel model 16DP2-Exhibits_WC &amp; Free Cash Flow 2011-10 3_FCF" xfId="13640"/>
    <cellStyle name="_Percent_Jazztel model 16DP2-Exhibits_WC &amp; Free Cash Flow 2011-10 4" xfId="13641"/>
    <cellStyle name="_Percent_Jazztel model 16DP2-Exhibits_WC &amp; Free Cash Flow 2011-10_FCF" xfId="13642"/>
    <cellStyle name="_Percent_Jazztel model 16DP2-Exhibits_WC &amp; Free Cash Flow Spring 200806" xfId="13643"/>
    <cellStyle name="_Percent_Jazztel model 16DP2-Exhibits_WC &amp; Free Cash Flow Spring 200806 2" xfId="13644"/>
    <cellStyle name="_Percent_Jazztel model 16DP2-Exhibits_WC &amp; Free Cash Flow Spring 200806 2 2" xfId="13645"/>
    <cellStyle name="_Percent_Jazztel model 16DP2-Exhibits_WC &amp; Free Cash Flow Spring 200806 2_FCF" xfId="13646"/>
    <cellStyle name="_Percent_Jazztel model 16DP2-Exhibits_WC &amp; Free Cash Flow Spring 200806 3" xfId="13647"/>
    <cellStyle name="_Percent_Jazztel model 16DP2-Exhibits_WC &amp; Free Cash Flow Spring 200806 3 2" xfId="13648"/>
    <cellStyle name="_Percent_Jazztel model 16DP2-Exhibits_WC &amp; Free Cash Flow Spring 200806 3_FCF" xfId="13649"/>
    <cellStyle name="_Percent_Jazztel model 16DP2-Exhibits_WC &amp; Free Cash Flow Spring 200806 4" xfId="13650"/>
    <cellStyle name="_Percent_Jazztel model 16DP2-Exhibits_WC &amp; Free Cash Flow Spring 200806_FCF" xfId="13651"/>
    <cellStyle name="_Percent_Jazztel model 16DP3-Exhibits" xfId="13652"/>
    <cellStyle name="_Percent_Jazztel model 16DP3-Exhibits 2" xfId="13653"/>
    <cellStyle name="_Percent_Jazztel model 16DP3-Exhibits 2 2" xfId="13654"/>
    <cellStyle name="_Percent_Jazztel model 16DP3-Exhibits 2_FCF" xfId="13655"/>
    <cellStyle name="_Percent_Jazztel model 16DP3-Exhibits 3" xfId="13656"/>
    <cellStyle name="_Percent_Jazztel model 16DP3-Exhibits 3 2" xfId="13657"/>
    <cellStyle name="_Percent_Jazztel model 16DP3-Exhibits 3_FCF" xfId="13658"/>
    <cellStyle name="_Percent_Jazztel model 16DP3-Exhibits 4" xfId="13659"/>
    <cellStyle name="_Percent_Jazztel model 16DP3-Exhibits_Bridge FC Act 2007 vs 2008 (Fct June) par entreprise" xfId="13660"/>
    <cellStyle name="_Percent_Jazztel model 16DP3-Exhibits_Bridge FC Act 2007 vs 2008 (Fct June) par entreprise 2" xfId="13661"/>
    <cellStyle name="_Percent_Jazztel model 16DP3-Exhibits_Bridge FC Act 2007 vs 2008 (Fct June) par entreprise 2 2" xfId="13662"/>
    <cellStyle name="_Percent_Jazztel model 16DP3-Exhibits_Bridge FC Act 2007 vs 2008 (Fct June) par entreprise 2_FCF" xfId="13663"/>
    <cellStyle name="_Percent_Jazztel model 16DP3-Exhibits_Bridge FC Act 2007 vs 2008 (Fct June) par entreprise 3" xfId="13664"/>
    <cellStyle name="_Percent_Jazztel model 16DP3-Exhibits_Bridge FC Act 2007 vs 2008 (Fct June) par entreprise 3 2" xfId="13665"/>
    <cellStyle name="_Percent_Jazztel model 16DP3-Exhibits_Bridge FC Act 2007 vs 2008 (Fct June) par entreprise 3_FCF" xfId="13666"/>
    <cellStyle name="_Percent_Jazztel model 16DP3-Exhibits_Bridge FC Act 2007 vs 2008 (Fct June) par entreprise 4" xfId="13667"/>
    <cellStyle name="_Percent_Jazztel model 16DP3-Exhibits_Bridge FC Act 2007 vs 2008 (Fct June) par entreprise_FCF" xfId="13668"/>
    <cellStyle name="_Percent_Jazztel model 16DP3-Exhibits_Cash Unit Review 2012 03 Acetow" xfId="13669"/>
    <cellStyle name="_Percent_Jazztel model 16DP3-Exhibits_Chiffres Pres board 2007" xfId="13670"/>
    <cellStyle name="_Percent_Jazztel model 16DP3-Exhibits_Chiffres Pres board 2007 2" xfId="13671"/>
    <cellStyle name="_Percent_Jazztel model 16DP3-Exhibits_Chiffres Pres board 2007 2 2" xfId="13672"/>
    <cellStyle name="_Percent_Jazztel model 16DP3-Exhibits_Chiffres Pres board 2007 2_FCF" xfId="13673"/>
    <cellStyle name="_Percent_Jazztel model 16DP3-Exhibits_Chiffres Pres board 2007 3" xfId="13674"/>
    <cellStyle name="_Percent_Jazztel model 16DP3-Exhibits_Chiffres Pres board 2007 3 2" xfId="13675"/>
    <cellStyle name="_Percent_Jazztel model 16DP3-Exhibits_Chiffres Pres board 2007 3_FCF" xfId="13676"/>
    <cellStyle name="_Percent_Jazztel model 16DP3-Exhibits_Chiffres Pres board 2007 4" xfId="13677"/>
    <cellStyle name="_Percent_Jazztel model 16DP3-Exhibits_Chiffres Pres board 2007_FCF" xfId="13678"/>
    <cellStyle name="_Percent_Jazztel model 16DP3-Exhibits_Chiffres Pres Juillet 2007" xfId="13679"/>
    <cellStyle name="_Percent_Jazztel model 16DP3-Exhibits_Chiffres Pres Juillet 2007 2" xfId="13680"/>
    <cellStyle name="_Percent_Jazztel model 16DP3-Exhibits_Chiffres Pres Juillet 2007 2 2" xfId="13681"/>
    <cellStyle name="_Percent_Jazztel model 16DP3-Exhibits_Chiffres Pres Juillet 2007 2_FCF" xfId="13682"/>
    <cellStyle name="_Percent_Jazztel model 16DP3-Exhibits_Chiffres Pres Juillet 2007 3" xfId="13683"/>
    <cellStyle name="_Percent_Jazztel model 16DP3-Exhibits_Chiffres Pres Juillet 2007 3 2" xfId="13684"/>
    <cellStyle name="_Percent_Jazztel model 16DP3-Exhibits_Chiffres Pres Juillet 2007 3_FCF" xfId="13685"/>
    <cellStyle name="_Percent_Jazztel model 16DP3-Exhibits_Chiffres Pres Juillet 2007 4" xfId="13686"/>
    <cellStyle name="_Percent_Jazztel model 16DP3-Exhibits_Chiffres Pres Juillet 2007_FCF" xfId="13687"/>
    <cellStyle name="_Percent_Jazztel model 16DP3-Exhibits_Conso Bridge EBITDA 2008x2007" xfId="13688"/>
    <cellStyle name="_Percent_Jazztel model 16DP3-Exhibits_Conso Bridge EBITDA 2008x2007 2" xfId="13689"/>
    <cellStyle name="_Percent_Jazztel model 16DP3-Exhibits_Conso Bridge EBITDA 2008x2007 2 2" xfId="13690"/>
    <cellStyle name="_Percent_Jazztel model 16DP3-Exhibits_Conso Bridge EBITDA 2008x2007 2_FCF" xfId="13691"/>
    <cellStyle name="_Percent_Jazztel model 16DP3-Exhibits_Conso Bridge EBITDA 2008x2007 3" xfId="13692"/>
    <cellStyle name="_Percent_Jazztel model 16DP3-Exhibits_Conso Bridge EBITDA 2008x2007 3 2" xfId="13693"/>
    <cellStyle name="_Percent_Jazztel model 16DP3-Exhibits_Conso Bridge EBITDA 2008x2007 3_FCF" xfId="13694"/>
    <cellStyle name="_Percent_Jazztel model 16DP3-Exhibits_Conso Bridge EBITDA 2008x2007 4" xfId="13695"/>
    <cellStyle name="_Percent_Jazztel model 16DP3-Exhibits_Conso Bridge EBITDA 2008x2007 SPRING06" xfId="13696"/>
    <cellStyle name="_Percent_Jazztel model 16DP3-Exhibits_Conso Bridge EBITDA 2008x2007 SPRING06 2" xfId="13697"/>
    <cellStyle name="_Percent_Jazztel model 16DP3-Exhibits_Conso Bridge EBITDA 2008x2007 SPRING06 2 2" xfId="13698"/>
    <cellStyle name="_Percent_Jazztel model 16DP3-Exhibits_Conso Bridge EBITDA 2008x2007 SPRING06 2_FCF" xfId="13699"/>
    <cellStyle name="_Percent_Jazztel model 16DP3-Exhibits_Conso Bridge EBITDA 2008x2007 SPRING06 3" xfId="13700"/>
    <cellStyle name="_Percent_Jazztel model 16DP3-Exhibits_Conso Bridge EBITDA 2008x2007 SPRING06 3 2" xfId="13701"/>
    <cellStyle name="_Percent_Jazztel model 16DP3-Exhibits_Conso Bridge EBITDA 2008x2007 SPRING06 3_FCF" xfId="13702"/>
    <cellStyle name="_Percent_Jazztel model 16DP3-Exhibits_Conso Bridge EBITDA 2008x2007 SPRING06 4" xfId="13703"/>
    <cellStyle name="_Percent_Jazztel model 16DP3-Exhibits_Conso Bridge EBITDA 2008x2007 SPRING06_FCF" xfId="13704"/>
    <cellStyle name="_Percent_Jazztel model 16DP3-Exhibits_Conso Bridge EBITDA 2008x2007_FCF" xfId="13705"/>
    <cellStyle name="_Percent_Jazztel model 16DP3-Exhibits_FCF" xfId="13706"/>
    <cellStyle name="_Percent_Jazztel model 16DP3-Exhibits_Formats RDG Dec 2007 vMAG Energy Services" xfId="13707"/>
    <cellStyle name="_Percent_Jazztel model 16DP3-Exhibits_Formats RDG Dec 2007 vMAG Energy Services 2" xfId="13708"/>
    <cellStyle name="_Percent_Jazztel model 16DP3-Exhibits_Formats RDG Dec 2007 vMAG Energy Services 2 2" xfId="13709"/>
    <cellStyle name="_Percent_Jazztel model 16DP3-Exhibits_Formats RDG Dec 2007 vMAG Energy Services 2_FCF" xfId="13710"/>
    <cellStyle name="_Percent_Jazztel model 16DP3-Exhibits_Formats RDG Dec 2007 vMAG Energy Services 3" xfId="13711"/>
    <cellStyle name="_Percent_Jazztel model 16DP3-Exhibits_Formats RDG Dec 2007 vMAG Energy Services 3 2" xfId="13712"/>
    <cellStyle name="_Percent_Jazztel model 16DP3-Exhibits_Formats RDG Dec 2007 vMAG Energy Services 3_FCF" xfId="13713"/>
    <cellStyle name="_Percent_Jazztel model 16DP3-Exhibits_Formats RDG Dec 2007 vMAG Energy Services 4" xfId="13714"/>
    <cellStyle name="_Percent_Jazztel model 16DP3-Exhibits_Formats RDG Dec 2007 vMAG Energy Services_FCF" xfId="13715"/>
    <cellStyle name="_Percent_Jazztel model 16DP3-Exhibits_P&amp;L Spring 200806" xfId="13716"/>
    <cellStyle name="_Percent_Jazztel model 16DP3-Exhibits_P&amp;L Spring 200806 2" xfId="13717"/>
    <cellStyle name="_Percent_Jazztel model 16DP3-Exhibits_P&amp;L Spring 200806 2 2" xfId="13718"/>
    <cellStyle name="_Percent_Jazztel model 16DP3-Exhibits_P&amp;L Spring 200806 2_FCF" xfId="13719"/>
    <cellStyle name="_Percent_Jazztel model 16DP3-Exhibits_P&amp;L Spring 200806 3" xfId="13720"/>
    <cellStyle name="_Percent_Jazztel model 16DP3-Exhibits_P&amp;L Spring 200806 3 2" xfId="13721"/>
    <cellStyle name="_Percent_Jazztel model 16DP3-Exhibits_P&amp;L Spring 200806 3_FCF" xfId="13722"/>
    <cellStyle name="_Percent_Jazztel model 16DP3-Exhibits_P&amp;L Spring 200806 4" xfId="13723"/>
    <cellStyle name="_Percent_Jazztel model 16DP3-Exhibits_P&amp;L Spring 200806_FCF" xfId="13724"/>
    <cellStyle name="_Percent_Jazztel model 16DP3-Exhibits_Présentation au Board" xfId="13725"/>
    <cellStyle name="_Percent_Jazztel model 16DP3-Exhibits_Présentation au Board 2" xfId="13726"/>
    <cellStyle name="_Percent_Jazztel model 16DP3-Exhibits_Présentation au Board 2 2" xfId="13727"/>
    <cellStyle name="_Percent_Jazztel model 16DP3-Exhibits_Présentation au Board 2_FCF" xfId="13728"/>
    <cellStyle name="_Percent_Jazztel model 16DP3-Exhibits_Présentation au Board 3" xfId="13729"/>
    <cellStyle name="_Percent_Jazztel model 16DP3-Exhibits_Présentation au Board 3 2" xfId="13730"/>
    <cellStyle name="_Percent_Jazztel model 16DP3-Exhibits_Présentation au Board 3_FCF" xfId="13731"/>
    <cellStyle name="_Percent_Jazztel model 16DP3-Exhibits_Présentation au Board 4" xfId="13732"/>
    <cellStyle name="_Percent_Jazztel model 16DP3-Exhibits_Présentation au Board July 29" xfId="13733"/>
    <cellStyle name="_Percent_Jazztel model 16DP3-Exhibits_Présentation au Board July 29 2" xfId="13734"/>
    <cellStyle name="_Percent_Jazztel model 16DP3-Exhibits_Présentation au Board July 29 2 2" xfId="13735"/>
    <cellStyle name="_Percent_Jazztel model 16DP3-Exhibits_Présentation au Board July 29 2_FCF" xfId="13736"/>
    <cellStyle name="_Percent_Jazztel model 16DP3-Exhibits_Présentation au Board July 29 3" xfId="13737"/>
    <cellStyle name="_Percent_Jazztel model 16DP3-Exhibits_Présentation au Board July 29 3 2" xfId="13738"/>
    <cellStyle name="_Percent_Jazztel model 16DP3-Exhibits_Présentation au Board July 29 3_FCF" xfId="13739"/>
    <cellStyle name="_Percent_Jazztel model 16DP3-Exhibits_Présentation au Board July 29 4" xfId="13740"/>
    <cellStyle name="_Percent_Jazztel model 16DP3-Exhibits_Présentation au Board July 29_FCF" xfId="13741"/>
    <cellStyle name="_Percent_Jazztel model 16DP3-Exhibits_Présentation au Board_FCF" xfId="13742"/>
    <cellStyle name="_Percent_Jazztel model 16DP3-Exhibits_Présentation au CDG July 21 v080708" xfId="13743"/>
    <cellStyle name="_Percent_Jazztel model 16DP3-Exhibits_Présentation au CDG July 21 v080708 2" xfId="13744"/>
    <cellStyle name="_Percent_Jazztel model 16DP3-Exhibits_Présentation au CDG July 21 v080708 2 2" xfId="13745"/>
    <cellStyle name="_Percent_Jazztel model 16DP3-Exhibits_Présentation au CDG July 21 v080708 2_FCF" xfId="13746"/>
    <cellStyle name="_Percent_Jazztel model 16DP3-Exhibits_Présentation au CDG July 21 v080708 3" xfId="13747"/>
    <cellStyle name="_Percent_Jazztel model 16DP3-Exhibits_Présentation au CDG July 21 v080708 3 2" xfId="13748"/>
    <cellStyle name="_Percent_Jazztel model 16DP3-Exhibits_Présentation au CDG July 21 v080708 3_FCF" xfId="13749"/>
    <cellStyle name="_Percent_Jazztel model 16DP3-Exhibits_Présentation au CDG July 21 v080708 4" xfId="13750"/>
    <cellStyle name="_Percent_Jazztel model 16DP3-Exhibits_Présentation au CDG July 21 v080708_FCF" xfId="13751"/>
    <cellStyle name="_Percent_Jazztel model 16DP3-Exhibits_Présention au Board July 29" xfId="13752"/>
    <cellStyle name="_Percent_Jazztel model 16DP3-Exhibits_Présention au Board July 29 2" xfId="13753"/>
    <cellStyle name="_Percent_Jazztel model 16DP3-Exhibits_Présention au Board July 29 2 2" xfId="13754"/>
    <cellStyle name="_Percent_Jazztel model 16DP3-Exhibits_Présention au Board July 29 2_FCF" xfId="13755"/>
    <cellStyle name="_Percent_Jazztel model 16DP3-Exhibits_Présention au Board July 29 3" xfId="13756"/>
    <cellStyle name="_Percent_Jazztel model 16DP3-Exhibits_Présention au Board July 29 3 2" xfId="13757"/>
    <cellStyle name="_Percent_Jazztel model 16DP3-Exhibits_Présention au Board July 29 3_FCF" xfId="13758"/>
    <cellStyle name="_Percent_Jazztel model 16DP3-Exhibits_Présention au Board July 29 4" xfId="13759"/>
    <cellStyle name="_Percent_Jazztel model 16DP3-Exhibits_Présention au Board July 29_FCF" xfId="13760"/>
    <cellStyle name="_Percent_Jazztel model 16DP3-Exhibits_SPRING 2010" xfId="13761"/>
    <cellStyle name="_Percent_Jazztel model 16DP3-Exhibits_SPRING 2010 2" xfId="13762"/>
    <cellStyle name="_Percent_Jazztel model 16DP3-Exhibits_SPRING 2010 2 2" xfId="13763"/>
    <cellStyle name="_Percent_Jazztel model 16DP3-Exhibits_SPRING 2010 2_FCF" xfId="13764"/>
    <cellStyle name="_Percent_Jazztel model 16DP3-Exhibits_SPRING 2010 3" xfId="13765"/>
    <cellStyle name="_Percent_Jazztel model 16DP3-Exhibits_SPRING 2010 3 2" xfId="13766"/>
    <cellStyle name="_Percent_Jazztel model 16DP3-Exhibits_SPRING 2010 3_FCF" xfId="13767"/>
    <cellStyle name="_Percent_Jazztel model 16DP3-Exhibits_SPRING 2010 4" xfId="13768"/>
    <cellStyle name="_Percent_Jazztel model 16DP3-Exhibits_SPRING 2010_FCF" xfId="13769"/>
    <cellStyle name="_Percent_Jazztel model 16DP3-Exhibits_Synthèse Rhodia Spring Dec 2007 P&amp;L" xfId="13770"/>
    <cellStyle name="_Percent_Jazztel model 16DP3-Exhibits_Synthèse Rhodia Spring Dec 2007 P&amp;L 2" xfId="13771"/>
    <cellStyle name="_Percent_Jazztel model 16DP3-Exhibits_Synthèse Rhodia Spring Dec 2007 P&amp;L 2 2" xfId="13772"/>
    <cellStyle name="_Percent_Jazztel model 16DP3-Exhibits_Synthèse Rhodia Spring Dec 2007 P&amp;L 2_FCF" xfId="13773"/>
    <cellStyle name="_Percent_Jazztel model 16DP3-Exhibits_Synthèse Rhodia Spring Dec 2007 P&amp;L 3" xfId="13774"/>
    <cellStyle name="_Percent_Jazztel model 16DP3-Exhibits_Synthèse Rhodia Spring Dec 2007 P&amp;L 3 2" xfId="13775"/>
    <cellStyle name="_Percent_Jazztel model 16DP3-Exhibits_Synthèse Rhodia Spring Dec 2007 P&amp;L 3_FCF" xfId="13776"/>
    <cellStyle name="_Percent_Jazztel model 16DP3-Exhibits_Synthèse Rhodia Spring Dec 2007 P&amp;L 4" xfId="13777"/>
    <cellStyle name="_Percent_Jazztel model 16DP3-Exhibits_Synthèse Rhodia Spring Dec 2007 P&amp;L_FCF" xfId="13778"/>
    <cellStyle name="_Percent_Jazztel model 16DP3-Exhibits_WC &amp; Free Cash Flow 2011-10" xfId="13779"/>
    <cellStyle name="_Percent_Jazztel model 16DP3-Exhibits_WC &amp; Free Cash Flow 2011-10 2" xfId="13780"/>
    <cellStyle name="_Percent_Jazztel model 16DP3-Exhibits_WC &amp; Free Cash Flow 2011-10 2 2" xfId="13781"/>
    <cellStyle name="_Percent_Jazztel model 16DP3-Exhibits_WC &amp; Free Cash Flow 2011-10 2_FCF" xfId="13782"/>
    <cellStyle name="_Percent_Jazztel model 16DP3-Exhibits_WC &amp; Free Cash Flow 2011-10 3" xfId="13783"/>
    <cellStyle name="_Percent_Jazztel model 16DP3-Exhibits_WC &amp; Free Cash Flow 2011-10 3 2" xfId="13784"/>
    <cellStyle name="_Percent_Jazztel model 16DP3-Exhibits_WC &amp; Free Cash Flow 2011-10 3_FCF" xfId="13785"/>
    <cellStyle name="_Percent_Jazztel model 16DP3-Exhibits_WC &amp; Free Cash Flow 2011-10 4" xfId="13786"/>
    <cellStyle name="_Percent_Jazztel model 16DP3-Exhibits_WC &amp; Free Cash Flow 2011-10_FCF" xfId="13787"/>
    <cellStyle name="_Percent_Jazztel model 16DP3-Exhibits_WC &amp; Free Cash Flow Spring 200806" xfId="13788"/>
    <cellStyle name="_Percent_Jazztel model 16DP3-Exhibits_WC &amp; Free Cash Flow Spring 200806 2" xfId="13789"/>
    <cellStyle name="_Percent_Jazztel model 16DP3-Exhibits_WC &amp; Free Cash Flow Spring 200806 2 2" xfId="13790"/>
    <cellStyle name="_Percent_Jazztel model 16DP3-Exhibits_WC &amp; Free Cash Flow Spring 200806 2_FCF" xfId="13791"/>
    <cellStyle name="_Percent_Jazztel model 16DP3-Exhibits_WC &amp; Free Cash Flow Spring 200806 3" xfId="13792"/>
    <cellStyle name="_Percent_Jazztel model 16DP3-Exhibits_WC &amp; Free Cash Flow Spring 200806 3 2" xfId="13793"/>
    <cellStyle name="_Percent_Jazztel model 16DP3-Exhibits_WC &amp; Free Cash Flow Spring 200806 3_FCF" xfId="13794"/>
    <cellStyle name="_Percent_Jazztel model 16DP3-Exhibits_WC &amp; Free Cash Flow Spring 200806 4" xfId="13795"/>
    <cellStyle name="_Percent_Jazztel model 16DP3-Exhibits_WC &amp; Free Cash Flow Spring 200806_FCF" xfId="13796"/>
    <cellStyle name="_Percent_Jazztel model 21DPVAT-ExhibitsFunding portugal seperate" xfId="13797"/>
    <cellStyle name="_Percent_Jazztel model 21DPVAT-ExhibitsFunding portugal seperate 2" xfId="13798"/>
    <cellStyle name="_Percent_Jazztel model 21DPVAT-ExhibitsFunding portugal seperate 2 2" xfId="13799"/>
    <cellStyle name="_Percent_Jazztel model 21DPVAT-ExhibitsFunding portugal seperate 2_FCF" xfId="13800"/>
    <cellStyle name="_Percent_Jazztel model 21DPVAT-ExhibitsFunding portugal seperate 3" xfId="13801"/>
    <cellStyle name="_Percent_Jazztel model 21DPVAT-ExhibitsFunding portugal seperate 3 2" xfId="13802"/>
    <cellStyle name="_Percent_Jazztel model 21DPVAT-ExhibitsFunding portugal seperate 3_FCF" xfId="13803"/>
    <cellStyle name="_Percent_Jazztel model 21DPVAT-ExhibitsFunding portugal seperate 4" xfId="13804"/>
    <cellStyle name="_Percent_Jazztel model 21DPVAT-ExhibitsFunding portugal seperate_Bridge FC Act 2007 vs 2008 (Fct June) par entreprise" xfId="13805"/>
    <cellStyle name="_Percent_Jazztel model 21DPVAT-ExhibitsFunding portugal seperate_Bridge FC Act 2007 vs 2008 (Fct June) par entreprise 2" xfId="13806"/>
    <cellStyle name="_Percent_Jazztel model 21DPVAT-ExhibitsFunding portugal seperate_Bridge FC Act 2007 vs 2008 (Fct June) par entreprise 2 2" xfId="13807"/>
    <cellStyle name="_Percent_Jazztel model 21DPVAT-ExhibitsFunding portugal seperate_Bridge FC Act 2007 vs 2008 (Fct June) par entreprise 2_FCF" xfId="13808"/>
    <cellStyle name="_Percent_Jazztel model 21DPVAT-ExhibitsFunding portugal seperate_Bridge FC Act 2007 vs 2008 (Fct June) par entreprise 3" xfId="13809"/>
    <cellStyle name="_Percent_Jazztel model 21DPVAT-ExhibitsFunding portugal seperate_Bridge FC Act 2007 vs 2008 (Fct June) par entreprise 3 2" xfId="13810"/>
    <cellStyle name="_Percent_Jazztel model 21DPVAT-ExhibitsFunding portugal seperate_Bridge FC Act 2007 vs 2008 (Fct June) par entreprise 3_FCF" xfId="13811"/>
    <cellStyle name="_Percent_Jazztel model 21DPVAT-ExhibitsFunding portugal seperate_Bridge FC Act 2007 vs 2008 (Fct June) par entreprise 4" xfId="13812"/>
    <cellStyle name="_Percent_Jazztel model 21DPVAT-ExhibitsFunding portugal seperate_Bridge FC Act 2007 vs 2008 (Fct June) par entreprise_FCF" xfId="13813"/>
    <cellStyle name="_Percent_Jazztel model 21DPVAT-ExhibitsFunding portugal seperate_Cash Unit Review 2012 03 Acetow" xfId="13814"/>
    <cellStyle name="_Percent_Jazztel model 21DPVAT-ExhibitsFunding portugal seperate_Chiffres Pres board 2007" xfId="13815"/>
    <cellStyle name="_Percent_Jazztel model 21DPVAT-ExhibitsFunding portugal seperate_Chiffres Pres board 2007 2" xfId="13816"/>
    <cellStyle name="_Percent_Jazztel model 21DPVAT-ExhibitsFunding portugal seperate_Chiffres Pres board 2007 2 2" xfId="13817"/>
    <cellStyle name="_Percent_Jazztel model 21DPVAT-ExhibitsFunding portugal seperate_Chiffres Pres board 2007 2_FCF" xfId="13818"/>
    <cellStyle name="_Percent_Jazztel model 21DPVAT-ExhibitsFunding portugal seperate_Chiffres Pres board 2007 3" xfId="13819"/>
    <cellStyle name="_Percent_Jazztel model 21DPVAT-ExhibitsFunding portugal seperate_Chiffres Pres board 2007 3 2" xfId="13820"/>
    <cellStyle name="_Percent_Jazztel model 21DPVAT-ExhibitsFunding portugal seperate_Chiffres Pres board 2007 3_FCF" xfId="13821"/>
    <cellStyle name="_Percent_Jazztel model 21DPVAT-ExhibitsFunding portugal seperate_Chiffres Pres board 2007 4" xfId="13822"/>
    <cellStyle name="_Percent_Jazztel model 21DPVAT-ExhibitsFunding portugal seperate_Chiffres Pres board 2007_FCF" xfId="13823"/>
    <cellStyle name="_Percent_Jazztel model 21DPVAT-ExhibitsFunding portugal seperate_Chiffres Pres Juillet 2007" xfId="13824"/>
    <cellStyle name="_Percent_Jazztel model 21DPVAT-ExhibitsFunding portugal seperate_Chiffres Pres Juillet 2007 2" xfId="13825"/>
    <cellStyle name="_Percent_Jazztel model 21DPVAT-ExhibitsFunding portugal seperate_Chiffres Pres Juillet 2007 2 2" xfId="13826"/>
    <cellStyle name="_Percent_Jazztel model 21DPVAT-ExhibitsFunding portugal seperate_Chiffres Pres Juillet 2007 2_FCF" xfId="13827"/>
    <cellStyle name="_Percent_Jazztel model 21DPVAT-ExhibitsFunding portugal seperate_Chiffres Pres Juillet 2007 3" xfId="13828"/>
    <cellStyle name="_Percent_Jazztel model 21DPVAT-ExhibitsFunding portugal seperate_Chiffres Pres Juillet 2007 3 2" xfId="13829"/>
    <cellStyle name="_Percent_Jazztel model 21DPVAT-ExhibitsFunding portugal seperate_Chiffres Pres Juillet 2007 3_FCF" xfId="13830"/>
    <cellStyle name="_Percent_Jazztel model 21DPVAT-ExhibitsFunding portugal seperate_Chiffres Pres Juillet 2007 4" xfId="13831"/>
    <cellStyle name="_Percent_Jazztel model 21DPVAT-ExhibitsFunding portugal seperate_Chiffres Pres Juillet 2007_FCF" xfId="13832"/>
    <cellStyle name="_Percent_Jazztel model 21DPVAT-ExhibitsFunding portugal seperate_Conso Bridge EBITDA 2008x2007" xfId="13833"/>
    <cellStyle name="_Percent_Jazztel model 21DPVAT-ExhibitsFunding portugal seperate_Conso Bridge EBITDA 2008x2007 2" xfId="13834"/>
    <cellStyle name="_Percent_Jazztel model 21DPVAT-ExhibitsFunding portugal seperate_Conso Bridge EBITDA 2008x2007 2 2" xfId="13835"/>
    <cellStyle name="_Percent_Jazztel model 21DPVAT-ExhibitsFunding portugal seperate_Conso Bridge EBITDA 2008x2007 2_FCF" xfId="13836"/>
    <cellStyle name="_Percent_Jazztel model 21DPVAT-ExhibitsFunding portugal seperate_Conso Bridge EBITDA 2008x2007 3" xfId="13837"/>
    <cellStyle name="_Percent_Jazztel model 21DPVAT-ExhibitsFunding portugal seperate_Conso Bridge EBITDA 2008x2007 3 2" xfId="13838"/>
    <cellStyle name="_Percent_Jazztel model 21DPVAT-ExhibitsFunding portugal seperate_Conso Bridge EBITDA 2008x2007 3_FCF" xfId="13839"/>
    <cellStyle name="_Percent_Jazztel model 21DPVAT-ExhibitsFunding portugal seperate_Conso Bridge EBITDA 2008x2007 4" xfId="13840"/>
    <cellStyle name="_Percent_Jazztel model 21DPVAT-ExhibitsFunding portugal seperate_Conso Bridge EBITDA 2008x2007 SPRING06" xfId="13841"/>
    <cellStyle name="_Percent_Jazztel model 21DPVAT-ExhibitsFunding portugal seperate_Conso Bridge EBITDA 2008x2007 SPRING06 2" xfId="13842"/>
    <cellStyle name="_Percent_Jazztel model 21DPVAT-ExhibitsFunding portugal seperate_Conso Bridge EBITDA 2008x2007 SPRING06 2 2" xfId="13843"/>
    <cellStyle name="_Percent_Jazztel model 21DPVAT-ExhibitsFunding portugal seperate_Conso Bridge EBITDA 2008x2007 SPRING06 2_FCF" xfId="13844"/>
    <cellStyle name="_Percent_Jazztel model 21DPVAT-ExhibitsFunding portugal seperate_Conso Bridge EBITDA 2008x2007 SPRING06 3" xfId="13845"/>
    <cellStyle name="_Percent_Jazztel model 21DPVAT-ExhibitsFunding portugal seperate_Conso Bridge EBITDA 2008x2007 SPRING06 3 2" xfId="13846"/>
    <cellStyle name="_Percent_Jazztel model 21DPVAT-ExhibitsFunding portugal seperate_Conso Bridge EBITDA 2008x2007 SPRING06 3_FCF" xfId="13847"/>
    <cellStyle name="_Percent_Jazztel model 21DPVAT-ExhibitsFunding portugal seperate_Conso Bridge EBITDA 2008x2007 SPRING06 4" xfId="13848"/>
    <cellStyle name="_Percent_Jazztel model 21DPVAT-ExhibitsFunding portugal seperate_Conso Bridge EBITDA 2008x2007 SPRING06_FCF" xfId="13849"/>
    <cellStyle name="_Percent_Jazztel model 21DPVAT-ExhibitsFunding portugal seperate_Conso Bridge EBITDA 2008x2007_FCF" xfId="13850"/>
    <cellStyle name="_Percent_Jazztel model 21DPVAT-ExhibitsFunding portugal seperate_FCF" xfId="13851"/>
    <cellStyle name="_Percent_Jazztel model 21DPVAT-ExhibitsFunding portugal seperate_Formats RDG Dec 2007 vMAG Energy Services" xfId="13852"/>
    <cellStyle name="_Percent_Jazztel model 21DPVAT-ExhibitsFunding portugal seperate_Formats RDG Dec 2007 vMAG Energy Services 2" xfId="13853"/>
    <cellStyle name="_Percent_Jazztel model 21DPVAT-ExhibitsFunding portugal seperate_Formats RDG Dec 2007 vMAG Energy Services 2 2" xfId="13854"/>
    <cellStyle name="_Percent_Jazztel model 21DPVAT-ExhibitsFunding portugal seperate_Formats RDG Dec 2007 vMAG Energy Services 2_FCF" xfId="13855"/>
    <cellStyle name="_Percent_Jazztel model 21DPVAT-ExhibitsFunding portugal seperate_Formats RDG Dec 2007 vMAG Energy Services 3" xfId="13856"/>
    <cellStyle name="_Percent_Jazztel model 21DPVAT-ExhibitsFunding portugal seperate_Formats RDG Dec 2007 vMAG Energy Services 3 2" xfId="13857"/>
    <cellStyle name="_Percent_Jazztel model 21DPVAT-ExhibitsFunding portugal seperate_Formats RDG Dec 2007 vMAG Energy Services 3_FCF" xfId="13858"/>
    <cellStyle name="_Percent_Jazztel model 21DPVAT-ExhibitsFunding portugal seperate_Formats RDG Dec 2007 vMAG Energy Services 4" xfId="13859"/>
    <cellStyle name="_Percent_Jazztel model 21DPVAT-ExhibitsFunding portugal seperate_Formats RDG Dec 2007 vMAG Energy Services_FCF" xfId="13860"/>
    <cellStyle name="_Percent_Jazztel model 21DPVAT-ExhibitsFunding portugal seperate_P&amp;L Spring 200806" xfId="13861"/>
    <cellStyle name="_Percent_Jazztel model 21DPVAT-ExhibitsFunding portugal seperate_P&amp;L Spring 200806 2" xfId="13862"/>
    <cellStyle name="_Percent_Jazztel model 21DPVAT-ExhibitsFunding portugal seperate_P&amp;L Spring 200806 2 2" xfId="13863"/>
    <cellStyle name="_Percent_Jazztel model 21DPVAT-ExhibitsFunding portugal seperate_P&amp;L Spring 200806 2_FCF" xfId="13864"/>
    <cellStyle name="_Percent_Jazztel model 21DPVAT-ExhibitsFunding portugal seperate_P&amp;L Spring 200806 3" xfId="13865"/>
    <cellStyle name="_Percent_Jazztel model 21DPVAT-ExhibitsFunding portugal seperate_P&amp;L Spring 200806 3 2" xfId="13866"/>
    <cellStyle name="_Percent_Jazztel model 21DPVAT-ExhibitsFunding portugal seperate_P&amp;L Spring 200806 3_FCF" xfId="13867"/>
    <cellStyle name="_Percent_Jazztel model 21DPVAT-ExhibitsFunding portugal seperate_P&amp;L Spring 200806 4" xfId="13868"/>
    <cellStyle name="_Percent_Jazztel model 21DPVAT-ExhibitsFunding portugal seperate_P&amp;L Spring 200806_FCF" xfId="13869"/>
    <cellStyle name="_Percent_Jazztel model 21DPVAT-ExhibitsFunding portugal seperate_Présentation au Board" xfId="13870"/>
    <cellStyle name="_Percent_Jazztel model 21DPVAT-ExhibitsFunding portugal seperate_Présentation au Board 2" xfId="13871"/>
    <cellStyle name="_Percent_Jazztel model 21DPVAT-ExhibitsFunding portugal seperate_Présentation au Board 2 2" xfId="13872"/>
    <cellStyle name="_Percent_Jazztel model 21DPVAT-ExhibitsFunding portugal seperate_Présentation au Board 2_FCF" xfId="13873"/>
    <cellStyle name="_Percent_Jazztel model 21DPVAT-ExhibitsFunding portugal seperate_Présentation au Board 3" xfId="13874"/>
    <cellStyle name="_Percent_Jazztel model 21DPVAT-ExhibitsFunding portugal seperate_Présentation au Board 3 2" xfId="13875"/>
    <cellStyle name="_Percent_Jazztel model 21DPVAT-ExhibitsFunding portugal seperate_Présentation au Board 3_FCF" xfId="13876"/>
    <cellStyle name="_Percent_Jazztel model 21DPVAT-ExhibitsFunding portugal seperate_Présentation au Board 4" xfId="13877"/>
    <cellStyle name="_Percent_Jazztel model 21DPVAT-ExhibitsFunding portugal seperate_Présentation au Board July 29" xfId="13878"/>
    <cellStyle name="_Percent_Jazztel model 21DPVAT-ExhibitsFunding portugal seperate_Présentation au Board July 29 2" xfId="13879"/>
    <cellStyle name="_Percent_Jazztel model 21DPVAT-ExhibitsFunding portugal seperate_Présentation au Board July 29 2 2" xfId="13880"/>
    <cellStyle name="_Percent_Jazztel model 21DPVAT-ExhibitsFunding portugal seperate_Présentation au Board July 29 2_FCF" xfId="13881"/>
    <cellStyle name="_Percent_Jazztel model 21DPVAT-ExhibitsFunding portugal seperate_Présentation au Board July 29 3" xfId="13882"/>
    <cellStyle name="_Percent_Jazztel model 21DPVAT-ExhibitsFunding portugal seperate_Présentation au Board July 29 3 2" xfId="13883"/>
    <cellStyle name="_Percent_Jazztel model 21DPVAT-ExhibitsFunding portugal seperate_Présentation au Board July 29 3_FCF" xfId="13884"/>
    <cellStyle name="_Percent_Jazztel model 21DPVAT-ExhibitsFunding portugal seperate_Présentation au Board July 29 4" xfId="13885"/>
    <cellStyle name="_Percent_Jazztel model 21DPVAT-ExhibitsFunding portugal seperate_Présentation au Board July 29_FCF" xfId="13886"/>
    <cellStyle name="_Percent_Jazztel model 21DPVAT-ExhibitsFunding portugal seperate_Présentation au Board_FCF" xfId="13887"/>
    <cellStyle name="_Percent_Jazztel model 21DPVAT-ExhibitsFunding portugal seperate_Présentation au CDG July 21 v080708" xfId="13888"/>
    <cellStyle name="_Percent_Jazztel model 21DPVAT-ExhibitsFunding portugal seperate_Présentation au CDG July 21 v080708 2" xfId="13889"/>
    <cellStyle name="_Percent_Jazztel model 21DPVAT-ExhibitsFunding portugal seperate_Présentation au CDG July 21 v080708 2 2" xfId="13890"/>
    <cellStyle name="_Percent_Jazztel model 21DPVAT-ExhibitsFunding portugal seperate_Présentation au CDG July 21 v080708 2_FCF" xfId="13891"/>
    <cellStyle name="_Percent_Jazztel model 21DPVAT-ExhibitsFunding portugal seperate_Présentation au CDG July 21 v080708 3" xfId="13892"/>
    <cellStyle name="_Percent_Jazztel model 21DPVAT-ExhibitsFunding portugal seperate_Présentation au CDG July 21 v080708 3 2" xfId="13893"/>
    <cellStyle name="_Percent_Jazztel model 21DPVAT-ExhibitsFunding portugal seperate_Présentation au CDG July 21 v080708 3_FCF" xfId="13894"/>
    <cellStyle name="_Percent_Jazztel model 21DPVAT-ExhibitsFunding portugal seperate_Présentation au CDG July 21 v080708 4" xfId="13895"/>
    <cellStyle name="_Percent_Jazztel model 21DPVAT-ExhibitsFunding portugal seperate_Présentation au CDG July 21 v080708_FCF" xfId="13896"/>
    <cellStyle name="_Percent_Jazztel model 21DPVAT-ExhibitsFunding portugal seperate_Présention au Board July 29" xfId="13897"/>
    <cellStyle name="_Percent_Jazztel model 21DPVAT-ExhibitsFunding portugal seperate_Présention au Board July 29 2" xfId="13898"/>
    <cellStyle name="_Percent_Jazztel model 21DPVAT-ExhibitsFunding portugal seperate_Présention au Board July 29 2 2" xfId="13899"/>
    <cellStyle name="_Percent_Jazztel model 21DPVAT-ExhibitsFunding portugal seperate_Présention au Board July 29 2_FCF" xfId="13900"/>
    <cellStyle name="_Percent_Jazztel model 21DPVAT-ExhibitsFunding portugal seperate_Présention au Board July 29 3" xfId="13901"/>
    <cellStyle name="_Percent_Jazztel model 21DPVAT-ExhibitsFunding portugal seperate_Présention au Board July 29 3 2" xfId="13902"/>
    <cellStyle name="_Percent_Jazztel model 21DPVAT-ExhibitsFunding portugal seperate_Présention au Board July 29 3_FCF" xfId="13903"/>
    <cellStyle name="_Percent_Jazztel model 21DPVAT-ExhibitsFunding portugal seperate_Présention au Board July 29 4" xfId="13904"/>
    <cellStyle name="_Percent_Jazztel model 21DPVAT-ExhibitsFunding portugal seperate_Présention au Board July 29_FCF" xfId="13905"/>
    <cellStyle name="_Percent_Jazztel model 21DPVAT-ExhibitsFunding portugal seperate_SPRING 2010" xfId="13906"/>
    <cellStyle name="_Percent_Jazztel model 21DPVAT-ExhibitsFunding portugal seperate_SPRING 2010 2" xfId="13907"/>
    <cellStyle name="_Percent_Jazztel model 21DPVAT-ExhibitsFunding portugal seperate_SPRING 2010 2 2" xfId="13908"/>
    <cellStyle name="_Percent_Jazztel model 21DPVAT-ExhibitsFunding portugal seperate_SPRING 2010 2_FCF" xfId="13909"/>
    <cellStyle name="_Percent_Jazztel model 21DPVAT-ExhibitsFunding portugal seperate_SPRING 2010 3" xfId="13910"/>
    <cellStyle name="_Percent_Jazztel model 21DPVAT-ExhibitsFunding portugal seperate_SPRING 2010 3 2" xfId="13911"/>
    <cellStyle name="_Percent_Jazztel model 21DPVAT-ExhibitsFunding portugal seperate_SPRING 2010 3_FCF" xfId="13912"/>
    <cellStyle name="_Percent_Jazztel model 21DPVAT-ExhibitsFunding portugal seperate_SPRING 2010 4" xfId="13913"/>
    <cellStyle name="_Percent_Jazztel model 21DPVAT-ExhibitsFunding portugal seperate_SPRING 2010_FCF" xfId="13914"/>
    <cellStyle name="_Percent_Jazztel model 21DPVAT-ExhibitsFunding portugal seperate_Synthèse Rhodia Spring Dec 2007 P&amp;L" xfId="13915"/>
    <cellStyle name="_Percent_Jazztel model 21DPVAT-ExhibitsFunding portugal seperate_Synthèse Rhodia Spring Dec 2007 P&amp;L 2" xfId="13916"/>
    <cellStyle name="_Percent_Jazztel model 21DPVAT-ExhibitsFunding portugal seperate_Synthèse Rhodia Spring Dec 2007 P&amp;L 2 2" xfId="13917"/>
    <cellStyle name="_Percent_Jazztel model 21DPVAT-ExhibitsFunding portugal seperate_Synthèse Rhodia Spring Dec 2007 P&amp;L 2_FCF" xfId="13918"/>
    <cellStyle name="_Percent_Jazztel model 21DPVAT-ExhibitsFunding portugal seperate_Synthèse Rhodia Spring Dec 2007 P&amp;L 3" xfId="13919"/>
    <cellStyle name="_Percent_Jazztel model 21DPVAT-ExhibitsFunding portugal seperate_Synthèse Rhodia Spring Dec 2007 P&amp;L 3 2" xfId="13920"/>
    <cellStyle name="_Percent_Jazztel model 21DPVAT-ExhibitsFunding portugal seperate_Synthèse Rhodia Spring Dec 2007 P&amp;L 3_FCF" xfId="13921"/>
    <cellStyle name="_Percent_Jazztel model 21DPVAT-ExhibitsFunding portugal seperate_Synthèse Rhodia Spring Dec 2007 P&amp;L 4" xfId="13922"/>
    <cellStyle name="_Percent_Jazztel model 21DPVAT-ExhibitsFunding portugal seperate_Synthèse Rhodia Spring Dec 2007 P&amp;L_FCF" xfId="13923"/>
    <cellStyle name="_Percent_Jazztel model 21DPVAT-ExhibitsFunding portugal seperate_WC &amp; Free Cash Flow 2011-10" xfId="13924"/>
    <cellStyle name="_Percent_Jazztel model 21DPVAT-ExhibitsFunding portugal seperate_WC &amp; Free Cash Flow 2011-10 2" xfId="13925"/>
    <cellStyle name="_Percent_Jazztel model 21DPVAT-ExhibitsFunding portugal seperate_WC &amp; Free Cash Flow 2011-10 2 2" xfId="13926"/>
    <cellStyle name="_Percent_Jazztel model 21DPVAT-ExhibitsFunding portugal seperate_WC &amp; Free Cash Flow 2011-10 2_FCF" xfId="13927"/>
    <cellStyle name="_Percent_Jazztel model 21DPVAT-ExhibitsFunding portugal seperate_WC &amp; Free Cash Flow 2011-10 3" xfId="13928"/>
    <cellStyle name="_Percent_Jazztel model 21DPVAT-ExhibitsFunding portugal seperate_WC &amp; Free Cash Flow 2011-10 3 2" xfId="13929"/>
    <cellStyle name="_Percent_Jazztel model 21DPVAT-ExhibitsFunding portugal seperate_WC &amp; Free Cash Flow 2011-10 3_FCF" xfId="13930"/>
    <cellStyle name="_Percent_Jazztel model 21DPVAT-ExhibitsFunding portugal seperate_WC &amp; Free Cash Flow 2011-10 4" xfId="13931"/>
    <cellStyle name="_Percent_Jazztel model 21DPVAT-ExhibitsFunding portugal seperate_WC &amp; Free Cash Flow 2011-10_FCF" xfId="13932"/>
    <cellStyle name="_Percent_Jazztel model 21DPVAT-ExhibitsFunding portugal seperate_WC &amp; Free Cash Flow Spring 200806" xfId="13933"/>
    <cellStyle name="_Percent_Jazztel model 21DPVAT-ExhibitsFunding portugal seperate_WC &amp; Free Cash Flow Spring 200806 2" xfId="13934"/>
    <cellStyle name="_Percent_Jazztel model 21DPVAT-ExhibitsFunding portugal seperate_WC &amp; Free Cash Flow Spring 200806 2 2" xfId="13935"/>
    <cellStyle name="_Percent_Jazztel model 21DPVAT-ExhibitsFunding portugal seperate_WC &amp; Free Cash Flow Spring 200806 2_FCF" xfId="13936"/>
    <cellStyle name="_Percent_Jazztel model 21DPVAT-ExhibitsFunding portugal seperate_WC &amp; Free Cash Flow Spring 200806 3" xfId="13937"/>
    <cellStyle name="_Percent_Jazztel model 21DPVAT-ExhibitsFunding portugal seperate_WC &amp; Free Cash Flow Spring 200806 3 2" xfId="13938"/>
    <cellStyle name="_Percent_Jazztel model 21DPVAT-ExhibitsFunding portugal seperate_WC &amp; Free Cash Flow Spring 200806 3_FCF" xfId="13939"/>
    <cellStyle name="_Percent_Jazztel model 21DPVAT-ExhibitsFunding portugal seperate_WC &amp; Free Cash Flow Spring 200806 4" xfId="13940"/>
    <cellStyle name="_Percent_Jazztel model 21DPVAT-ExhibitsFunding portugal seperate_WC &amp; Free Cash Flow Spring 200806_FCF" xfId="13941"/>
    <cellStyle name="_Percent_LBO DAP 6 Dec 2001 PIA - 3" xfId="13942"/>
    <cellStyle name="_Percent_LBO DAP 6 Dec 2001 PIA - 3 2" xfId="13943"/>
    <cellStyle name="_Percent_LBO DAP 6 Dec 2001 PIA - 3 2 2" xfId="13944"/>
    <cellStyle name="_Percent_LBO DAP 6 Dec 2001 PIA - 3 2_FCF" xfId="13945"/>
    <cellStyle name="_Percent_LBO DAP 6 Dec 2001 PIA - 3 3" xfId="13946"/>
    <cellStyle name="_Percent_LBO DAP 6 Dec 2001 PIA - 3 3 2" xfId="13947"/>
    <cellStyle name="_Percent_LBO DAP 6 Dec 2001 PIA - 3 3_FCF" xfId="13948"/>
    <cellStyle name="_Percent_LBO DAP 6 Dec 2001 PIA - 3 4" xfId="13949"/>
    <cellStyle name="_Percent_LBO DAP 6 Dec 2001 PIA - 3_FCF" xfId="13950"/>
    <cellStyle name="_Percent_LBO Model Zannier - 04-09-01" xfId="13951"/>
    <cellStyle name="_Percent_LBO Model Zannier - 04-09-01 2" xfId="13952"/>
    <cellStyle name="_Percent_LBO Model Zannier - 04-09-01 2 2" xfId="13953"/>
    <cellStyle name="_Percent_LBO Model Zannier - 04-09-01 2_FCF" xfId="13954"/>
    <cellStyle name="_Percent_LBO Model Zannier - 04-09-01 3" xfId="13955"/>
    <cellStyle name="_Percent_LBO Model Zannier - 04-09-01 3 2" xfId="13956"/>
    <cellStyle name="_Percent_LBO Model Zannier - 04-09-01 3_FCF" xfId="13957"/>
    <cellStyle name="_Percent_LBO Model Zannier - 04-09-01 4" xfId="13958"/>
    <cellStyle name="_Percent_LBO Model Zannier - 04-09-01_FCF" xfId="13959"/>
    <cellStyle name="_Percent_March 24- BIG .." xfId="13960"/>
    <cellStyle name="_Percent_March 24- BIG .. 2" xfId="13961"/>
    <cellStyle name="_Percent_March 24- BIG .. 2 2" xfId="13962"/>
    <cellStyle name="_Percent_March 24- BIG .. 2_FCF" xfId="13963"/>
    <cellStyle name="_Percent_March 24- BIG .. 3" xfId="13964"/>
    <cellStyle name="_Percent_March 24- BIG .. 3 2" xfId="13965"/>
    <cellStyle name="_Percent_March 24- BIG .. 3_FCF" xfId="13966"/>
    <cellStyle name="_Percent_March 24- BIG .. 4" xfId="13967"/>
    <cellStyle name="_Percent_March 24- BIG .._FCF" xfId="13968"/>
    <cellStyle name="_Percent_merger_plans_modified_9_3_1999" xfId="13969"/>
    <cellStyle name="_Percent_merger_plans_modified_9_3_1999 2" xfId="13970"/>
    <cellStyle name="_Percent_merger_plans_modified_9_3_1999 2 2" xfId="13971"/>
    <cellStyle name="_Percent_merger_plans_modified_9_3_1999 2_FCF" xfId="13972"/>
    <cellStyle name="_Percent_merger_plans_modified_9_3_1999 3" xfId="13973"/>
    <cellStyle name="_Percent_merger_plans_modified_9_3_1999 3 2" xfId="13974"/>
    <cellStyle name="_Percent_merger_plans_modified_9_3_1999 3_FCF" xfId="13975"/>
    <cellStyle name="_Percent_merger_plans_modified_9_3_1999 4" xfId="13976"/>
    <cellStyle name="_Percent_merger_plans_modified_9_3_1999_FCF" xfId="13977"/>
    <cellStyle name="_Percent_Model Vague 07 conso - Dannaud" xfId="13978"/>
    <cellStyle name="_Percent_Model Vague 07 conso - Dannaud 2" xfId="13979"/>
    <cellStyle name="_Percent_Model Vague 07 conso - Dannaud 2 2" xfId="13980"/>
    <cellStyle name="_Percent_Model Vague 07 conso - Dannaud 2_FCF" xfId="13981"/>
    <cellStyle name="_Percent_Model Vague 07 conso - Dannaud 3" xfId="13982"/>
    <cellStyle name="_Percent_Model Vague 07 conso - Dannaud 3 2" xfId="13983"/>
    <cellStyle name="_Percent_Model Vague 07 conso - Dannaud 3_FCF" xfId="13984"/>
    <cellStyle name="_Percent_Model Vague 07 conso - Dannaud 4" xfId="13985"/>
    <cellStyle name="_Percent_Model Vague 07 conso - Dannaud_FCF" xfId="13986"/>
    <cellStyle name="_Percent_New Preliminary Clearstream Model" xfId="13987"/>
    <cellStyle name="_Percent_New Preliminary Clearstream Model 2" xfId="13988"/>
    <cellStyle name="_Percent_New Preliminary Clearstream Model 2 2" xfId="13989"/>
    <cellStyle name="_Percent_New Preliminary Clearstream Model 2_FCF" xfId="13990"/>
    <cellStyle name="_Percent_New Preliminary Clearstream Model 3" xfId="13991"/>
    <cellStyle name="_Percent_New Preliminary Clearstream Model 3 2" xfId="13992"/>
    <cellStyle name="_Percent_New Preliminary Clearstream Model 3_FCF" xfId="13993"/>
    <cellStyle name="_Percent_New Preliminary Clearstream Model 4" xfId="13994"/>
    <cellStyle name="_Percent_New Preliminary Clearstream Model_FCF" xfId="13995"/>
    <cellStyle name="_Percent_Phosphor Brokers" xfId="13996"/>
    <cellStyle name="_Percent_Phosphor Brokers 2" xfId="13997"/>
    <cellStyle name="_Percent_Phosphor Brokers 2 2" xfId="13998"/>
    <cellStyle name="_Percent_Phosphor Brokers 2_FCF" xfId="13999"/>
    <cellStyle name="_Percent_Phosphor Brokers 3" xfId="14000"/>
    <cellStyle name="_Percent_Phosphor Brokers 3 2" xfId="14001"/>
    <cellStyle name="_Percent_Phosphor Brokers 3_FCF" xfId="14002"/>
    <cellStyle name="_Percent_Phosphor Brokers 4" xfId="14003"/>
    <cellStyle name="_Percent_Phosphor Brokers_FCF" xfId="14004"/>
    <cellStyle name="_Percent_Portfolio " xfId="14005"/>
    <cellStyle name="_Percent_Portfolio  2" xfId="14006"/>
    <cellStyle name="_Percent_Portfolio  2 2" xfId="14007"/>
    <cellStyle name="_Percent_Portfolio  2_FCF" xfId="14008"/>
    <cellStyle name="_Percent_Portfolio  3" xfId="14009"/>
    <cellStyle name="_Percent_Portfolio  3 2" xfId="14010"/>
    <cellStyle name="_Percent_Portfolio  3_FCF" xfId="14011"/>
    <cellStyle name="_Percent_Portfolio  4" xfId="14012"/>
    <cellStyle name="_Percent_Portfolio _FCF" xfId="14013"/>
    <cellStyle name="_Percent_Samsara Model_250501_v2" xfId="14014"/>
    <cellStyle name="_Percent_Samsara Model_250501_v2 2" xfId="14015"/>
    <cellStyle name="_Percent_Samsara Model_250501_v2 2 2" xfId="14016"/>
    <cellStyle name="_Percent_Samsara Model_250501_v2 2_FCF" xfId="14017"/>
    <cellStyle name="_Percent_Samsara Model_250501_v2 3" xfId="14018"/>
    <cellStyle name="_Percent_Samsara Model_250501_v2 3 2" xfId="14019"/>
    <cellStyle name="_Percent_Samsara Model_250501_v2 3_FCF" xfId="14020"/>
    <cellStyle name="_Percent_Samsara Model_250501_v2 4" xfId="14021"/>
    <cellStyle name="_Percent_Samsara Model_250501_v2_FCF" xfId="14022"/>
    <cellStyle name="_Percent_Summary of Financial Effects" xfId="14023"/>
    <cellStyle name="_Percent_Summary of Financial Effects 2" xfId="14024"/>
    <cellStyle name="_Percent_Summary of Financial Effects 2 2" xfId="14025"/>
    <cellStyle name="_Percent_Summary of Financial Effects 2_FCF" xfId="14026"/>
    <cellStyle name="_Percent_Summary of Financial Effects 3" xfId="14027"/>
    <cellStyle name="_Percent_Summary of Financial Effects 3 2" xfId="14028"/>
    <cellStyle name="_Percent_Summary of Financial Effects 3_FCF" xfId="14029"/>
    <cellStyle name="_Percent_Summary of Financial Effects 4" xfId="14030"/>
    <cellStyle name="_Percent_Summary of Financial Effects_FCF" xfId="14031"/>
    <cellStyle name="_Percent_unbundling_lighting_2" xfId="14032"/>
    <cellStyle name="_Percent_unbundling_lighting_2 2" xfId="14033"/>
    <cellStyle name="_Percent_unbundling_lighting_2 2 2" xfId="14034"/>
    <cellStyle name="_Percent_unbundling_lighting_2 2_FCF" xfId="14035"/>
    <cellStyle name="_Percent_unbundling_lighting_2 3" xfId="14036"/>
    <cellStyle name="_Percent_unbundling_lighting_2 3 2" xfId="14037"/>
    <cellStyle name="_Percent_unbundling_lighting_2 3_FCF" xfId="14038"/>
    <cellStyle name="_Percent_unbundling_lighting_2 4" xfId="14039"/>
    <cellStyle name="_Percent_unbundling_lighting_2_FCF" xfId="14040"/>
    <cellStyle name="_Percent_USA Ownership" xfId="14041"/>
    <cellStyle name="_Percent_USA Ownership 2" xfId="14042"/>
    <cellStyle name="_Percent_USA Ownership 2 2" xfId="14043"/>
    <cellStyle name="_Percent_USA Ownership 2_FCF" xfId="14044"/>
    <cellStyle name="_Percent_USA Ownership 3" xfId="14045"/>
    <cellStyle name="_Percent_USA Ownership 3 2" xfId="14046"/>
    <cellStyle name="_Percent_USA Ownership 3_FCF" xfId="14047"/>
    <cellStyle name="_Percent_USA Ownership 4" xfId="14048"/>
    <cellStyle name="_Percent_USA Ownership_FCF" xfId="14049"/>
    <cellStyle name="_Percent_Versatel1" xfId="14050"/>
    <cellStyle name="_Percent_Versatel1 2" xfId="14051"/>
    <cellStyle name="_Percent_Versatel1 2 2" xfId="14052"/>
    <cellStyle name="_Percent_Versatel1 2_FCF" xfId="14053"/>
    <cellStyle name="_Percent_Versatel1 3" xfId="14054"/>
    <cellStyle name="_Percent_Versatel1 3 2" xfId="14055"/>
    <cellStyle name="_Percent_Versatel1 3_FCF" xfId="14056"/>
    <cellStyle name="_Percent_Versatel1 4" xfId="14057"/>
    <cellStyle name="_Percent_Versatel1_Bridge FC Act 2007 vs 2008 (Fct June) par entreprise" xfId="14058"/>
    <cellStyle name="_Percent_Versatel1_Bridge FC Act 2007 vs 2008 (Fct June) par entreprise 2" xfId="14059"/>
    <cellStyle name="_Percent_Versatel1_Bridge FC Act 2007 vs 2008 (Fct June) par entreprise 2 2" xfId="14060"/>
    <cellStyle name="_Percent_Versatel1_Bridge FC Act 2007 vs 2008 (Fct June) par entreprise 2_FCF" xfId="14061"/>
    <cellStyle name="_Percent_Versatel1_Bridge FC Act 2007 vs 2008 (Fct June) par entreprise 3" xfId="14062"/>
    <cellStyle name="_Percent_Versatel1_Bridge FC Act 2007 vs 2008 (Fct June) par entreprise 3 2" xfId="14063"/>
    <cellStyle name="_Percent_Versatel1_Bridge FC Act 2007 vs 2008 (Fct June) par entreprise 3_FCF" xfId="14064"/>
    <cellStyle name="_Percent_Versatel1_Bridge FC Act 2007 vs 2008 (Fct June) par entreprise 4" xfId="14065"/>
    <cellStyle name="_Percent_Versatel1_Bridge FC Act 2007 vs 2008 (Fct June) par entreprise_FCF" xfId="14066"/>
    <cellStyle name="_Percent_Versatel1_Cash Unit Review 2012 03 Acetow" xfId="14067"/>
    <cellStyle name="_Percent_Versatel1_Chiffres Pres board 2007" xfId="14068"/>
    <cellStyle name="_Percent_Versatel1_Chiffres Pres board 2007 2" xfId="14069"/>
    <cellStyle name="_Percent_Versatel1_Chiffres Pres board 2007 2 2" xfId="14070"/>
    <cellStyle name="_Percent_Versatel1_Chiffres Pres board 2007 2_FCF" xfId="14071"/>
    <cellStyle name="_Percent_Versatel1_Chiffres Pres board 2007 3" xfId="14072"/>
    <cellStyle name="_Percent_Versatel1_Chiffres Pres board 2007 3 2" xfId="14073"/>
    <cellStyle name="_Percent_Versatel1_Chiffres Pres board 2007 3_FCF" xfId="14074"/>
    <cellStyle name="_Percent_Versatel1_Chiffres Pres board 2007 4" xfId="14075"/>
    <cellStyle name="_Percent_Versatel1_Chiffres Pres board 2007_FCF" xfId="14076"/>
    <cellStyle name="_Percent_Versatel1_Chiffres Pres Juillet 2007" xfId="14077"/>
    <cellStyle name="_Percent_Versatel1_Chiffres Pres Juillet 2007 2" xfId="14078"/>
    <cellStyle name="_Percent_Versatel1_Chiffres Pres Juillet 2007 2 2" xfId="14079"/>
    <cellStyle name="_Percent_Versatel1_Chiffres Pres Juillet 2007 2_FCF" xfId="14080"/>
    <cellStyle name="_Percent_Versatel1_Chiffres Pres Juillet 2007 3" xfId="14081"/>
    <cellStyle name="_Percent_Versatel1_Chiffres Pres Juillet 2007 3 2" xfId="14082"/>
    <cellStyle name="_Percent_Versatel1_Chiffres Pres Juillet 2007 3_FCF" xfId="14083"/>
    <cellStyle name="_Percent_Versatel1_Chiffres Pres Juillet 2007 4" xfId="14084"/>
    <cellStyle name="_Percent_Versatel1_Chiffres Pres Juillet 2007_FCF" xfId="14085"/>
    <cellStyle name="_Percent_Versatel1_Conso Bridge EBITDA 2008x2007" xfId="14086"/>
    <cellStyle name="_Percent_Versatel1_Conso Bridge EBITDA 2008x2007 2" xfId="14087"/>
    <cellStyle name="_Percent_Versatel1_Conso Bridge EBITDA 2008x2007 2 2" xfId="14088"/>
    <cellStyle name="_Percent_Versatel1_Conso Bridge EBITDA 2008x2007 2_FCF" xfId="14089"/>
    <cellStyle name="_Percent_Versatel1_Conso Bridge EBITDA 2008x2007 3" xfId="14090"/>
    <cellStyle name="_Percent_Versatel1_Conso Bridge EBITDA 2008x2007 3 2" xfId="14091"/>
    <cellStyle name="_Percent_Versatel1_Conso Bridge EBITDA 2008x2007 3_FCF" xfId="14092"/>
    <cellStyle name="_Percent_Versatel1_Conso Bridge EBITDA 2008x2007 4" xfId="14093"/>
    <cellStyle name="_Percent_Versatel1_Conso Bridge EBITDA 2008x2007 SPRING06" xfId="14094"/>
    <cellStyle name="_Percent_Versatel1_Conso Bridge EBITDA 2008x2007 SPRING06 2" xfId="14095"/>
    <cellStyle name="_Percent_Versatel1_Conso Bridge EBITDA 2008x2007 SPRING06 2 2" xfId="14096"/>
    <cellStyle name="_Percent_Versatel1_Conso Bridge EBITDA 2008x2007 SPRING06 2_FCF" xfId="14097"/>
    <cellStyle name="_Percent_Versatel1_Conso Bridge EBITDA 2008x2007 SPRING06 3" xfId="14098"/>
    <cellStyle name="_Percent_Versatel1_Conso Bridge EBITDA 2008x2007 SPRING06 3 2" xfId="14099"/>
    <cellStyle name="_Percent_Versatel1_Conso Bridge EBITDA 2008x2007 SPRING06 3_FCF" xfId="14100"/>
    <cellStyle name="_Percent_Versatel1_Conso Bridge EBITDA 2008x2007 SPRING06 4" xfId="14101"/>
    <cellStyle name="_Percent_Versatel1_Conso Bridge EBITDA 2008x2007 SPRING06_FCF" xfId="14102"/>
    <cellStyle name="_Percent_Versatel1_Conso Bridge EBITDA 2008x2007_FCF" xfId="14103"/>
    <cellStyle name="_Percent_Versatel1_FCF" xfId="14104"/>
    <cellStyle name="_Percent_Versatel1_Formats RDG Dec 2007 vMAG Energy Services" xfId="14105"/>
    <cellStyle name="_Percent_Versatel1_Formats RDG Dec 2007 vMAG Energy Services 2" xfId="14106"/>
    <cellStyle name="_Percent_Versatel1_Formats RDG Dec 2007 vMAG Energy Services 2 2" xfId="14107"/>
    <cellStyle name="_Percent_Versatel1_Formats RDG Dec 2007 vMAG Energy Services 2_FCF" xfId="14108"/>
    <cellStyle name="_Percent_Versatel1_Formats RDG Dec 2007 vMAG Energy Services 3" xfId="14109"/>
    <cellStyle name="_Percent_Versatel1_Formats RDG Dec 2007 vMAG Energy Services 3 2" xfId="14110"/>
    <cellStyle name="_Percent_Versatel1_Formats RDG Dec 2007 vMAG Energy Services 3_FCF" xfId="14111"/>
    <cellStyle name="_Percent_Versatel1_Formats RDG Dec 2007 vMAG Energy Services 4" xfId="14112"/>
    <cellStyle name="_Percent_Versatel1_Formats RDG Dec 2007 vMAG Energy Services_FCF" xfId="14113"/>
    <cellStyle name="_Percent_Versatel1_P&amp;L Spring 200806" xfId="14114"/>
    <cellStyle name="_Percent_Versatel1_P&amp;L Spring 200806 2" xfId="14115"/>
    <cellStyle name="_Percent_Versatel1_P&amp;L Spring 200806 2 2" xfId="14116"/>
    <cellStyle name="_Percent_Versatel1_P&amp;L Spring 200806 2_FCF" xfId="14117"/>
    <cellStyle name="_Percent_Versatel1_P&amp;L Spring 200806 3" xfId="14118"/>
    <cellStyle name="_Percent_Versatel1_P&amp;L Spring 200806 3 2" xfId="14119"/>
    <cellStyle name="_Percent_Versatel1_P&amp;L Spring 200806 3_FCF" xfId="14120"/>
    <cellStyle name="_Percent_Versatel1_P&amp;L Spring 200806 4" xfId="14121"/>
    <cellStyle name="_Percent_Versatel1_P&amp;L Spring 200806_FCF" xfId="14122"/>
    <cellStyle name="_Percent_Versatel1_Présentation au Board" xfId="14123"/>
    <cellStyle name="_Percent_Versatel1_Présentation au Board 2" xfId="14124"/>
    <cellStyle name="_Percent_Versatel1_Présentation au Board 2 2" xfId="14125"/>
    <cellStyle name="_Percent_Versatel1_Présentation au Board 2_FCF" xfId="14126"/>
    <cellStyle name="_Percent_Versatel1_Présentation au Board 3" xfId="14127"/>
    <cellStyle name="_Percent_Versatel1_Présentation au Board 3 2" xfId="14128"/>
    <cellStyle name="_Percent_Versatel1_Présentation au Board 3_FCF" xfId="14129"/>
    <cellStyle name="_Percent_Versatel1_Présentation au Board 4" xfId="14130"/>
    <cellStyle name="_Percent_Versatel1_Présentation au Board July 29" xfId="14131"/>
    <cellStyle name="_Percent_Versatel1_Présentation au Board July 29 2" xfId="14132"/>
    <cellStyle name="_Percent_Versatel1_Présentation au Board July 29 2 2" xfId="14133"/>
    <cellStyle name="_Percent_Versatel1_Présentation au Board July 29 2_FCF" xfId="14134"/>
    <cellStyle name="_Percent_Versatel1_Présentation au Board July 29 3" xfId="14135"/>
    <cellStyle name="_Percent_Versatel1_Présentation au Board July 29 3 2" xfId="14136"/>
    <cellStyle name="_Percent_Versatel1_Présentation au Board July 29 3_FCF" xfId="14137"/>
    <cellStyle name="_Percent_Versatel1_Présentation au Board July 29 4" xfId="14138"/>
    <cellStyle name="_Percent_Versatel1_Présentation au Board July 29_FCF" xfId="14139"/>
    <cellStyle name="_Percent_Versatel1_Présentation au Board_FCF" xfId="14140"/>
    <cellStyle name="_Percent_Versatel1_Présentation au CDG July 21 v080708" xfId="14141"/>
    <cellStyle name="_Percent_Versatel1_Présentation au CDG July 21 v080708 2" xfId="14142"/>
    <cellStyle name="_Percent_Versatel1_Présentation au CDG July 21 v080708 2 2" xfId="14143"/>
    <cellStyle name="_Percent_Versatel1_Présentation au CDG July 21 v080708 2_FCF" xfId="14144"/>
    <cellStyle name="_Percent_Versatel1_Présentation au CDG July 21 v080708 3" xfId="14145"/>
    <cellStyle name="_Percent_Versatel1_Présentation au CDG July 21 v080708 3 2" xfId="14146"/>
    <cellStyle name="_Percent_Versatel1_Présentation au CDG July 21 v080708 3_FCF" xfId="14147"/>
    <cellStyle name="_Percent_Versatel1_Présentation au CDG July 21 v080708 4" xfId="14148"/>
    <cellStyle name="_Percent_Versatel1_Présentation au CDG July 21 v080708_FCF" xfId="14149"/>
    <cellStyle name="_Percent_Versatel1_Présention au Board July 29" xfId="14150"/>
    <cellStyle name="_Percent_Versatel1_Présention au Board July 29 2" xfId="14151"/>
    <cellStyle name="_Percent_Versatel1_Présention au Board July 29 2 2" xfId="14152"/>
    <cellStyle name="_Percent_Versatel1_Présention au Board July 29 2_FCF" xfId="14153"/>
    <cellStyle name="_Percent_Versatel1_Présention au Board July 29 3" xfId="14154"/>
    <cellStyle name="_Percent_Versatel1_Présention au Board July 29 3 2" xfId="14155"/>
    <cellStyle name="_Percent_Versatel1_Présention au Board July 29 3_FCF" xfId="14156"/>
    <cellStyle name="_Percent_Versatel1_Présention au Board July 29 4" xfId="14157"/>
    <cellStyle name="_Percent_Versatel1_Présention au Board July 29_FCF" xfId="14158"/>
    <cellStyle name="_Percent_Versatel1_SPRING 2010" xfId="14159"/>
    <cellStyle name="_Percent_Versatel1_SPRING 2010 2" xfId="14160"/>
    <cellStyle name="_Percent_Versatel1_SPRING 2010 2 2" xfId="14161"/>
    <cellStyle name="_Percent_Versatel1_SPRING 2010 2_FCF" xfId="14162"/>
    <cellStyle name="_Percent_Versatel1_SPRING 2010 3" xfId="14163"/>
    <cellStyle name="_Percent_Versatel1_SPRING 2010 3 2" xfId="14164"/>
    <cellStyle name="_Percent_Versatel1_SPRING 2010 3_FCF" xfId="14165"/>
    <cellStyle name="_Percent_Versatel1_SPRING 2010 4" xfId="14166"/>
    <cellStyle name="_Percent_Versatel1_SPRING 2010_FCF" xfId="14167"/>
    <cellStyle name="_Percent_Versatel1_Synthèse Rhodia Spring Dec 2007 P&amp;L" xfId="14168"/>
    <cellStyle name="_Percent_Versatel1_Synthèse Rhodia Spring Dec 2007 P&amp;L 2" xfId="14169"/>
    <cellStyle name="_Percent_Versatel1_Synthèse Rhodia Spring Dec 2007 P&amp;L 2 2" xfId="14170"/>
    <cellStyle name="_Percent_Versatel1_Synthèse Rhodia Spring Dec 2007 P&amp;L 2_FCF" xfId="14171"/>
    <cellStyle name="_Percent_Versatel1_Synthèse Rhodia Spring Dec 2007 P&amp;L 3" xfId="14172"/>
    <cellStyle name="_Percent_Versatel1_Synthèse Rhodia Spring Dec 2007 P&amp;L 3 2" xfId="14173"/>
    <cellStyle name="_Percent_Versatel1_Synthèse Rhodia Spring Dec 2007 P&amp;L 3_FCF" xfId="14174"/>
    <cellStyle name="_Percent_Versatel1_Synthèse Rhodia Spring Dec 2007 P&amp;L 4" xfId="14175"/>
    <cellStyle name="_Percent_Versatel1_Synthèse Rhodia Spring Dec 2007 P&amp;L_FCF" xfId="14176"/>
    <cellStyle name="_Percent_Versatel1_WC &amp; Free Cash Flow 2011-10" xfId="14177"/>
    <cellStyle name="_Percent_Versatel1_WC &amp; Free Cash Flow 2011-10 2" xfId="14178"/>
    <cellStyle name="_Percent_Versatel1_WC &amp; Free Cash Flow 2011-10 2 2" xfId="14179"/>
    <cellStyle name="_Percent_Versatel1_WC &amp; Free Cash Flow 2011-10 2_FCF" xfId="14180"/>
    <cellStyle name="_Percent_Versatel1_WC &amp; Free Cash Flow 2011-10 3" xfId="14181"/>
    <cellStyle name="_Percent_Versatel1_WC &amp; Free Cash Flow 2011-10 3 2" xfId="14182"/>
    <cellStyle name="_Percent_Versatel1_WC &amp; Free Cash Flow 2011-10 3_FCF" xfId="14183"/>
    <cellStyle name="_Percent_Versatel1_WC &amp; Free Cash Flow 2011-10 4" xfId="14184"/>
    <cellStyle name="_Percent_Versatel1_WC &amp; Free Cash Flow 2011-10_FCF" xfId="14185"/>
    <cellStyle name="_Percent_Versatel1_WC &amp; Free Cash Flow Spring 200806" xfId="14186"/>
    <cellStyle name="_Percent_Versatel1_WC &amp; Free Cash Flow Spring 200806 2" xfId="14187"/>
    <cellStyle name="_Percent_Versatel1_WC &amp; Free Cash Flow Spring 200806 2 2" xfId="14188"/>
    <cellStyle name="_Percent_Versatel1_WC &amp; Free Cash Flow Spring 200806 2_FCF" xfId="14189"/>
    <cellStyle name="_Percent_Versatel1_WC &amp; Free Cash Flow Spring 200806 3" xfId="14190"/>
    <cellStyle name="_Percent_Versatel1_WC &amp; Free Cash Flow Spring 200806 3 2" xfId="14191"/>
    <cellStyle name="_Percent_Versatel1_WC &amp; Free Cash Flow Spring 200806 3_FCF" xfId="14192"/>
    <cellStyle name="_Percent_Versatel1_WC &amp; Free Cash Flow Spring 200806 4" xfId="14193"/>
    <cellStyle name="_Percent_Versatel1_WC &amp; Free Cash Flow Spring 200806_FCF" xfId="14194"/>
    <cellStyle name="_Percent_WACC" xfId="14195"/>
    <cellStyle name="_Percent_WACC 2" xfId="14196"/>
    <cellStyle name="_Percent_WACC 2 2" xfId="14197"/>
    <cellStyle name="_Percent_WACC 2_FCF" xfId="14198"/>
    <cellStyle name="_Percent_WACC 3" xfId="14199"/>
    <cellStyle name="_Percent_WACC 3 2" xfId="14200"/>
    <cellStyle name="_Percent_WACC 3_FCF" xfId="14201"/>
    <cellStyle name="_Percent_WACC 4" xfId="14202"/>
    <cellStyle name="_Percent_WACC_FCF" xfId="14203"/>
    <cellStyle name="_PercentSpace" xfId="14204"/>
    <cellStyle name="_PercentSpace 2" xfId="14205"/>
    <cellStyle name="_PercentSpace 2 2" xfId="14206"/>
    <cellStyle name="_PercentSpace 2_FCF" xfId="14207"/>
    <cellStyle name="_PercentSpace 3" xfId="14208"/>
    <cellStyle name="_PercentSpace 3 2" xfId="14209"/>
    <cellStyle name="_PercentSpace 3_FCF" xfId="14210"/>
    <cellStyle name="_PercentSpace 4" xfId="14211"/>
    <cellStyle name="_PercentSpace_02 Pfd Valuation" xfId="14212"/>
    <cellStyle name="_PercentSpace_02 Pfd Valuation 2" xfId="14213"/>
    <cellStyle name="_PercentSpace_02 Pfd Valuation 2 2" xfId="14214"/>
    <cellStyle name="_PercentSpace_02 Pfd Valuation 2_FCF" xfId="14215"/>
    <cellStyle name="_PercentSpace_02 Pfd Valuation 3" xfId="14216"/>
    <cellStyle name="_PercentSpace_02 Pfd Valuation 3 2" xfId="14217"/>
    <cellStyle name="_PercentSpace_02 Pfd Valuation 3_FCF" xfId="14218"/>
    <cellStyle name="_PercentSpace_02 Pfd Valuation 4" xfId="14219"/>
    <cellStyle name="_PercentSpace_02 Pfd Valuation_FCF" xfId="14220"/>
    <cellStyle name="_PercentSpace_AD-Modèle GSI-14.03.00.final" xfId="14221"/>
    <cellStyle name="_PercentSpace_AD-Modèle GSI-14.03.00.final 2" xfId="14222"/>
    <cellStyle name="_PercentSpace_AD-Modèle GSI-14.03.00.final 2_FCF" xfId="14223"/>
    <cellStyle name="_PercentSpace_AD-Modèle GSI-14.03.00.final 3" xfId="14224"/>
    <cellStyle name="_PercentSpace_AD-Modèle GSI-14.03.00.final_FCF" xfId="14225"/>
    <cellStyle name="_PercentSpace_AVP" xfId="14226"/>
    <cellStyle name="_PercentSpace_AVP 2" xfId="14227"/>
    <cellStyle name="_PercentSpace_AVP 2 2" xfId="14228"/>
    <cellStyle name="_PercentSpace_AVP 2_FCF" xfId="14229"/>
    <cellStyle name="_PercentSpace_AVP 3" xfId="14230"/>
    <cellStyle name="_PercentSpace_AVP 3 2" xfId="14231"/>
    <cellStyle name="_PercentSpace_AVP 3_FCF" xfId="14232"/>
    <cellStyle name="_PercentSpace_AVP 4" xfId="14233"/>
    <cellStyle name="_PercentSpace_AVP_FCF" xfId="14234"/>
    <cellStyle name="_PercentSpace_Bal Sheet, P&amp;L v4" xfId="14235"/>
    <cellStyle name="_PercentSpace_Bal Sheet, P&amp;L v4 2" xfId="14236"/>
    <cellStyle name="_PercentSpace_Bal Sheet, P&amp;L v4 2_FCF" xfId="14237"/>
    <cellStyle name="_PercentSpace_Bal Sheet, P&amp;L v4 3" xfId="14238"/>
    <cellStyle name="_PercentSpace_Bal Sheet, P&amp;L v4_FCF" xfId="14239"/>
    <cellStyle name="_PercentSpace_BLS2q_salesforce" xfId="14240"/>
    <cellStyle name="_PercentSpace_BLS2q_salesforce 2" xfId="14241"/>
    <cellStyle name="_PercentSpace_BLS2q_salesforce 2_FCF" xfId="14242"/>
    <cellStyle name="_PercentSpace_BLS2q_salesforce 3" xfId="14243"/>
    <cellStyle name="_PercentSpace_BLS2q_salesforce_07 Rhodia Liquidity Model Standstill 03Nov03" xfId="14244"/>
    <cellStyle name="_PercentSpace_BLS2q_salesforce_07 Rhodia Liquidity Model Standstill 03Nov03 2" xfId="14245"/>
    <cellStyle name="_PercentSpace_BLS2q_salesforce_07 Rhodia Liquidity Model Standstill 03Nov03 2 2" xfId="14246"/>
    <cellStyle name="_PercentSpace_BLS2q_salesforce_07 Rhodia Liquidity Model Standstill 03Nov03 2_FCF" xfId="14247"/>
    <cellStyle name="_PercentSpace_BLS2q_salesforce_07 Rhodia Liquidity Model Standstill 03Nov03 3" xfId="14248"/>
    <cellStyle name="_PercentSpace_BLS2q_salesforce_07 Rhodia Liquidity Model Standstill 03Nov03 3 2" xfId="14249"/>
    <cellStyle name="_PercentSpace_BLS2q_salesforce_07 Rhodia Liquidity Model Standstill 03Nov03 3_FCF" xfId="14250"/>
    <cellStyle name="_PercentSpace_BLS2q_salesforce_07 Rhodia Liquidity Model Standstill 03Nov03 4" xfId="14251"/>
    <cellStyle name="_PercentSpace_BLS2q_salesforce_07 Rhodia Liquidity Model Standstill 03Nov03_FCF" xfId="14252"/>
    <cellStyle name="_PercentSpace_BLS2q_salesforce_FCF" xfId="14253"/>
    <cellStyle name="_PercentSpace_BLS2q_salesforce_Panorama banques2410" xfId="14254"/>
    <cellStyle name="_PercentSpace_BLS2q_salesforce_Panorama banques2410 2" xfId="14255"/>
    <cellStyle name="_PercentSpace_BLS2q_salesforce_Panorama banques2410 2 2" xfId="14256"/>
    <cellStyle name="_PercentSpace_BLS2q_salesforce_Panorama banques2410 2_FCF" xfId="14257"/>
    <cellStyle name="_PercentSpace_BLS2q_salesforce_Panorama banques2410 3" xfId="14258"/>
    <cellStyle name="_PercentSpace_BLS2q_salesforce_Panorama banques2410 3 2" xfId="14259"/>
    <cellStyle name="_PercentSpace_BLS2q_salesforce_Panorama banques2410 3_FCF" xfId="14260"/>
    <cellStyle name="_PercentSpace_BLS2q_salesforce_Panorama banques2410 4" xfId="14261"/>
    <cellStyle name="_PercentSpace_BLS2q_salesforce_Panorama banques2410_FCF" xfId="14262"/>
    <cellStyle name="_PercentSpace_Book1" xfId="14263"/>
    <cellStyle name="_PercentSpace_Book1 2" xfId="14264"/>
    <cellStyle name="_PercentSpace_Book1 2 2" xfId="14265"/>
    <cellStyle name="_PercentSpace_Book1 2_FCF" xfId="14266"/>
    <cellStyle name="_PercentSpace_Book1 3" xfId="14267"/>
    <cellStyle name="_PercentSpace_Book1 3 2" xfId="14268"/>
    <cellStyle name="_PercentSpace_Book1 3_FCF" xfId="14269"/>
    <cellStyle name="_PercentSpace_Book1 4" xfId="14270"/>
    <cellStyle name="_PercentSpace_Book1 5" xfId="14271"/>
    <cellStyle name="_PercentSpace_Book1_02 AAA NEW Rhodia EBITDA development" xfId="14272"/>
    <cellStyle name="_PercentSpace_Book1_02 AAA NEW Rhodia EBITDA development 2" xfId="14273"/>
    <cellStyle name="_PercentSpace_Book1_02 AAA NEW Rhodia EBITDA development 2 2" xfId="14274"/>
    <cellStyle name="_PercentSpace_Book1_02 AAA NEW Rhodia EBITDA development 2_FCF" xfId="14275"/>
    <cellStyle name="_PercentSpace_Book1_02 AAA NEW Rhodia EBITDA development 3" xfId="14276"/>
    <cellStyle name="_PercentSpace_Book1_02 AAA NEW Rhodia EBITDA development 3 2" xfId="14277"/>
    <cellStyle name="_PercentSpace_Book1_02 AAA NEW Rhodia EBITDA development 3_FCF" xfId="14278"/>
    <cellStyle name="_PercentSpace_Book1_02 AAA NEW Rhodia EBITDA development 4" xfId="14279"/>
    <cellStyle name="_PercentSpace_Book1_02 AAA NEW Rhodia EBITDA development 5" xfId="14280"/>
    <cellStyle name="_PercentSpace_Book1_02 AAA NEW Rhodia EBITDA development_2009-07-22_PEC-CAPEX 2009-2010_V7" xfId="14281"/>
    <cellStyle name="_PercentSpace_Book1_02 AAA NEW Rhodia EBITDA development_2009-08_PEC-CAPEX 2009-2010_V8" xfId="14282"/>
    <cellStyle name="_PercentSpace_Book1_02 AAA NEW Rhodia EBITDA development_FCF" xfId="14283"/>
    <cellStyle name="_PercentSpace_Book1_02 PICARD_BUSINESS PLAN 05042002" xfId="14284"/>
    <cellStyle name="_PercentSpace_Book1_02 PICARD_BUSINESS PLAN 05042002 2" xfId="14285"/>
    <cellStyle name="_PercentSpace_Book1_02 PICARD_BUSINESS PLAN 05042002 2 2" xfId="14286"/>
    <cellStyle name="_PercentSpace_Book1_02 PICARD_BUSINESS PLAN 05042002 2_FCF" xfId="14287"/>
    <cellStyle name="_PercentSpace_Book1_02 PICARD_BUSINESS PLAN 05042002 3" xfId="14288"/>
    <cellStyle name="_PercentSpace_Book1_02 PICARD_BUSINESS PLAN 05042002 3 2" xfId="14289"/>
    <cellStyle name="_PercentSpace_Book1_02 PICARD_BUSINESS PLAN 05042002 3_FCF" xfId="14290"/>
    <cellStyle name="_PercentSpace_Book1_02 PICARD_BUSINESS PLAN 05042002 4" xfId="14291"/>
    <cellStyle name="_PercentSpace_Book1_02 PICARD_BUSINESS PLAN 05042002_FCF" xfId="14292"/>
    <cellStyle name="_PercentSpace_Book1_05 CSC_Picabia_02042002" xfId="14293"/>
    <cellStyle name="_PercentSpace_Book1_05 CSC_Picabia_02042002 2" xfId="14294"/>
    <cellStyle name="_PercentSpace_Book1_05 CSC_Picabia_02042002 2 2" xfId="14295"/>
    <cellStyle name="_PercentSpace_Book1_05 CSC_Picabia_02042002 2_FCF" xfId="14296"/>
    <cellStyle name="_PercentSpace_Book1_05 CSC_Picabia_02042002 3" xfId="14297"/>
    <cellStyle name="_PercentSpace_Book1_05 CSC_Picabia_02042002 3 2" xfId="14298"/>
    <cellStyle name="_PercentSpace_Book1_05 CSC_Picabia_02042002 3_FCF" xfId="14299"/>
    <cellStyle name="_PercentSpace_Book1_05 CSC_Picabia_02042002 4" xfId="14300"/>
    <cellStyle name="_PercentSpace_Book1_05 CSC_Picabia_02042002_FCF" xfId="14301"/>
    <cellStyle name="_PercentSpace_Book1_2009-07-22_PEC-CAPEX 2009-2010_V7" xfId="14302"/>
    <cellStyle name="_PercentSpace_Book1_2009-08_PEC-CAPEX 2009-2010_V8" xfId="14303"/>
    <cellStyle name="_PercentSpace_Book1_22 Rhodia Valuation Master 10-Jan-2003" xfId="14304"/>
    <cellStyle name="_PercentSpace_Book1_22 Rhodia Valuation Master 10-Jan-2003 2" xfId="14305"/>
    <cellStyle name="_PercentSpace_Book1_22 Rhodia Valuation Master 10-Jan-2003 2 2" xfId="14306"/>
    <cellStyle name="_PercentSpace_Book1_22 Rhodia Valuation Master 10-Jan-2003 2_FCF" xfId="14307"/>
    <cellStyle name="_PercentSpace_Book1_22 Rhodia Valuation Master 10-Jan-2003 3" xfId="14308"/>
    <cellStyle name="_PercentSpace_Book1_22 Rhodia Valuation Master 10-Jan-2003 3 2" xfId="14309"/>
    <cellStyle name="_PercentSpace_Book1_22 Rhodia Valuation Master 10-Jan-2003 3_FCF" xfId="14310"/>
    <cellStyle name="_PercentSpace_Book1_22 Rhodia Valuation Master 10-Jan-2003 4" xfId="14311"/>
    <cellStyle name="_PercentSpace_Book1_22 Rhodia Valuation Master 10-Jan-2003_FCF" xfId="14312"/>
    <cellStyle name="_PercentSpace_Book1_FCF" xfId="14313"/>
    <cellStyle name="_PercentSpace_Book1_Jazztel model 16DP3-Exhibits" xfId="14314"/>
    <cellStyle name="_PercentSpace_Book1_Jazztel model 16DP3-Exhibits 2" xfId="14315"/>
    <cellStyle name="_PercentSpace_Book1_Jazztel model 16DP3-Exhibits 2 2" xfId="14316"/>
    <cellStyle name="_PercentSpace_Book1_Jazztel model 16DP3-Exhibits 2_FCF" xfId="14317"/>
    <cellStyle name="_PercentSpace_Book1_Jazztel model 16DP3-Exhibits 3" xfId="14318"/>
    <cellStyle name="_PercentSpace_Book1_Jazztel model 16DP3-Exhibits 3 2" xfId="14319"/>
    <cellStyle name="_PercentSpace_Book1_Jazztel model 16DP3-Exhibits 3_FCF" xfId="14320"/>
    <cellStyle name="_PercentSpace_Book1_Jazztel model 16DP3-Exhibits 4" xfId="14321"/>
    <cellStyle name="_PercentSpace_Book1_Jazztel model 16DP3-Exhibits_FCF" xfId="14322"/>
    <cellStyle name="_PercentSpace_Book1_Jazztel model 16DP3-Exhibits_Mobile CSC - CMT" xfId="14323"/>
    <cellStyle name="_PercentSpace_Book1_Jazztel model 16DP3-Exhibits_Mobile CSC - CMT 2" xfId="14324"/>
    <cellStyle name="_PercentSpace_Book1_Jazztel model 16DP3-Exhibits_Mobile CSC - CMT 2 2" xfId="14325"/>
    <cellStyle name="_PercentSpace_Book1_Jazztel model 16DP3-Exhibits_Mobile CSC - CMT 2_FCF" xfId="14326"/>
    <cellStyle name="_PercentSpace_Book1_Jazztel model 16DP3-Exhibits_Mobile CSC - CMT 3" xfId="14327"/>
    <cellStyle name="_PercentSpace_Book1_Jazztel model 16DP3-Exhibits_Mobile CSC - CMT 3 2" xfId="14328"/>
    <cellStyle name="_PercentSpace_Book1_Jazztel model 16DP3-Exhibits_Mobile CSC - CMT 3_FCF" xfId="14329"/>
    <cellStyle name="_PercentSpace_Book1_Jazztel model 16DP3-Exhibits_Mobile CSC - CMT 4" xfId="14330"/>
    <cellStyle name="_PercentSpace_Book1_Jazztel model 16DP3-Exhibits_Mobile CSC - CMT_FCF" xfId="14331"/>
    <cellStyle name="_PercentSpace_Book1_Jazztel model 16DP3-Exhibits_T_MOBIL2" xfId="14332"/>
    <cellStyle name="_PercentSpace_Book1_Jazztel model 16DP3-Exhibits_T_MOBIL2 2" xfId="14333"/>
    <cellStyle name="_PercentSpace_Book1_Jazztel model 16DP3-Exhibits_T_MOBIL2 2_FCF" xfId="14334"/>
    <cellStyle name="_PercentSpace_Book1_Jazztel model 16DP3-Exhibits_T_MOBIL2 3" xfId="14335"/>
    <cellStyle name="_PercentSpace_Book1_Jazztel model 16DP3-Exhibits_T_MOBIL2_FCF" xfId="14336"/>
    <cellStyle name="_PercentSpace_Book1_Jazztel model 18DP-exhibits" xfId="14337"/>
    <cellStyle name="_PercentSpace_Book1_Jazztel model 18DP-exhibits 2" xfId="14338"/>
    <cellStyle name="_PercentSpace_Book1_Jazztel model 18DP-exhibits 2 2" xfId="14339"/>
    <cellStyle name="_PercentSpace_Book1_Jazztel model 18DP-exhibits 2_FCF" xfId="14340"/>
    <cellStyle name="_PercentSpace_Book1_Jazztel model 18DP-exhibits 3" xfId="14341"/>
    <cellStyle name="_PercentSpace_Book1_Jazztel model 18DP-exhibits 3 2" xfId="14342"/>
    <cellStyle name="_PercentSpace_Book1_Jazztel model 18DP-exhibits 3_FCF" xfId="14343"/>
    <cellStyle name="_PercentSpace_Book1_Jazztel model 18DP-exhibits 4" xfId="14344"/>
    <cellStyle name="_PercentSpace_Book1_Jazztel model 18DP-exhibits_FCF" xfId="14345"/>
    <cellStyle name="_PercentSpace_Book1_Mobile CSC - CMT" xfId="14346"/>
    <cellStyle name="_PercentSpace_Book1_Mobile CSC - CMT 2" xfId="14347"/>
    <cellStyle name="_PercentSpace_Book1_Mobile CSC - CMT 2 2" xfId="14348"/>
    <cellStyle name="_PercentSpace_Book1_Mobile CSC - CMT 2_FCF" xfId="14349"/>
    <cellStyle name="_PercentSpace_Book1_Mobile CSC - CMT 3" xfId="14350"/>
    <cellStyle name="_PercentSpace_Book1_Mobile CSC - CMT 3 2" xfId="14351"/>
    <cellStyle name="_PercentSpace_Book1_Mobile CSC - CMT 3_FCF" xfId="14352"/>
    <cellStyle name="_PercentSpace_Book1_Mobile CSC - CMT 4" xfId="14353"/>
    <cellStyle name="_PercentSpace_Book1_Mobile CSC - CMT_FCF" xfId="14354"/>
    <cellStyle name="_PercentSpace_Book1_Mobile CSC - CMT_Merger model_10 Aug Credit" xfId="14355"/>
    <cellStyle name="_PercentSpace_Book1_Mobile CSC - CMT_Merger model_10 Aug Credit 2" xfId="14356"/>
    <cellStyle name="_PercentSpace_Book1_Mobile CSC - CMT_Merger model_10 Aug Credit 2 2" xfId="14357"/>
    <cellStyle name="_PercentSpace_Book1_Mobile CSC - CMT_Merger model_10 Aug Credit 2_FCF" xfId="14358"/>
    <cellStyle name="_PercentSpace_Book1_Mobile CSC - CMT_Merger model_10 Aug Credit 3" xfId="14359"/>
    <cellStyle name="_PercentSpace_Book1_Mobile CSC - CMT_Merger model_10 Aug Credit 3 2" xfId="14360"/>
    <cellStyle name="_PercentSpace_Book1_Mobile CSC - CMT_Merger model_10 Aug Credit 3_FCF" xfId="14361"/>
    <cellStyle name="_PercentSpace_Book1_Mobile CSC - CMT_Merger model_10 Aug Credit 4" xfId="14362"/>
    <cellStyle name="_PercentSpace_Book1_Mobile CSC - CMT_Merger model_10 Aug Credit_FCF" xfId="14363"/>
    <cellStyle name="_PercentSpace_Book1_Rhodia SoP AVP 19 Mar 2002" xfId="14364"/>
    <cellStyle name="_PercentSpace_Book1_Rhodia SoP AVP 19 Mar 2002 2" xfId="14365"/>
    <cellStyle name="_PercentSpace_Book1_Rhodia SoP AVP 19 Mar 2002 2 2" xfId="14366"/>
    <cellStyle name="_PercentSpace_Book1_Rhodia SoP AVP 19 Mar 2002 2_FCF" xfId="14367"/>
    <cellStyle name="_PercentSpace_Book1_Rhodia SoP AVP 19 Mar 2002 3" xfId="14368"/>
    <cellStyle name="_PercentSpace_Book1_Rhodia SoP AVP 19 Mar 2002 3 2" xfId="14369"/>
    <cellStyle name="_PercentSpace_Book1_Rhodia SoP AVP 19 Mar 2002 3_FCF" xfId="14370"/>
    <cellStyle name="_PercentSpace_Book1_Rhodia SoP AVP 19 Mar 2002 4" xfId="14371"/>
    <cellStyle name="_PercentSpace_Book1_Rhodia SoP AVP 19 Mar 2002_FCF" xfId="14372"/>
    <cellStyle name="_PercentSpace_Book11" xfId="14373"/>
    <cellStyle name="_PercentSpace_Book11 2" xfId="14374"/>
    <cellStyle name="_PercentSpace_Book11 2 2" xfId="14375"/>
    <cellStyle name="_PercentSpace_Book11 2_FCF" xfId="14376"/>
    <cellStyle name="_PercentSpace_Book11 3" xfId="14377"/>
    <cellStyle name="_PercentSpace_Book11 3 2" xfId="14378"/>
    <cellStyle name="_PercentSpace_Book11 3_FCF" xfId="14379"/>
    <cellStyle name="_PercentSpace_Book11 4" xfId="14380"/>
    <cellStyle name="_PercentSpace_Book11 5" xfId="14381"/>
    <cellStyle name="_PercentSpace_Book11_2009-07-22_PEC-CAPEX 2009-2010_V7" xfId="14382"/>
    <cellStyle name="_PercentSpace_Book11_2009-08_PEC-CAPEX 2009-2010_V8" xfId="14383"/>
    <cellStyle name="_PercentSpace_Book11_FCF" xfId="14384"/>
    <cellStyle name="_PercentSpace_Book11_Jazztel model 16DP3-Exhibits" xfId="14385"/>
    <cellStyle name="_PercentSpace_Book11_Jazztel model 16DP3-Exhibits 2" xfId="14386"/>
    <cellStyle name="_PercentSpace_Book11_Jazztel model 16DP3-Exhibits 2 2" xfId="14387"/>
    <cellStyle name="_PercentSpace_Book11_Jazztel model 16DP3-Exhibits 2_FCF" xfId="14388"/>
    <cellStyle name="_PercentSpace_Book11_Jazztel model 16DP3-Exhibits 3" xfId="14389"/>
    <cellStyle name="_PercentSpace_Book11_Jazztel model 16DP3-Exhibits 3 2" xfId="14390"/>
    <cellStyle name="_PercentSpace_Book11_Jazztel model 16DP3-Exhibits 3_FCF" xfId="14391"/>
    <cellStyle name="_PercentSpace_Book11_Jazztel model 16DP3-Exhibits 4" xfId="14392"/>
    <cellStyle name="_PercentSpace_Book11_Jazztel model 16DP3-Exhibits_FCF" xfId="14393"/>
    <cellStyle name="_PercentSpace_Book11_Jazztel model 16DP3-Exhibits_Mobile CSC - CMT" xfId="14394"/>
    <cellStyle name="_PercentSpace_Book11_Jazztel model 16DP3-Exhibits_Mobile CSC - CMT 2" xfId="14395"/>
    <cellStyle name="_PercentSpace_Book11_Jazztel model 16DP3-Exhibits_Mobile CSC - CMT 2 2" xfId="14396"/>
    <cellStyle name="_PercentSpace_Book11_Jazztel model 16DP3-Exhibits_Mobile CSC - CMT 2_FCF" xfId="14397"/>
    <cellStyle name="_PercentSpace_Book11_Jazztel model 16DP3-Exhibits_Mobile CSC - CMT 3" xfId="14398"/>
    <cellStyle name="_PercentSpace_Book11_Jazztel model 16DP3-Exhibits_Mobile CSC - CMT 3 2" xfId="14399"/>
    <cellStyle name="_PercentSpace_Book11_Jazztel model 16DP3-Exhibits_Mobile CSC - CMT 3_FCF" xfId="14400"/>
    <cellStyle name="_PercentSpace_Book11_Jazztel model 16DP3-Exhibits_Mobile CSC - CMT 4" xfId="14401"/>
    <cellStyle name="_PercentSpace_Book11_Jazztel model 16DP3-Exhibits_Mobile CSC - CMT_FCF" xfId="14402"/>
    <cellStyle name="_PercentSpace_Book11_Jazztel model 16DP3-Exhibits_T_MOBIL2" xfId="14403"/>
    <cellStyle name="_PercentSpace_Book11_Jazztel model 16DP3-Exhibits_T_MOBIL2 2" xfId="14404"/>
    <cellStyle name="_PercentSpace_Book11_Jazztel model 16DP3-Exhibits_T_MOBIL2 2_FCF" xfId="14405"/>
    <cellStyle name="_PercentSpace_Book11_Jazztel model 16DP3-Exhibits_T_MOBIL2 3" xfId="14406"/>
    <cellStyle name="_PercentSpace_Book11_Jazztel model 16DP3-Exhibits_T_MOBIL2_FCF" xfId="14407"/>
    <cellStyle name="_PercentSpace_Book11_Jazztel model 18DP-exhibits" xfId="14408"/>
    <cellStyle name="_PercentSpace_Book11_Jazztel model 18DP-exhibits 2" xfId="14409"/>
    <cellStyle name="_PercentSpace_Book11_Jazztel model 18DP-exhibits 2 2" xfId="14410"/>
    <cellStyle name="_PercentSpace_Book11_Jazztel model 18DP-exhibits 2_FCF" xfId="14411"/>
    <cellStyle name="_PercentSpace_Book11_Jazztel model 18DP-exhibits 3" xfId="14412"/>
    <cellStyle name="_PercentSpace_Book11_Jazztel model 18DP-exhibits 3 2" xfId="14413"/>
    <cellStyle name="_PercentSpace_Book11_Jazztel model 18DP-exhibits 3_FCF" xfId="14414"/>
    <cellStyle name="_PercentSpace_Book11_Jazztel model 18DP-exhibits 4" xfId="14415"/>
    <cellStyle name="_PercentSpace_Book11_Jazztel model 18DP-exhibits_FCF" xfId="14416"/>
    <cellStyle name="_PercentSpace_Book11_Mobile CSC - CMT" xfId="14417"/>
    <cellStyle name="_PercentSpace_Book11_Mobile CSC - CMT 2" xfId="14418"/>
    <cellStyle name="_PercentSpace_Book11_Mobile CSC - CMT 2 2" xfId="14419"/>
    <cellStyle name="_PercentSpace_Book11_Mobile CSC - CMT 2_FCF" xfId="14420"/>
    <cellStyle name="_PercentSpace_Book11_Mobile CSC - CMT 3" xfId="14421"/>
    <cellStyle name="_PercentSpace_Book11_Mobile CSC - CMT 3 2" xfId="14422"/>
    <cellStyle name="_PercentSpace_Book11_Mobile CSC - CMT 3_FCF" xfId="14423"/>
    <cellStyle name="_PercentSpace_Book11_Mobile CSC - CMT 4" xfId="14424"/>
    <cellStyle name="_PercentSpace_Book11_Mobile CSC - CMT_FCF" xfId="14425"/>
    <cellStyle name="_PercentSpace_Book11_Mobile CSC - CMT_Merger model_10 Aug Credit" xfId="14426"/>
    <cellStyle name="_PercentSpace_Book11_Mobile CSC - CMT_Merger model_10 Aug Credit 2" xfId="14427"/>
    <cellStyle name="_PercentSpace_Book11_Mobile CSC - CMT_Merger model_10 Aug Credit 2 2" xfId="14428"/>
    <cellStyle name="_PercentSpace_Book11_Mobile CSC - CMT_Merger model_10 Aug Credit 2_FCF" xfId="14429"/>
    <cellStyle name="_PercentSpace_Book11_Mobile CSC - CMT_Merger model_10 Aug Credit 3" xfId="14430"/>
    <cellStyle name="_PercentSpace_Book11_Mobile CSC - CMT_Merger model_10 Aug Credit 3 2" xfId="14431"/>
    <cellStyle name="_PercentSpace_Book11_Mobile CSC - CMT_Merger model_10 Aug Credit 3_FCF" xfId="14432"/>
    <cellStyle name="_PercentSpace_Book11_Mobile CSC - CMT_Merger model_10 Aug Credit 4" xfId="14433"/>
    <cellStyle name="_PercentSpace_Book11_Mobile CSC - CMT_Merger model_10 Aug Credit_FCF" xfId="14434"/>
    <cellStyle name="_PercentSpace_Book12" xfId="14435"/>
    <cellStyle name="_PercentSpace_Book12 2" xfId="14436"/>
    <cellStyle name="_PercentSpace_Book12 2 2" xfId="14437"/>
    <cellStyle name="_PercentSpace_Book12 2_FCF" xfId="14438"/>
    <cellStyle name="_PercentSpace_Book12 3" xfId="14439"/>
    <cellStyle name="_PercentSpace_Book12 3 2" xfId="14440"/>
    <cellStyle name="_PercentSpace_Book12 3_FCF" xfId="14441"/>
    <cellStyle name="_PercentSpace_Book12 4" xfId="14442"/>
    <cellStyle name="_PercentSpace_Book12 5" xfId="14443"/>
    <cellStyle name="_PercentSpace_Book12_2009-07-22_PEC-CAPEX 2009-2010_V7" xfId="14444"/>
    <cellStyle name="_PercentSpace_Book12_2009-08_PEC-CAPEX 2009-2010_V8" xfId="14445"/>
    <cellStyle name="_PercentSpace_Book12_FCF" xfId="14446"/>
    <cellStyle name="_PercentSpace_Book12_Jazztel model 16DP3-Exhibits" xfId="14447"/>
    <cellStyle name="_PercentSpace_Book12_Jazztel model 16DP3-Exhibits 2" xfId="14448"/>
    <cellStyle name="_PercentSpace_Book12_Jazztel model 16DP3-Exhibits 2 2" xfId="14449"/>
    <cellStyle name="_PercentSpace_Book12_Jazztel model 16DP3-Exhibits 2_FCF" xfId="14450"/>
    <cellStyle name="_PercentSpace_Book12_Jazztel model 16DP3-Exhibits 3" xfId="14451"/>
    <cellStyle name="_PercentSpace_Book12_Jazztel model 16DP3-Exhibits 3 2" xfId="14452"/>
    <cellStyle name="_PercentSpace_Book12_Jazztel model 16DP3-Exhibits 3_FCF" xfId="14453"/>
    <cellStyle name="_PercentSpace_Book12_Jazztel model 16DP3-Exhibits 4" xfId="14454"/>
    <cellStyle name="_PercentSpace_Book12_Jazztel model 16DP3-Exhibits_FCF" xfId="14455"/>
    <cellStyle name="_PercentSpace_Book12_Jazztel model 16DP3-Exhibits_Mobile CSC - CMT" xfId="14456"/>
    <cellStyle name="_PercentSpace_Book12_Jazztel model 16DP3-Exhibits_Mobile CSC - CMT 2" xfId="14457"/>
    <cellStyle name="_PercentSpace_Book12_Jazztel model 16DP3-Exhibits_Mobile CSC - CMT 2 2" xfId="14458"/>
    <cellStyle name="_PercentSpace_Book12_Jazztel model 16DP3-Exhibits_Mobile CSC - CMT 2_FCF" xfId="14459"/>
    <cellStyle name="_PercentSpace_Book12_Jazztel model 16DP3-Exhibits_Mobile CSC - CMT 3" xfId="14460"/>
    <cellStyle name="_PercentSpace_Book12_Jazztel model 16DP3-Exhibits_Mobile CSC - CMT 3 2" xfId="14461"/>
    <cellStyle name="_PercentSpace_Book12_Jazztel model 16DP3-Exhibits_Mobile CSC - CMT 3_FCF" xfId="14462"/>
    <cellStyle name="_PercentSpace_Book12_Jazztel model 16DP3-Exhibits_Mobile CSC - CMT 4" xfId="14463"/>
    <cellStyle name="_PercentSpace_Book12_Jazztel model 16DP3-Exhibits_Mobile CSC - CMT_FCF" xfId="14464"/>
    <cellStyle name="_PercentSpace_Book12_Jazztel model 16DP3-Exhibits_T_MOBIL2" xfId="14465"/>
    <cellStyle name="_PercentSpace_Book12_Jazztel model 16DP3-Exhibits_T_MOBIL2 2" xfId="14466"/>
    <cellStyle name="_PercentSpace_Book12_Jazztel model 16DP3-Exhibits_T_MOBIL2 2_FCF" xfId="14467"/>
    <cellStyle name="_PercentSpace_Book12_Jazztel model 16DP3-Exhibits_T_MOBIL2 3" xfId="14468"/>
    <cellStyle name="_PercentSpace_Book12_Jazztel model 16DP3-Exhibits_T_MOBIL2_FCF" xfId="14469"/>
    <cellStyle name="_PercentSpace_Book12_Jazztel model 18DP-exhibits" xfId="14470"/>
    <cellStyle name="_PercentSpace_Book12_Jazztel model 18DP-exhibits 2" xfId="14471"/>
    <cellStyle name="_PercentSpace_Book12_Jazztel model 18DP-exhibits 2 2" xfId="14472"/>
    <cellStyle name="_PercentSpace_Book12_Jazztel model 18DP-exhibits 2_FCF" xfId="14473"/>
    <cellStyle name="_PercentSpace_Book12_Jazztel model 18DP-exhibits 3" xfId="14474"/>
    <cellStyle name="_PercentSpace_Book12_Jazztel model 18DP-exhibits 3 2" xfId="14475"/>
    <cellStyle name="_PercentSpace_Book12_Jazztel model 18DP-exhibits 3_FCF" xfId="14476"/>
    <cellStyle name="_PercentSpace_Book12_Jazztel model 18DP-exhibits 4" xfId="14477"/>
    <cellStyle name="_PercentSpace_Book12_Jazztel model 18DP-exhibits_FCF" xfId="14478"/>
    <cellStyle name="_PercentSpace_Book12_Mobile CSC - CMT" xfId="14479"/>
    <cellStyle name="_PercentSpace_Book12_Mobile CSC - CMT 2" xfId="14480"/>
    <cellStyle name="_PercentSpace_Book12_Mobile CSC - CMT 2 2" xfId="14481"/>
    <cellStyle name="_PercentSpace_Book12_Mobile CSC - CMT 2_FCF" xfId="14482"/>
    <cellStyle name="_PercentSpace_Book12_Mobile CSC - CMT 3" xfId="14483"/>
    <cellStyle name="_PercentSpace_Book12_Mobile CSC - CMT 3 2" xfId="14484"/>
    <cellStyle name="_PercentSpace_Book12_Mobile CSC - CMT 3_FCF" xfId="14485"/>
    <cellStyle name="_PercentSpace_Book12_Mobile CSC - CMT 4" xfId="14486"/>
    <cellStyle name="_PercentSpace_Book12_Mobile CSC - CMT_FCF" xfId="14487"/>
    <cellStyle name="_PercentSpace_Book12_Mobile CSC - CMT_Merger model_10 Aug Credit" xfId="14488"/>
    <cellStyle name="_PercentSpace_Book12_Mobile CSC - CMT_Merger model_10 Aug Credit 2" xfId="14489"/>
    <cellStyle name="_PercentSpace_Book12_Mobile CSC - CMT_Merger model_10 Aug Credit 2 2" xfId="14490"/>
    <cellStyle name="_PercentSpace_Book12_Mobile CSC - CMT_Merger model_10 Aug Credit 2_FCF" xfId="14491"/>
    <cellStyle name="_PercentSpace_Book12_Mobile CSC - CMT_Merger model_10 Aug Credit 3" xfId="14492"/>
    <cellStyle name="_PercentSpace_Book12_Mobile CSC - CMT_Merger model_10 Aug Credit 3 2" xfId="14493"/>
    <cellStyle name="_PercentSpace_Book12_Mobile CSC - CMT_Merger model_10 Aug Credit 3_FCF" xfId="14494"/>
    <cellStyle name="_PercentSpace_Book12_Mobile CSC - CMT_Merger model_10 Aug Credit 4" xfId="14495"/>
    <cellStyle name="_PercentSpace_Book12_Mobile CSC - CMT_Merger model_10 Aug Credit_FCF" xfId="14496"/>
    <cellStyle name="_PercentSpace_Book2" xfId="14497"/>
    <cellStyle name="_PercentSpace_Book2 2" xfId="14498"/>
    <cellStyle name="_PercentSpace_Book2 2_FCF" xfId="14499"/>
    <cellStyle name="_PercentSpace_Book2 3" xfId="14500"/>
    <cellStyle name="_PercentSpace_Book2_FCF" xfId="14501"/>
    <cellStyle name="_PercentSpace_Cleopatra Preliminary Valuation Summary" xfId="14502"/>
    <cellStyle name="_PercentSpace_Cleopatra Preliminary Valuation Summary 2" xfId="14503"/>
    <cellStyle name="_PercentSpace_Cleopatra Preliminary Valuation Summary 2 2" xfId="14504"/>
    <cellStyle name="_PercentSpace_Cleopatra Preliminary Valuation Summary 2_FCF" xfId="14505"/>
    <cellStyle name="_PercentSpace_Cleopatra Preliminary Valuation Summary 3" xfId="14506"/>
    <cellStyle name="_PercentSpace_Cleopatra Preliminary Valuation Summary 3 2" xfId="14507"/>
    <cellStyle name="_PercentSpace_Cleopatra Preliminary Valuation Summary 3_FCF" xfId="14508"/>
    <cellStyle name="_PercentSpace_Cleopatra Preliminary Valuation Summary 4" xfId="14509"/>
    <cellStyle name="_PercentSpace_Cleopatra Preliminary Valuation Summary_02 AAA NEW Rhodia EBITDA development" xfId="14510"/>
    <cellStyle name="_PercentSpace_Cleopatra Preliminary Valuation Summary_02 AAA NEW Rhodia EBITDA development 2" xfId="14511"/>
    <cellStyle name="_PercentSpace_Cleopatra Preliminary Valuation Summary_02 AAA NEW Rhodia EBITDA development 2 2" xfId="14512"/>
    <cellStyle name="_PercentSpace_Cleopatra Preliminary Valuation Summary_02 AAA NEW Rhodia EBITDA development 2_FCF" xfId="14513"/>
    <cellStyle name="_PercentSpace_Cleopatra Preliminary Valuation Summary_02 AAA NEW Rhodia EBITDA development 3" xfId="14514"/>
    <cellStyle name="_PercentSpace_Cleopatra Preliminary Valuation Summary_02 AAA NEW Rhodia EBITDA development 3 2" xfId="14515"/>
    <cellStyle name="_PercentSpace_Cleopatra Preliminary Valuation Summary_02 AAA NEW Rhodia EBITDA development 3_FCF" xfId="14516"/>
    <cellStyle name="_PercentSpace_Cleopatra Preliminary Valuation Summary_02 AAA NEW Rhodia EBITDA development 4" xfId="14517"/>
    <cellStyle name="_PercentSpace_Cleopatra Preliminary Valuation Summary_02 AAA NEW Rhodia EBITDA development_FCF" xfId="14518"/>
    <cellStyle name="_PercentSpace_Cleopatra Preliminary Valuation Summary_22 Rhodia Valuation Master 10-Jan-2003" xfId="14519"/>
    <cellStyle name="_PercentSpace_Cleopatra Preliminary Valuation Summary_22 Rhodia Valuation Master 10-Jan-2003 2" xfId="14520"/>
    <cellStyle name="_PercentSpace_Cleopatra Preliminary Valuation Summary_22 Rhodia Valuation Master 10-Jan-2003 2 2" xfId="14521"/>
    <cellStyle name="_PercentSpace_Cleopatra Preliminary Valuation Summary_22 Rhodia Valuation Master 10-Jan-2003 2_FCF" xfId="14522"/>
    <cellStyle name="_PercentSpace_Cleopatra Preliminary Valuation Summary_22 Rhodia Valuation Master 10-Jan-2003 3" xfId="14523"/>
    <cellStyle name="_PercentSpace_Cleopatra Preliminary Valuation Summary_22 Rhodia Valuation Master 10-Jan-2003 3 2" xfId="14524"/>
    <cellStyle name="_PercentSpace_Cleopatra Preliminary Valuation Summary_22 Rhodia Valuation Master 10-Jan-2003 3_FCF" xfId="14525"/>
    <cellStyle name="_PercentSpace_Cleopatra Preliminary Valuation Summary_22 Rhodia Valuation Master 10-Jan-2003 4" xfId="14526"/>
    <cellStyle name="_PercentSpace_Cleopatra Preliminary Valuation Summary_22 Rhodia Valuation Master 10-Jan-2003_FCF" xfId="14527"/>
    <cellStyle name="_PercentSpace_Cleopatra Preliminary Valuation Summary_FCF" xfId="14528"/>
    <cellStyle name="_PercentSpace_Comdot - gStyle Excel Slides" xfId="14529"/>
    <cellStyle name="_PercentSpace_Comdot - gStyle Excel Slides 2" xfId="14530"/>
    <cellStyle name="_PercentSpace_Comdot - gStyle Excel Slides 2 2" xfId="14531"/>
    <cellStyle name="_PercentSpace_Comdot - gStyle Excel Slides 2_FCF" xfId="14532"/>
    <cellStyle name="_PercentSpace_Comdot - gStyle Excel Slides 3" xfId="14533"/>
    <cellStyle name="_PercentSpace_Comdot - gStyle Excel Slides 3 2" xfId="14534"/>
    <cellStyle name="_PercentSpace_Comdot - gStyle Excel Slides 3_FCF" xfId="14535"/>
    <cellStyle name="_PercentSpace_Comdot - gStyle Excel Slides 4" xfId="14536"/>
    <cellStyle name="_PercentSpace_Comdot - gStyle Excel Slides_FCF" xfId="14537"/>
    <cellStyle name="_PercentSpace_Comdot LBO Short Form - v3" xfId="14538"/>
    <cellStyle name="_PercentSpace_Comdot LBO Short Form - v3 2" xfId="14539"/>
    <cellStyle name="_PercentSpace_Comdot LBO Short Form - v3 2 2" xfId="14540"/>
    <cellStyle name="_PercentSpace_Comdot LBO Short Form - v3 2_FCF" xfId="14541"/>
    <cellStyle name="_PercentSpace_Comdot LBO Short Form - v3 3" xfId="14542"/>
    <cellStyle name="_PercentSpace_Comdot LBO Short Form - v3 3 2" xfId="14543"/>
    <cellStyle name="_PercentSpace_Comdot LBO Short Form - v3 3_FCF" xfId="14544"/>
    <cellStyle name="_PercentSpace_Comdot LBO Short Form - v3 4" xfId="14545"/>
    <cellStyle name="_PercentSpace_Comdot LBO Short Form - v3_FCF" xfId="14546"/>
    <cellStyle name="_PercentSpace_Comps" xfId="14547"/>
    <cellStyle name="_PercentSpace_Comps 2" xfId="14548"/>
    <cellStyle name="_PercentSpace_Comps 2 2" xfId="14549"/>
    <cellStyle name="_PercentSpace_Comps 2_FCF" xfId="14550"/>
    <cellStyle name="_PercentSpace_Comps 3" xfId="14551"/>
    <cellStyle name="_PercentSpace_Comps 3 2" xfId="14552"/>
    <cellStyle name="_PercentSpace_Comps 3_FCF" xfId="14553"/>
    <cellStyle name="_PercentSpace_Comps 4" xfId="14554"/>
    <cellStyle name="_PercentSpace_Comps_FCF" xfId="14555"/>
    <cellStyle name="_PercentSpace_contribution_analysis" xfId="14556"/>
    <cellStyle name="_PercentSpace_contribution_analysis 2" xfId="14557"/>
    <cellStyle name="_PercentSpace_contribution_analysis 2_FCF" xfId="14558"/>
    <cellStyle name="_PercentSpace_contribution_analysis 3" xfId="14559"/>
    <cellStyle name="_PercentSpace_contribution_analysis 4" xfId="14560"/>
    <cellStyle name="_PercentSpace_contribution_analysis_FCF" xfId="14561"/>
    <cellStyle name="_PercentSpace_contribution_analysis_JazzClear" xfId="14562"/>
    <cellStyle name="_PercentSpace_contribution_analysis_JazzClear 2" xfId="14563"/>
    <cellStyle name="_PercentSpace_contribution_analysis_JazzClear 2_FCF" xfId="14564"/>
    <cellStyle name="_PercentSpace_contribution_analysis_JazzClear 3" xfId="14565"/>
    <cellStyle name="_PercentSpace_contribution_analysis_JazzClear 4" xfId="14566"/>
    <cellStyle name="_PercentSpace_contribution_analysis_JazzClear_FCF" xfId="14567"/>
    <cellStyle name="_PercentSpace_CSC Blank" xfId="14568"/>
    <cellStyle name="_PercentSpace_CSC Blank 2" xfId="14569"/>
    <cellStyle name="_PercentSpace_CSC Blank 2_FCF" xfId="14570"/>
    <cellStyle name="_PercentSpace_CSC Blank 3" xfId="14571"/>
    <cellStyle name="_PercentSpace_CSC Blank 4" xfId="14572"/>
    <cellStyle name="_PercentSpace_CSC Blank_FCF" xfId="14573"/>
    <cellStyle name="_PercentSpace_DCF - July 2, 2001" xfId="14574"/>
    <cellStyle name="_PercentSpace_DCF - July 2, 2001 2" xfId="14575"/>
    <cellStyle name="_PercentSpace_DCF - July 2, 2001 2 2" xfId="14576"/>
    <cellStyle name="_PercentSpace_DCF - July 2, 2001 2_FCF" xfId="14577"/>
    <cellStyle name="_PercentSpace_DCF - July 2, 2001 3" xfId="14578"/>
    <cellStyle name="_PercentSpace_DCF - July 2, 2001 3 2" xfId="14579"/>
    <cellStyle name="_PercentSpace_DCF - July 2, 2001 3_FCF" xfId="14580"/>
    <cellStyle name="_PercentSpace_DCF - July 2, 2001 4" xfId="14581"/>
    <cellStyle name="_PercentSpace_DCF - July 2, 2001_FCF" xfId="14582"/>
    <cellStyle name="_PercentSpace_DCF Summary pages" xfId="14583"/>
    <cellStyle name="_PercentSpace_DCF Summary pages 2" xfId="14584"/>
    <cellStyle name="_PercentSpace_DCF Summary pages 2 2" xfId="14585"/>
    <cellStyle name="_PercentSpace_DCF Summary pages 2_FCF" xfId="14586"/>
    <cellStyle name="_PercentSpace_DCF Summary pages 3" xfId="14587"/>
    <cellStyle name="_PercentSpace_DCF Summary pages 3 2" xfId="14588"/>
    <cellStyle name="_PercentSpace_DCF Summary pages 3_FCF" xfId="14589"/>
    <cellStyle name="_PercentSpace_DCF Summary pages 4" xfId="14590"/>
    <cellStyle name="_PercentSpace_DCF Summary pages 5" xfId="14591"/>
    <cellStyle name="_PercentSpace_DCF Summary pages_2009-07-22_PEC-CAPEX 2009-2010_V7" xfId="14592"/>
    <cellStyle name="_PercentSpace_DCF Summary pages_2009-08_PEC-CAPEX 2009-2010_V8" xfId="14593"/>
    <cellStyle name="_PercentSpace_DCF Summary pages_FCF" xfId="14594"/>
    <cellStyle name="_PercentSpace_DCF Summary pages_Jazztel model 16DP3-Exhibits" xfId="14595"/>
    <cellStyle name="_PercentSpace_DCF Summary pages_Jazztel model 16DP3-Exhibits 2" xfId="14596"/>
    <cellStyle name="_PercentSpace_DCF Summary pages_Jazztel model 16DP3-Exhibits 2 2" xfId="14597"/>
    <cellStyle name="_PercentSpace_DCF Summary pages_Jazztel model 16DP3-Exhibits 2_FCF" xfId="14598"/>
    <cellStyle name="_PercentSpace_DCF Summary pages_Jazztel model 16DP3-Exhibits 3" xfId="14599"/>
    <cellStyle name="_PercentSpace_DCF Summary pages_Jazztel model 16DP3-Exhibits 3 2" xfId="14600"/>
    <cellStyle name="_PercentSpace_DCF Summary pages_Jazztel model 16DP3-Exhibits 3_FCF" xfId="14601"/>
    <cellStyle name="_PercentSpace_DCF Summary pages_Jazztel model 16DP3-Exhibits 4" xfId="14602"/>
    <cellStyle name="_PercentSpace_DCF Summary pages_Jazztel model 16DP3-Exhibits_FCF" xfId="14603"/>
    <cellStyle name="_PercentSpace_DCF Summary pages_Jazztel model 16DP3-Exhibits_Mobile CSC - CMT" xfId="14604"/>
    <cellStyle name="_PercentSpace_DCF Summary pages_Jazztel model 16DP3-Exhibits_Mobile CSC - CMT 2" xfId="14605"/>
    <cellStyle name="_PercentSpace_DCF Summary pages_Jazztel model 16DP3-Exhibits_Mobile CSC - CMT 2 2" xfId="14606"/>
    <cellStyle name="_PercentSpace_DCF Summary pages_Jazztel model 16DP3-Exhibits_Mobile CSC - CMT 2_FCF" xfId="14607"/>
    <cellStyle name="_PercentSpace_DCF Summary pages_Jazztel model 16DP3-Exhibits_Mobile CSC - CMT 3" xfId="14608"/>
    <cellStyle name="_PercentSpace_DCF Summary pages_Jazztel model 16DP3-Exhibits_Mobile CSC - CMT 3 2" xfId="14609"/>
    <cellStyle name="_PercentSpace_DCF Summary pages_Jazztel model 16DP3-Exhibits_Mobile CSC - CMT 3_FCF" xfId="14610"/>
    <cellStyle name="_PercentSpace_DCF Summary pages_Jazztel model 16DP3-Exhibits_Mobile CSC - CMT 4" xfId="14611"/>
    <cellStyle name="_PercentSpace_DCF Summary pages_Jazztel model 16DP3-Exhibits_Mobile CSC - CMT_FCF" xfId="14612"/>
    <cellStyle name="_PercentSpace_DCF Summary pages_Jazztel model 16DP3-Exhibits_T_MOBIL2" xfId="14613"/>
    <cellStyle name="_PercentSpace_DCF Summary pages_Jazztel model 16DP3-Exhibits_T_MOBIL2 2" xfId="14614"/>
    <cellStyle name="_PercentSpace_DCF Summary pages_Jazztel model 16DP3-Exhibits_T_MOBIL2 2_FCF" xfId="14615"/>
    <cellStyle name="_PercentSpace_DCF Summary pages_Jazztel model 16DP3-Exhibits_T_MOBIL2 3" xfId="14616"/>
    <cellStyle name="_PercentSpace_DCF Summary pages_Jazztel model 16DP3-Exhibits_T_MOBIL2_FCF" xfId="14617"/>
    <cellStyle name="_PercentSpace_DCF Summary pages_Jazztel model 18DP-exhibits" xfId="14618"/>
    <cellStyle name="_PercentSpace_DCF Summary pages_Jazztel model 18DP-exhibits 2" xfId="14619"/>
    <cellStyle name="_PercentSpace_DCF Summary pages_Jazztel model 18DP-exhibits 2 2" xfId="14620"/>
    <cellStyle name="_PercentSpace_DCF Summary pages_Jazztel model 18DP-exhibits 2_FCF" xfId="14621"/>
    <cellStyle name="_PercentSpace_DCF Summary pages_Jazztel model 18DP-exhibits 3" xfId="14622"/>
    <cellStyle name="_PercentSpace_DCF Summary pages_Jazztel model 18DP-exhibits 3 2" xfId="14623"/>
    <cellStyle name="_PercentSpace_DCF Summary pages_Jazztel model 18DP-exhibits 3_FCF" xfId="14624"/>
    <cellStyle name="_PercentSpace_DCF Summary pages_Jazztel model 18DP-exhibits 4" xfId="14625"/>
    <cellStyle name="_PercentSpace_DCF Summary pages_Jazztel model 18DP-exhibits_FCF" xfId="14626"/>
    <cellStyle name="_PercentSpace_DCF Summary pages_Mobile CSC - CMT" xfId="14627"/>
    <cellStyle name="_PercentSpace_DCF Summary pages_Mobile CSC - CMT 2" xfId="14628"/>
    <cellStyle name="_PercentSpace_DCF Summary pages_Mobile CSC - CMT 2 2" xfId="14629"/>
    <cellStyle name="_PercentSpace_DCF Summary pages_Mobile CSC - CMT 2_FCF" xfId="14630"/>
    <cellStyle name="_PercentSpace_DCF Summary pages_Mobile CSC - CMT 3" xfId="14631"/>
    <cellStyle name="_PercentSpace_DCF Summary pages_Mobile CSC - CMT 3 2" xfId="14632"/>
    <cellStyle name="_PercentSpace_DCF Summary pages_Mobile CSC - CMT 3_FCF" xfId="14633"/>
    <cellStyle name="_PercentSpace_DCF Summary pages_Mobile CSC - CMT 4" xfId="14634"/>
    <cellStyle name="_PercentSpace_DCF Summary pages_Mobile CSC - CMT_FCF" xfId="14635"/>
    <cellStyle name="_PercentSpace_DCF Summary pages_Mobile CSC - CMT_Merger model_10 Aug Credit" xfId="14636"/>
    <cellStyle name="_PercentSpace_DCF Summary pages_Mobile CSC - CMT_Merger model_10 Aug Credit 2" xfId="14637"/>
    <cellStyle name="_PercentSpace_DCF Summary pages_Mobile CSC - CMT_Merger model_10 Aug Credit 2 2" xfId="14638"/>
    <cellStyle name="_PercentSpace_DCF Summary pages_Mobile CSC - CMT_Merger model_10 Aug Credit 2_FCF" xfId="14639"/>
    <cellStyle name="_PercentSpace_DCF Summary pages_Mobile CSC - CMT_Merger model_10 Aug Credit 3" xfId="14640"/>
    <cellStyle name="_PercentSpace_DCF Summary pages_Mobile CSC - CMT_Merger model_10 Aug Credit 3 2" xfId="14641"/>
    <cellStyle name="_PercentSpace_DCF Summary pages_Mobile CSC - CMT_Merger model_10 Aug Credit 3_FCF" xfId="14642"/>
    <cellStyle name="_PercentSpace_DCF Summary pages_Mobile CSC - CMT_Merger model_10 Aug Credit 4" xfId="14643"/>
    <cellStyle name="_PercentSpace_DCF Summary pages_Mobile CSC - CMT_Merger model_10 Aug Credit_FCF" xfId="14644"/>
    <cellStyle name="_PercentSpace_DCF valuation of divisions" xfId="14645"/>
    <cellStyle name="_PercentSpace_DCF valuation of divisions 2" xfId="14646"/>
    <cellStyle name="_PercentSpace_DCF valuation of divisions 2 2" xfId="14647"/>
    <cellStyle name="_PercentSpace_DCF valuation of divisions 2_FCF" xfId="14648"/>
    <cellStyle name="_PercentSpace_DCF valuation of divisions 3" xfId="14649"/>
    <cellStyle name="_PercentSpace_DCF valuation of divisions 3 2" xfId="14650"/>
    <cellStyle name="_PercentSpace_DCF valuation of divisions 3_FCF" xfId="14651"/>
    <cellStyle name="_PercentSpace_DCF valuation of divisions 4" xfId="14652"/>
    <cellStyle name="_PercentSpace_DCF valuation of divisions_FCF" xfId="14653"/>
    <cellStyle name="_PercentSpace_DCF Valuation per division" xfId="14654"/>
    <cellStyle name="_PercentSpace_DCF Valuation per division 2" xfId="14655"/>
    <cellStyle name="_PercentSpace_DCF Valuation per division 2 2" xfId="14656"/>
    <cellStyle name="_PercentSpace_DCF Valuation per division 2_FCF" xfId="14657"/>
    <cellStyle name="_PercentSpace_DCF Valuation per division 3" xfId="14658"/>
    <cellStyle name="_PercentSpace_DCF Valuation per division 3 2" xfId="14659"/>
    <cellStyle name="_PercentSpace_DCF Valuation per division 3_FCF" xfId="14660"/>
    <cellStyle name="_PercentSpace_DCF Valuation per division 4" xfId="14661"/>
    <cellStyle name="_PercentSpace_DCF Valuation per division_FCF" xfId="14662"/>
    <cellStyle name="_PercentSpace_Deal Comp Luxury_May30" xfId="14663"/>
    <cellStyle name="_PercentSpace_Deal Comp Luxury_May30 2" xfId="14664"/>
    <cellStyle name="_PercentSpace_Deal Comp Luxury_May30 2 2" xfId="14665"/>
    <cellStyle name="_PercentSpace_Deal Comp Luxury_May30 2_FCF" xfId="14666"/>
    <cellStyle name="_PercentSpace_Deal Comp Luxury_May30 3" xfId="14667"/>
    <cellStyle name="_PercentSpace_Deal Comp Luxury_May30 3 2" xfId="14668"/>
    <cellStyle name="_PercentSpace_Deal Comp Luxury_May30 3_FCF" xfId="14669"/>
    <cellStyle name="_PercentSpace_Deal Comp Luxury_May30 4" xfId="14670"/>
    <cellStyle name="_PercentSpace_Deal Comp Luxury_May30_FCF" xfId="14671"/>
    <cellStyle name="_PercentSpace_equity stakes" xfId="14672"/>
    <cellStyle name="_PercentSpace_equity stakes 2" xfId="14673"/>
    <cellStyle name="_PercentSpace_equity stakes 2 2" xfId="14674"/>
    <cellStyle name="_PercentSpace_equity stakes 2_FCF" xfId="14675"/>
    <cellStyle name="_PercentSpace_equity stakes 3" xfId="14676"/>
    <cellStyle name="_PercentSpace_equity stakes 3 2" xfId="14677"/>
    <cellStyle name="_PercentSpace_equity stakes 3_FCF" xfId="14678"/>
    <cellStyle name="_PercentSpace_equity stakes 4" xfId="14679"/>
    <cellStyle name="_PercentSpace_equity stakes_FCF" xfId="14680"/>
    <cellStyle name="_PercentSpace_FCF" xfId="14681"/>
    <cellStyle name="_PercentSpace_flo_merger_plans01_06_06" xfId="14682"/>
    <cellStyle name="_PercentSpace_flo_merger_plans01_06_06 2" xfId="14683"/>
    <cellStyle name="_PercentSpace_flo_merger_plans01_06_06 2 2" xfId="14684"/>
    <cellStyle name="_PercentSpace_flo_merger_plans01_06_06 2_FCF" xfId="14685"/>
    <cellStyle name="_PercentSpace_flo_merger_plans01_06_06 3" xfId="14686"/>
    <cellStyle name="_PercentSpace_flo_merger_plans01_06_06 3 2" xfId="14687"/>
    <cellStyle name="_PercentSpace_flo_merger_plans01_06_06 3_FCF" xfId="14688"/>
    <cellStyle name="_PercentSpace_flo_merger_plans01_06_06 4" xfId="14689"/>
    <cellStyle name="_PercentSpace_flo_merger_plans01_06_06_FCF" xfId="14690"/>
    <cellStyle name="_PercentSpace_Gucci_model_13062001_v2" xfId="14691"/>
    <cellStyle name="_PercentSpace_Gucci_model_13062001_v2 2" xfId="14692"/>
    <cellStyle name="_PercentSpace_Gucci_model_13062001_v2 2 2" xfId="14693"/>
    <cellStyle name="_PercentSpace_Gucci_model_13062001_v2 2_FCF" xfId="14694"/>
    <cellStyle name="_PercentSpace_Gucci_model_13062001_v2 3" xfId="14695"/>
    <cellStyle name="_PercentSpace_Gucci_model_13062001_v2 3 2" xfId="14696"/>
    <cellStyle name="_PercentSpace_Gucci_model_13062001_v2 3_FCF" xfId="14697"/>
    <cellStyle name="_PercentSpace_Gucci_model_13062001_v2 4" xfId="14698"/>
    <cellStyle name="_PercentSpace_Gucci_model_13062001_v2_FCF" xfId="14699"/>
    <cellStyle name="_PercentSpace_Jazztel - Benchmark" xfId="14700"/>
    <cellStyle name="_PercentSpace_Jazztel - Benchmark 2" xfId="14701"/>
    <cellStyle name="_PercentSpace_Jazztel - Benchmark 2 2" xfId="14702"/>
    <cellStyle name="_PercentSpace_Jazztel - Benchmark 2_FCF" xfId="14703"/>
    <cellStyle name="_PercentSpace_Jazztel - Benchmark 3" xfId="14704"/>
    <cellStyle name="_PercentSpace_Jazztel - Benchmark 3 2" xfId="14705"/>
    <cellStyle name="_PercentSpace_Jazztel - Benchmark 3_FCF" xfId="14706"/>
    <cellStyle name="_PercentSpace_Jazztel - Benchmark 4" xfId="14707"/>
    <cellStyle name="_PercentSpace_Jazztel - Benchmark_FCF" xfId="14708"/>
    <cellStyle name="_PercentSpace_Jazztel model 15-exhibits" xfId="14709"/>
    <cellStyle name="_PercentSpace_Jazztel model 15-exhibits 2" xfId="14710"/>
    <cellStyle name="_PercentSpace_Jazztel model 15-exhibits 2 2" xfId="14711"/>
    <cellStyle name="_PercentSpace_Jazztel model 15-exhibits 2_FCF" xfId="14712"/>
    <cellStyle name="_PercentSpace_Jazztel model 15-exhibits 3" xfId="14713"/>
    <cellStyle name="_PercentSpace_Jazztel model 15-exhibits 3 2" xfId="14714"/>
    <cellStyle name="_PercentSpace_Jazztel model 15-exhibits 3_FCF" xfId="14715"/>
    <cellStyle name="_PercentSpace_Jazztel model 15-exhibits 4" xfId="14716"/>
    <cellStyle name="_PercentSpace_Jazztel model 15-exhibits 5" xfId="14717"/>
    <cellStyle name="_PercentSpace_Jazztel model 15-exhibits bis" xfId="14718"/>
    <cellStyle name="_PercentSpace_Jazztel model 15-exhibits bis 2" xfId="14719"/>
    <cellStyle name="_PercentSpace_Jazztel model 15-exhibits bis 2 2" xfId="14720"/>
    <cellStyle name="_PercentSpace_Jazztel model 15-exhibits bis 2_FCF" xfId="14721"/>
    <cellStyle name="_PercentSpace_Jazztel model 15-exhibits bis 3" xfId="14722"/>
    <cellStyle name="_PercentSpace_Jazztel model 15-exhibits bis 3 2" xfId="14723"/>
    <cellStyle name="_PercentSpace_Jazztel model 15-exhibits bis 3_FCF" xfId="14724"/>
    <cellStyle name="_PercentSpace_Jazztel model 15-exhibits bis 4" xfId="14725"/>
    <cellStyle name="_PercentSpace_Jazztel model 15-exhibits bis_FCF" xfId="14726"/>
    <cellStyle name="_PercentSpace_Jazztel model 15-exhibits bis_Mobile CSC - CMT" xfId="14727"/>
    <cellStyle name="_PercentSpace_Jazztel model 15-exhibits bis_Mobile CSC - CMT 2" xfId="14728"/>
    <cellStyle name="_PercentSpace_Jazztel model 15-exhibits bis_Mobile CSC - CMT 2 2" xfId="14729"/>
    <cellStyle name="_PercentSpace_Jazztel model 15-exhibits bis_Mobile CSC - CMT 2_FCF" xfId="14730"/>
    <cellStyle name="_PercentSpace_Jazztel model 15-exhibits bis_Mobile CSC - CMT 3" xfId="14731"/>
    <cellStyle name="_PercentSpace_Jazztel model 15-exhibits bis_Mobile CSC - CMT 3 2" xfId="14732"/>
    <cellStyle name="_PercentSpace_Jazztel model 15-exhibits bis_Mobile CSC - CMT 3_FCF" xfId="14733"/>
    <cellStyle name="_PercentSpace_Jazztel model 15-exhibits bis_Mobile CSC - CMT 4" xfId="14734"/>
    <cellStyle name="_PercentSpace_Jazztel model 15-exhibits bis_Mobile CSC - CMT_FCF" xfId="14735"/>
    <cellStyle name="_PercentSpace_Jazztel model 15-exhibits bis_T_MOBIL2" xfId="14736"/>
    <cellStyle name="_PercentSpace_Jazztel model 15-exhibits bis_T_MOBIL2 2" xfId="14737"/>
    <cellStyle name="_PercentSpace_Jazztel model 15-exhibits bis_T_MOBIL2 2_FCF" xfId="14738"/>
    <cellStyle name="_PercentSpace_Jazztel model 15-exhibits bis_T_MOBIL2 3" xfId="14739"/>
    <cellStyle name="_PercentSpace_Jazztel model 15-exhibits bis_T_MOBIL2_FCF" xfId="14740"/>
    <cellStyle name="_PercentSpace_Jazztel model 15-exhibits_2009-07-22_PEC-CAPEX 2009-2010_V7" xfId="14741"/>
    <cellStyle name="_PercentSpace_Jazztel model 15-exhibits_2009-08_PEC-CAPEX 2009-2010_V8" xfId="14742"/>
    <cellStyle name="_PercentSpace_Jazztel model 15-exhibits_FCF" xfId="14743"/>
    <cellStyle name="_PercentSpace_Jazztel model 15-exhibits_Jazztel model 16DP3-Exhibits" xfId="14744"/>
    <cellStyle name="_PercentSpace_Jazztel model 15-exhibits_Jazztel model 16DP3-Exhibits 2" xfId="14745"/>
    <cellStyle name="_PercentSpace_Jazztel model 15-exhibits_Jazztel model 16DP3-Exhibits 2 2" xfId="14746"/>
    <cellStyle name="_PercentSpace_Jazztel model 15-exhibits_Jazztel model 16DP3-Exhibits 2_FCF" xfId="14747"/>
    <cellStyle name="_PercentSpace_Jazztel model 15-exhibits_Jazztel model 16DP3-Exhibits 3" xfId="14748"/>
    <cellStyle name="_PercentSpace_Jazztel model 15-exhibits_Jazztel model 16DP3-Exhibits 3 2" xfId="14749"/>
    <cellStyle name="_PercentSpace_Jazztel model 15-exhibits_Jazztel model 16DP3-Exhibits 3_FCF" xfId="14750"/>
    <cellStyle name="_PercentSpace_Jazztel model 15-exhibits_Jazztel model 16DP3-Exhibits 4" xfId="14751"/>
    <cellStyle name="_PercentSpace_Jazztel model 15-exhibits_Jazztel model 16DP3-Exhibits_FCF" xfId="14752"/>
    <cellStyle name="_PercentSpace_Jazztel model 15-exhibits_Jazztel model 16DP3-Exhibits_Mobile CSC - CMT" xfId="14753"/>
    <cellStyle name="_PercentSpace_Jazztel model 15-exhibits_Jazztel model 16DP3-Exhibits_Mobile CSC - CMT 2" xfId="14754"/>
    <cellStyle name="_PercentSpace_Jazztel model 15-exhibits_Jazztel model 16DP3-Exhibits_Mobile CSC - CMT 2 2" xfId="14755"/>
    <cellStyle name="_PercentSpace_Jazztel model 15-exhibits_Jazztel model 16DP3-Exhibits_Mobile CSC - CMT 2_FCF" xfId="14756"/>
    <cellStyle name="_PercentSpace_Jazztel model 15-exhibits_Jazztel model 16DP3-Exhibits_Mobile CSC - CMT 3" xfId="14757"/>
    <cellStyle name="_PercentSpace_Jazztel model 15-exhibits_Jazztel model 16DP3-Exhibits_Mobile CSC - CMT 3 2" xfId="14758"/>
    <cellStyle name="_PercentSpace_Jazztel model 15-exhibits_Jazztel model 16DP3-Exhibits_Mobile CSC - CMT 3_FCF" xfId="14759"/>
    <cellStyle name="_PercentSpace_Jazztel model 15-exhibits_Jazztel model 16DP3-Exhibits_Mobile CSC - CMT 4" xfId="14760"/>
    <cellStyle name="_PercentSpace_Jazztel model 15-exhibits_Jazztel model 16DP3-Exhibits_Mobile CSC - CMT_FCF" xfId="14761"/>
    <cellStyle name="_PercentSpace_Jazztel model 15-exhibits_Jazztel model 16DP3-Exhibits_T_MOBIL2" xfId="14762"/>
    <cellStyle name="_PercentSpace_Jazztel model 15-exhibits_Jazztel model 16DP3-Exhibits_T_MOBIL2 2" xfId="14763"/>
    <cellStyle name="_PercentSpace_Jazztel model 15-exhibits_Jazztel model 16DP3-Exhibits_T_MOBIL2 2_FCF" xfId="14764"/>
    <cellStyle name="_PercentSpace_Jazztel model 15-exhibits_Jazztel model 16DP3-Exhibits_T_MOBIL2 3" xfId="14765"/>
    <cellStyle name="_PercentSpace_Jazztel model 15-exhibits_Jazztel model 16DP3-Exhibits_T_MOBIL2_FCF" xfId="14766"/>
    <cellStyle name="_PercentSpace_Jazztel model 15-exhibits_Jazztel model 18DP-exhibits" xfId="14767"/>
    <cellStyle name="_PercentSpace_Jazztel model 15-exhibits_Jazztel model 18DP-exhibits 2" xfId="14768"/>
    <cellStyle name="_PercentSpace_Jazztel model 15-exhibits_Jazztel model 18DP-exhibits 2 2" xfId="14769"/>
    <cellStyle name="_PercentSpace_Jazztel model 15-exhibits_Jazztel model 18DP-exhibits 2_FCF" xfId="14770"/>
    <cellStyle name="_PercentSpace_Jazztel model 15-exhibits_Jazztel model 18DP-exhibits 3" xfId="14771"/>
    <cellStyle name="_PercentSpace_Jazztel model 15-exhibits_Jazztel model 18DP-exhibits 3 2" xfId="14772"/>
    <cellStyle name="_PercentSpace_Jazztel model 15-exhibits_Jazztel model 18DP-exhibits 3_FCF" xfId="14773"/>
    <cellStyle name="_PercentSpace_Jazztel model 15-exhibits_Jazztel model 18DP-exhibits 4" xfId="14774"/>
    <cellStyle name="_PercentSpace_Jazztel model 15-exhibits_Jazztel model 18DP-exhibits_FCF" xfId="14775"/>
    <cellStyle name="_PercentSpace_Jazztel model 15-exhibits_Mobile CSC - CMT" xfId="14776"/>
    <cellStyle name="_PercentSpace_Jazztel model 15-exhibits_Mobile CSC - CMT 2" xfId="14777"/>
    <cellStyle name="_PercentSpace_Jazztel model 15-exhibits_Mobile CSC - CMT 2 2" xfId="14778"/>
    <cellStyle name="_PercentSpace_Jazztel model 15-exhibits_Mobile CSC - CMT 2_FCF" xfId="14779"/>
    <cellStyle name="_PercentSpace_Jazztel model 15-exhibits_Mobile CSC - CMT 3" xfId="14780"/>
    <cellStyle name="_PercentSpace_Jazztel model 15-exhibits_Mobile CSC - CMT 3 2" xfId="14781"/>
    <cellStyle name="_PercentSpace_Jazztel model 15-exhibits_Mobile CSC - CMT 3_FCF" xfId="14782"/>
    <cellStyle name="_PercentSpace_Jazztel model 15-exhibits_Mobile CSC - CMT 4" xfId="14783"/>
    <cellStyle name="_PercentSpace_Jazztel model 15-exhibits_Mobile CSC - CMT_FCF" xfId="14784"/>
    <cellStyle name="_PercentSpace_Jazztel model 15-exhibits_Mobile CSC - CMT_Merger model_10 Aug Credit" xfId="14785"/>
    <cellStyle name="_PercentSpace_Jazztel model 15-exhibits_Mobile CSC - CMT_Merger model_10 Aug Credit 2" xfId="14786"/>
    <cellStyle name="_PercentSpace_Jazztel model 15-exhibits_Mobile CSC - CMT_Merger model_10 Aug Credit 2 2" xfId="14787"/>
    <cellStyle name="_PercentSpace_Jazztel model 15-exhibits_Mobile CSC - CMT_Merger model_10 Aug Credit 2_FCF" xfId="14788"/>
    <cellStyle name="_PercentSpace_Jazztel model 15-exhibits_Mobile CSC - CMT_Merger model_10 Aug Credit 3" xfId="14789"/>
    <cellStyle name="_PercentSpace_Jazztel model 15-exhibits_Mobile CSC - CMT_Merger model_10 Aug Credit 3 2" xfId="14790"/>
    <cellStyle name="_PercentSpace_Jazztel model 15-exhibits_Mobile CSC - CMT_Merger model_10 Aug Credit 3_FCF" xfId="14791"/>
    <cellStyle name="_PercentSpace_Jazztel model 15-exhibits_Mobile CSC - CMT_Merger model_10 Aug Credit 4" xfId="14792"/>
    <cellStyle name="_PercentSpace_Jazztel model 15-exhibits_Mobile CSC - CMT_Merger model_10 Aug Credit_FCF" xfId="14793"/>
    <cellStyle name="_PercentSpace_Jazztel model 15-exhibits-Friso2" xfId="14794"/>
    <cellStyle name="_PercentSpace_Jazztel model 15-exhibits-Friso2 2" xfId="14795"/>
    <cellStyle name="_PercentSpace_Jazztel model 15-exhibits-Friso2 2 2" xfId="14796"/>
    <cellStyle name="_PercentSpace_Jazztel model 15-exhibits-Friso2 2_FCF" xfId="14797"/>
    <cellStyle name="_PercentSpace_Jazztel model 15-exhibits-Friso2 3" xfId="14798"/>
    <cellStyle name="_PercentSpace_Jazztel model 15-exhibits-Friso2 3 2" xfId="14799"/>
    <cellStyle name="_PercentSpace_Jazztel model 15-exhibits-Friso2 3_FCF" xfId="14800"/>
    <cellStyle name="_PercentSpace_Jazztel model 15-exhibits-Friso2 4" xfId="14801"/>
    <cellStyle name="_PercentSpace_Jazztel model 15-exhibits-Friso2 5" xfId="14802"/>
    <cellStyle name="_PercentSpace_Jazztel model 15-exhibits-Friso2_2009-07-22_PEC-CAPEX 2009-2010_V7" xfId="14803"/>
    <cellStyle name="_PercentSpace_Jazztel model 15-exhibits-Friso2_2009-08_PEC-CAPEX 2009-2010_V8" xfId="14804"/>
    <cellStyle name="_PercentSpace_Jazztel model 15-exhibits-Friso2_FCF" xfId="14805"/>
    <cellStyle name="_PercentSpace_Jazztel model 15-exhibits-Friso2_Jazztel model 16DP3-Exhibits" xfId="14806"/>
    <cellStyle name="_PercentSpace_Jazztel model 15-exhibits-Friso2_Jazztel model 16DP3-Exhibits 2" xfId="14807"/>
    <cellStyle name="_PercentSpace_Jazztel model 15-exhibits-Friso2_Jazztel model 16DP3-Exhibits 2 2" xfId="14808"/>
    <cellStyle name="_PercentSpace_Jazztel model 15-exhibits-Friso2_Jazztel model 16DP3-Exhibits 2_FCF" xfId="14809"/>
    <cellStyle name="_PercentSpace_Jazztel model 15-exhibits-Friso2_Jazztel model 16DP3-Exhibits 3" xfId="14810"/>
    <cellStyle name="_PercentSpace_Jazztel model 15-exhibits-Friso2_Jazztel model 16DP3-Exhibits 3 2" xfId="14811"/>
    <cellStyle name="_PercentSpace_Jazztel model 15-exhibits-Friso2_Jazztel model 16DP3-Exhibits 3_FCF" xfId="14812"/>
    <cellStyle name="_PercentSpace_Jazztel model 15-exhibits-Friso2_Jazztel model 16DP3-Exhibits 4" xfId="14813"/>
    <cellStyle name="_PercentSpace_Jazztel model 15-exhibits-Friso2_Jazztel model 16DP3-Exhibits_FCF" xfId="14814"/>
    <cellStyle name="_PercentSpace_Jazztel model 15-exhibits-Friso2_Jazztel model 16DP3-Exhibits_Mobile CSC - CMT" xfId="14815"/>
    <cellStyle name="_PercentSpace_Jazztel model 15-exhibits-Friso2_Jazztel model 16DP3-Exhibits_Mobile CSC - CMT 2" xfId="14816"/>
    <cellStyle name="_PercentSpace_Jazztel model 15-exhibits-Friso2_Jazztel model 16DP3-Exhibits_Mobile CSC - CMT 2 2" xfId="14817"/>
    <cellStyle name="_PercentSpace_Jazztel model 15-exhibits-Friso2_Jazztel model 16DP3-Exhibits_Mobile CSC - CMT 2_FCF" xfId="14818"/>
    <cellStyle name="_PercentSpace_Jazztel model 15-exhibits-Friso2_Jazztel model 16DP3-Exhibits_Mobile CSC - CMT 3" xfId="14819"/>
    <cellStyle name="_PercentSpace_Jazztel model 15-exhibits-Friso2_Jazztel model 16DP3-Exhibits_Mobile CSC - CMT 3 2" xfId="14820"/>
    <cellStyle name="_PercentSpace_Jazztel model 15-exhibits-Friso2_Jazztel model 16DP3-Exhibits_Mobile CSC - CMT 3_FCF" xfId="14821"/>
    <cellStyle name="_PercentSpace_Jazztel model 15-exhibits-Friso2_Jazztel model 16DP3-Exhibits_Mobile CSC - CMT 4" xfId="14822"/>
    <cellStyle name="_PercentSpace_Jazztel model 15-exhibits-Friso2_Jazztel model 16DP3-Exhibits_Mobile CSC - CMT_FCF" xfId="14823"/>
    <cellStyle name="_PercentSpace_Jazztel model 15-exhibits-Friso2_Jazztel model 16DP3-Exhibits_T_MOBIL2" xfId="14824"/>
    <cellStyle name="_PercentSpace_Jazztel model 15-exhibits-Friso2_Jazztel model 16DP3-Exhibits_T_MOBIL2 2" xfId="14825"/>
    <cellStyle name="_PercentSpace_Jazztel model 15-exhibits-Friso2_Jazztel model 16DP3-Exhibits_T_MOBIL2 2_FCF" xfId="14826"/>
    <cellStyle name="_PercentSpace_Jazztel model 15-exhibits-Friso2_Jazztel model 16DP3-Exhibits_T_MOBIL2 3" xfId="14827"/>
    <cellStyle name="_PercentSpace_Jazztel model 15-exhibits-Friso2_Jazztel model 16DP3-Exhibits_T_MOBIL2_FCF" xfId="14828"/>
    <cellStyle name="_PercentSpace_Jazztel model 15-exhibits-Friso2_Jazztel model 18DP-exhibits" xfId="14829"/>
    <cellStyle name="_PercentSpace_Jazztel model 15-exhibits-Friso2_Jazztel model 18DP-exhibits 2" xfId="14830"/>
    <cellStyle name="_PercentSpace_Jazztel model 15-exhibits-Friso2_Jazztel model 18DP-exhibits 2 2" xfId="14831"/>
    <cellStyle name="_PercentSpace_Jazztel model 15-exhibits-Friso2_Jazztel model 18DP-exhibits 2_FCF" xfId="14832"/>
    <cellStyle name="_PercentSpace_Jazztel model 15-exhibits-Friso2_Jazztel model 18DP-exhibits 3" xfId="14833"/>
    <cellStyle name="_PercentSpace_Jazztel model 15-exhibits-Friso2_Jazztel model 18DP-exhibits 3 2" xfId="14834"/>
    <cellStyle name="_PercentSpace_Jazztel model 15-exhibits-Friso2_Jazztel model 18DP-exhibits 3_FCF" xfId="14835"/>
    <cellStyle name="_PercentSpace_Jazztel model 15-exhibits-Friso2_Jazztel model 18DP-exhibits 4" xfId="14836"/>
    <cellStyle name="_PercentSpace_Jazztel model 15-exhibits-Friso2_Jazztel model 18DP-exhibits_FCF" xfId="14837"/>
    <cellStyle name="_PercentSpace_Jazztel model 15-exhibits-Friso2_Mobile CSC - CMT" xfId="14838"/>
    <cellStyle name="_PercentSpace_Jazztel model 15-exhibits-Friso2_Mobile CSC - CMT 2" xfId="14839"/>
    <cellStyle name="_PercentSpace_Jazztel model 15-exhibits-Friso2_Mobile CSC - CMT 2 2" xfId="14840"/>
    <cellStyle name="_PercentSpace_Jazztel model 15-exhibits-Friso2_Mobile CSC - CMT 2_FCF" xfId="14841"/>
    <cellStyle name="_PercentSpace_Jazztel model 15-exhibits-Friso2_Mobile CSC - CMT 3" xfId="14842"/>
    <cellStyle name="_PercentSpace_Jazztel model 15-exhibits-Friso2_Mobile CSC - CMT 3 2" xfId="14843"/>
    <cellStyle name="_PercentSpace_Jazztel model 15-exhibits-Friso2_Mobile CSC - CMT 3_FCF" xfId="14844"/>
    <cellStyle name="_PercentSpace_Jazztel model 15-exhibits-Friso2_Mobile CSC - CMT 4" xfId="14845"/>
    <cellStyle name="_PercentSpace_Jazztel model 15-exhibits-Friso2_Mobile CSC - CMT_FCF" xfId="14846"/>
    <cellStyle name="_PercentSpace_Jazztel model 15-exhibits-Friso2_Mobile CSC - CMT_Merger model_10 Aug Credit" xfId="14847"/>
    <cellStyle name="_PercentSpace_Jazztel model 15-exhibits-Friso2_Mobile CSC - CMT_Merger model_10 Aug Credit 2" xfId="14848"/>
    <cellStyle name="_PercentSpace_Jazztel model 15-exhibits-Friso2_Mobile CSC - CMT_Merger model_10 Aug Credit 2 2" xfId="14849"/>
    <cellStyle name="_PercentSpace_Jazztel model 15-exhibits-Friso2_Mobile CSC - CMT_Merger model_10 Aug Credit 2_FCF" xfId="14850"/>
    <cellStyle name="_PercentSpace_Jazztel model 15-exhibits-Friso2_Mobile CSC - CMT_Merger model_10 Aug Credit 3" xfId="14851"/>
    <cellStyle name="_PercentSpace_Jazztel model 15-exhibits-Friso2_Mobile CSC - CMT_Merger model_10 Aug Credit 3 2" xfId="14852"/>
    <cellStyle name="_PercentSpace_Jazztel model 15-exhibits-Friso2_Mobile CSC - CMT_Merger model_10 Aug Credit 3_FCF" xfId="14853"/>
    <cellStyle name="_PercentSpace_Jazztel model 15-exhibits-Friso2_Mobile CSC - CMT_Merger model_10 Aug Credit 4" xfId="14854"/>
    <cellStyle name="_PercentSpace_Jazztel model 15-exhibits-Friso2_Mobile CSC - CMT_Merger model_10 Aug Credit_FCF" xfId="14855"/>
    <cellStyle name="_PercentSpace_Jazztel model 16DP2-Exhibits" xfId="14856"/>
    <cellStyle name="_PercentSpace_Jazztel model 16DP2-Exhibits 2" xfId="14857"/>
    <cellStyle name="_PercentSpace_Jazztel model 16DP2-Exhibits 2 2" xfId="14858"/>
    <cellStyle name="_PercentSpace_Jazztel model 16DP2-Exhibits 2_FCF" xfId="14859"/>
    <cellStyle name="_PercentSpace_Jazztel model 16DP2-Exhibits 3" xfId="14860"/>
    <cellStyle name="_PercentSpace_Jazztel model 16DP2-Exhibits 3 2" xfId="14861"/>
    <cellStyle name="_PercentSpace_Jazztel model 16DP2-Exhibits 3_FCF" xfId="14862"/>
    <cellStyle name="_PercentSpace_Jazztel model 16DP2-Exhibits 4" xfId="14863"/>
    <cellStyle name="_PercentSpace_Jazztel model 16DP2-Exhibits_FCF" xfId="14864"/>
    <cellStyle name="_PercentSpace_Jazztel model 16DP3-Exhibits" xfId="14865"/>
    <cellStyle name="_PercentSpace_Jazztel model 16DP3-Exhibits 2" xfId="14866"/>
    <cellStyle name="_PercentSpace_Jazztel model 16DP3-Exhibits 2 2" xfId="14867"/>
    <cellStyle name="_PercentSpace_Jazztel model 16DP3-Exhibits 2_FCF" xfId="14868"/>
    <cellStyle name="_PercentSpace_Jazztel model 16DP3-Exhibits 3" xfId="14869"/>
    <cellStyle name="_PercentSpace_Jazztel model 16DP3-Exhibits 3 2" xfId="14870"/>
    <cellStyle name="_PercentSpace_Jazztel model 16DP3-Exhibits 3_FCF" xfId="14871"/>
    <cellStyle name="_PercentSpace_Jazztel model 16DP3-Exhibits 4" xfId="14872"/>
    <cellStyle name="_PercentSpace_Jazztel model 16DP3-Exhibits_FCF" xfId="14873"/>
    <cellStyle name="_PercentSpace_Jazztel model 21DPVAT-ExhibitsFunding portugal seperate" xfId="14874"/>
    <cellStyle name="_PercentSpace_Jazztel model 21DPVAT-ExhibitsFunding portugal seperate 2" xfId="14875"/>
    <cellStyle name="_PercentSpace_Jazztel model 21DPVAT-ExhibitsFunding portugal seperate 2 2" xfId="14876"/>
    <cellStyle name="_PercentSpace_Jazztel model 21DPVAT-ExhibitsFunding portugal seperate 2_FCF" xfId="14877"/>
    <cellStyle name="_PercentSpace_Jazztel model 21DPVAT-ExhibitsFunding portugal seperate 3" xfId="14878"/>
    <cellStyle name="_PercentSpace_Jazztel model 21DPVAT-ExhibitsFunding portugal seperate 3 2" xfId="14879"/>
    <cellStyle name="_PercentSpace_Jazztel model 21DPVAT-ExhibitsFunding portugal seperate 3_FCF" xfId="14880"/>
    <cellStyle name="_PercentSpace_Jazztel model 21DPVAT-ExhibitsFunding portugal seperate 4" xfId="14881"/>
    <cellStyle name="_PercentSpace_Jazztel model 21DPVAT-ExhibitsFunding portugal seperate_FCF" xfId="14882"/>
    <cellStyle name="_PercentSpace_LBO DAP 6 Dec 2001 PIA - 3" xfId="14883"/>
    <cellStyle name="_PercentSpace_LBO DAP 6 Dec 2001 PIA - 3 2" xfId="14884"/>
    <cellStyle name="_PercentSpace_LBO DAP 6 Dec 2001 PIA - 3 2 2" xfId="14885"/>
    <cellStyle name="_PercentSpace_LBO DAP 6 Dec 2001 PIA - 3 2_FCF" xfId="14886"/>
    <cellStyle name="_PercentSpace_LBO DAP 6 Dec 2001 PIA - 3 3" xfId="14887"/>
    <cellStyle name="_PercentSpace_LBO DAP 6 Dec 2001 PIA - 3 3 2" xfId="14888"/>
    <cellStyle name="_PercentSpace_LBO DAP 6 Dec 2001 PIA - 3 3_FCF" xfId="14889"/>
    <cellStyle name="_PercentSpace_LBO DAP 6 Dec 2001 PIA - 3 4" xfId="14890"/>
    <cellStyle name="_PercentSpace_LBO DAP 6 Dec 2001 PIA - 3_FCF" xfId="14891"/>
    <cellStyle name="_PercentSpace_LBO Model Zannier - 04-09-01" xfId="14892"/>
    <cellStyle name="_PercentSpace_LBO Model Zannier - 04-09-01 2" xfId="14893"/>
    <cellStyle name="_PercentSpace_LBO Model Zannier - 04-09-01 2 2" xfId="14894"/>
    <cellStyle name="_PercentSpace_LBO Model Zannier - 04-09-01 2_FCF" xfId="14895"/>
    <cellStyle name="_PercentSpace_LBO Model Zannier - 04-09-01 3" xfId="14896"/>
    <cellStyle name="_PercentSpace_LBO Model Zannier - 04-09-01 3 2" xfId="14897"/>
    <cellStyle name="_PercentSpace_LBO Model Zannier - 04-09-01 3_FCF" xfId="14898"/>
    <cellStyle name="_PercentSpace_LBO Model Zannier - 04-09-01 4" xfId="14899"/>
    <cellStyle name="_PercentSpace_LBO Model Zannier - 04-09-01_FCF" xfId="14900"/>
    <cellStyle name="_PercentSpace_March 24- BIG .." xfId="14901"/>
    <cellStyle name="_PercentSpace_March 24- BIG .. 2" xfId="14902"/>
    <cellStyle name="_PercentSpace_March 24- BIG .. 2 2" xfId="14903"/>
    <cellStyle name="_PercentSpace_March 24- BIG .. 2_FCF" xfId="14904"/>
    <cellStyle name="_PercentSpace_March 24- BIG .. 3" xfId="14905"/>
    <cellStyle name="_PercentSpace_March 24- BIG .. 3 2" xfId="14906"/>
    <cellStyle name="_PercentSpace_March 24- BIG .. 3_FCF" xfId="14907"/>
    <cellStyle name="_PercentSpace_March 24- BIG .. 4" xfId="14908"/>
    <cellStyle name="_PercentSpace_March 24- BIG .._FCF" xfId="14909"/>
    <cellStyle name="_PercentSpace_Market Cap" xfId="14910"/>
    <cellStyle name="_PercentSpace_Market Cap 2" xfId="14911"/>
    <cellStyle name="_PercentSpace_Market Cap 2 2" xfId="14912"/>
    <cellStyle name="_PercentSpace_Market Cap 2_FCF" xfId="14913"/>
    <cellStyle name="_PercentSpace_Market Cap 3" xfId="14914"/>
    <cellStyle name="_PercentSpace_Market Cap 3 2" xfId="14915"/>
    <cellStyle name="_PercentSpace_Market Cap 3_FCF" xfId="14916"/>
    <cellStyle name="_PercentSpace_Market Cap 4" xfId="14917"/>
    <cellStyle name="_PercentSpace_Market Cap_FCF" xfId="14918"/>
    <cellStyle name="_PercentSpace_Merger Plan_AVP_3" xfId="14919"/>
    <cellStyle name="_PercentSpace_Merger Plan_AVP_3 2" xfId="14920"/>
    <cellStyle name="_PercentSpace_Merger Plan_AVP_3 2 2" xfId="14921"/>
    <cellStyle name="_PercentSpace_Merger Plan_AVP_3 2_FCF" xfId="14922"/>
    <cellStyle name="_PercentSpace_Merger Plan_AVP_3 3" xfId="14923"/>
    <cellStyle name="_PercentSpace_Merger Plan_AVP_3 3 2" xfId="14924"/>
    <cellStyle name="_PercentSpace_Merger Plan_AVP_3 3_FCF" xfId="14925"/>
    <cellStyle name="_PercentSpace_Merger Plan_AVP_3 4" xfId="14926"/>
    <cellStyle name="_PercentSpace_Merger Plan_AVP_3_FCF" xfId="14927"/>
    <cellStyle name="_PercentSpace_merger_plans_modified_9_3_1999" xfId="14928"/>
    <cellStyle name="_PercentSpace_merger_plans_modified_9_3_1999 2" xfId="14929"/>
    <cellStyle name="_PercentSpace_merger_plans_modified_9_3_1999 2 2" xfId="14930"/>
    <cellStyle name="_PercentSpace_merger_plans_modified_9_3_1999 2_FCF" xfId="14931"/>
    <cellStyle name="_PercentSpace_merger_plans_modified_9_3_1999 3" xfId="14932"/>
    <cellStyle name="_PercentSpace_merger_plans_modified_9_3_1999 3 2" xfId="14933"/>
    <cellStyle name="_PercentSpace_merger_plans_modified_9_3_1999 3_FCF" xfId="14934"/>
    <cellStyle name="_PercentSpace_merger_plans_modified_9_3_1999 4" xfId="14935"/>
    <cellStyle name="_PercentSpace_merger_plans_modified_9_3_1999_FCF" xfId="14936"/>
    <cellStyle name="_PercentSpace_Model Vague 07 conso - Dannaud" xfId="14937"/>
    <cellStyle name="_PercentSpace_Model Vague 07 conso - Dannaud 2" xfId="14938"/>
    <cellStyle name="_PercentSpace_Model Vague 07 conso - Dannaud 2 2" xfId="14939"/>
    <cellStyle name="_PercentSpace_Model Vague 07 conso - Dannaud 2_FCF" xfId="14940"/>
    <cellStyle name="_PercentSpace_Model Vague 07 conso - Dannaud 3" xfId="14941"/>
    <cellStyle name="_PercentSpace_Model Vague 07 conso - Dannaud 3 2" xfId="14942"/>
    <cellStyle name="_PercentSpace_Model Vague 07 conso - Dannaud 3_FCF" xfId="14943"/>
    <cellStyle name="_PercentSpace_Model Vague 07 conso - Dannaud 4" xfId="14944"/>
    <cellStyle name="_PercentSpace_Model Vague 07 conso - Dannaud_FCF" xfId="14945"/>
    <cellStyle name="_PercentSpace_New Preliminary Clearstream Model" xfId="14946"/>
    <cellStyle name="_PercentSpace_New Preliminary Clearstream Model 2" xfId="14947"/>
    <cellStyle name="_PercentSpace_New Preliminary Clearstream Model 2 2" xfId="14948"/>
    <cellStyle name="_PercentSpace_New Preliminary Clearstream Model 2_FCF" xfId="14949"/>
    <cellStyle name="_PercentSpace_New Preliminary Clearstream Model 3" xfId="14950"/>
    <cellStyle name="_PercentSpace_New Preliminary Clearstream Model 3 2" xfId="14951"/>
    <cellStyle name="_PercentSpace_New Preliminary Clearstream Model 3_FCF" xfId="14952"/>
    <cellStyle name="_PercentSpace_New Preliminary Clearstream Model 4" xfId="14953"/>
    <cellStyle name="_PercentSpace_New Preliminary Clearstream Model_FCF" xfId="14954"/>
    <cellStyle name="_PercentSpace_Phosphor Brokers" xfId="14955"/>
    <cellStyle name="_PercentSpace_Phosphor Brokers 2" xfId="14956"/>
    <cellStyle name="_PercentSpace_Phosphor Brokers 2 2" xfId="14957"/>
    <cellStyle name="_PercentSpace_Phosphor Brokers 2_FCF" xfId="14958"/>
    <cellStyle name="_PercentSpace_Phosphor Brokers 3" xfId="14959"/>
    <cellStyle name="_PercentSpace_Phosphor Brokers 3 2" xfId="14960"/>
    <cellStyle name="_PercentSpace_Phosphor Brokers 3_FCF" xfId="14961"/>
    <cellStyle name="_PercentSpace_Phosphor Brokers 4" xfId="14962"/>
    <cellStyle name="_PercentSpace_Phosphor Brokers_FCF" xfId="14963"/>
    <cellStyle name="_PercentSpace_Portfolio " xfId="14964"/>
    <cellStyle name="_PercentSpace_Portfolio  2" xfId="14965"/>
    <cellStyle name="_PercentSpace_Portfolio  2 2" xfId="14966"/>
    <cellStyle name="_PercentSpace_Portfolio  2_FCF" xfId="14967"/>
    <cellStyle name="_PercentSpace_Portfolio  3" xfId="14968"/>
    <cellStyle name="_PercentSpace_Portfolio  3 2" xfId="14969"/>
    <cellStyle name="_PercentSpace_Portfolio  3_FCF" xfId="14970"/>
    <cellStyle name="_PercentSpace_Portfolio  4" xfId="14971"/>
    <cellStyle name="_PercentSpace_Portfolio _02 AAA NEW Rhodia EBITDA development" xfId="14972"/>
    <cellStyle name="_PercentSpace_Portfolio _02 AAA NEW Rhodia EBITDA development 2" xfId="14973"/>
    <cellStyle name="_PercentSpace_Portfolio _02 AAA NEW Rhodia EBITDA development 2 2" xfId="14974"/>
    <cellStyle name="_PercentSpace_Portfolio _02 AAA NEW Rhodia EBITDA development 2_FCF" xfId="14975"/>
    <cellStyle name="_PercentSpace_Portfolio _02 AAA NEW Rhodia EBITDA development 3" xfId="14976"/>
    <cellStyle name="_PercentSpace_Portfolio _02 AAA NEW Rhodia EBITDA development 3 2" xfId="14977"/>
    <cellStyle name="_PercentSpace_Portfolio _02 AAA NEW Rhodia EBITDA development 3_FCF" xfId="14978"/>
    <cellStyle name="_PercentSpace_Portfolio _02 AAA NEW Rhodia EBITDA development 4" xfId="14979"/>
    <cellStyle name="_PercentSpace_Portfolio _02 AAA NEW Rhodia EBITDA development_FCF" xfId="14980"/>
    <cellStyle name="_PercentSpace_Portfolio _22 Rhodia Valuation Master 10-Jan-2003" xfId="14981"/>
    <cellStyle name="_PercentSpace_Portfolio _22 Rhodia Valuation Master 10-Jan-2003 2" xfId="14982"/>
    <cellStyle name="_PercentSpace_Portfolio _22 Rhodia Valuation Master 10-Jan-2003 2 2" xfId="14983"/>
    <cellStyle name="_PercentSpace_Portfolio _22 Rhodia Valuation Master 10-Jan-2003 2_FCF" xfId="14984"/>
    <cellStyle name="_PercentSpace_Portfolio _22 Rhodia Valuation Master 10-Jan-2003 3" xfId="14985"/>
    <cellStyle name="_PercentSpace_Portfolio _22 Rhodia Valuation Master 10-Jan-2003 3 2" xfId="14986"/>
    <cellStyle name="_PercentSpace_Portfolio _22 Rhodia Valuation Master 10-Jan-2003 3_FCF" xfId="14987"/>
    <cellStyle name="_PercentSpace_Portfolio _22 Rhodia Valuation Master 10-Jan-2003 4" xfId="14988"/>
    <cellStyle name="_PercentSpace_Portfolio _22 Rhodia Valuation Master 10-Jan-2003_FCF" xfId="14989"/>
    <cellStyle name="_PercentSpace_Portfolio _FCF" xfId="14990"/>
    <cellStyle name="_PercentSpace_Samsara Model_250501_v2" xfId="14991"/>
    <cellStyle name="_PercentSpace_Samsara Model_250501_v2 2" xfId="14992"/>
    <cellStyle name="_PercentSpace_Samsara Model_250501_v2 2 2" xfId="14993"/>
    <cellStyle name="_PercentSpace_Samsara Model_250501_v2 2_FCF" xfId="14994"/>
    <cellStyle name="_PercentSpace_Samsara Model_250501_v2 3" xfId="14995"/>
    <cellStyle name="_PercentSpace_Samsara Model_250501_v2 3 2" xfId="14996"/>
    <cellStyle name="_PercentSpace_Samsara Model_250501_v2 3_FCF" xfId="14997"/>
    <cellStyle name="_PercentSpace_Samsara Model_250501_v2 4" xfId="14998"/>
    <cellStyle name="_PercentSpace_Samsara Model_250501_v2_FCF" xfId="14999"/>
    <cellStyle name="_PercentSpace_Summary of Financial Effects" xfId="15000"/>
    <cellStyle name="_PercentSpace_Summary of Financial Effects 2" xfId="15001"/>
    <cellStyle name="_PercentSpace_Summary of Financial Effects 2 2" xfId="15002"/>
    <cellStyle name="_PercentSpace_Summary of Financial Effects 2_FCF" xfId="15003"/>
    <cellStyle name="_PercentSpace_Summary of Financial Effects 3" xfId="15004"/>
    <cellStyle name="_PercentSpace_Summary of Financial Effects 3 2" xfId="15005"/>
    <cellStyle name="_PercentSpace_Summary of Financial Effects 3_FCF" xfId="15006"/>
    <cellStyle name="_PercentSpace_Summary of Financial Effects 4" xfId="15007"/>
    <cellStyle name="_PercentSpace_Summary of Financial Effects_FCF" xfId="15008"/>
    <cellStyle name="_PercentSpace_unbundling_lighting_2" xfId="15009"/>
    <cellStyle name="_PercentSpace_unbundling_lighting_2 2" xfId="15010"/>
    <cellStyle name="_PercentSpace_unbundling_lighting_2 2 2" xfId="15011"/>
    <cellStyle name="_PercentSpace_unbundling_lighting_2 2_FCF" xfId="15012"/>
    <cellStyle name="_PercentSpace_unbundling_lighting_2 3" xfId="15013"/>
    <cellStyle name="_PercentSpace_unbundling_lighting_2 3 2" xfId="15014"/>
    <cellStyle name="_PercentSpace_unbundling_lighting_2 3_FCF" xfId="15015"/>
    <cellStyle name="_PercentSpace_unbundling_lighting_2 4" xfId="15016"/>
    <cellStyle name="_PercentSpace_unbundling_lighting_2_FCF" xfId="15017"/>
    <cellStyle name="_PercentSpace_USA Ownership" xfId="15018"/>
    <cellStyle name="_PercentSpace_USA Ownership 2" xfId="15019"/>
    <cellStyle name="_PercentSpace_USA Ownership 2 2" xfId="15020"/>
    <cellStyle name="_PercentSpace_USA Ownership 2_FCF" xfId="15021"/>
    <cellStyle name="_PercentSpace_USA Ownership 3" xfId="15022"/>
    <cellStyle name="_PercentSpace_USA Ownership 3 2" xfId="15023"/>
    <cellStyle name="_PercentSpace_USA Ownership 3_FCF" xfId="15024"/>
    <cellStyle name="_PercentSpace_USA Ownership 4" xfId="15025"/>
    <cellStyle name="_PercentSpace_USA Ownership_FCF" xfId="15026"/>
    <cellStyle name="_PercentSpace_Versatel1" xfId="15027"/>
    <cellStyle name="_PercentSpace_Versatel1 2" xfId="15028"/>
    <cellStyle name="_PercentSpace_Versatel1 2 2" xfId="15029"/>
    <cellStyle name="_PercentSpace_Versatel1 2_FCF" xfId="15030"/>
    <cellStyle name="_PercentSpace_Versatel1 3" xfId="15031"/>
    <cellStyle name="_PercentSpace_Versatel1 3 2" xfId="15032"/>
    <cellStyle name="_PercentSpace_Versatel1 3_FCF" xfId="15033"/>
    <cellStyle name="_PercentSpace_Versatel1 4" xfId="15034"/>
    <cellStyle name="_PercentSpace_Versatel1_FCF" xfId="15035"/>
    <cellStyle name="_PercentSpace_WACC" xfId="15036"/>
    <cellStyle name="_PercentSpace_WACC 2" xfId="15037"/>
    <cellStyle name="_PercentSpace_WACC 2 2" xfId="15038"/>
    <cellStyle name="_PercentSpace_WACC 2_FCF" xfId="15039"/>
    <cellStyle name="_PercentSpace_WACC 3" xfId="15040"/>
    <cellStyle name="_PercentSpace_WACC 3 2" xfId="15041"/>
    <cellStyle name="_PercentSpace_WACC 3_FCF" xfId="15042"/>
    <cellStyle name="_PercentSpace_WACC 4" xfId="15043"/>
    <cellStyle name="_PercentSpace_WACC_FCF" xfId="15044"/>
    <cellStyle name="_PERSONAL" xfId="15045"/>
    <cellStyle name="_PERSONAL_1" xfId="15046"/>
    <cellStyle name="_Plan 2012-2016 - FDV - 2012.07.09" xfId="15047"/>
    <cellStyle name="_Plan 2012-2016 - FDV - 2012.07.09 2" xfId="15048"/>
    <cellStyle name="_Plan 2012-2016 - FDV - 2012.07.09 3" xfId="15049"/>
    <cellStyle name="_Plan 2012-2016 - FDV - 2012.07.09_BFR format Solvay 2012.09 Rhodia (sans liaison)" xfId="15050"/>
    <cellStyle name="_Plan 2012-2016 - FDV - 2012.07.09_BFR format Solvay 2012.09 Rhodia (sans liaison) 2" xfId="15051"/>
    <cellStyle name="_Plan 2012-2016 - FDV - 2012.07.09_BFR format Solvay 2012.09 Rhodia (sans liaison)_FCF" xfId="15052"/>
    <cellStyle name="_Plan 2012-2016 - FDV - 2012.07.09_BFR format Solvay 2012.09 Rhodia (sasn liaison)" xfId="15053"/>
    <cellStyle name="_Plan 2012-2016 - FDV - 2012.07.09_BFR format Solvay 2012.09 Rhodia (sasn liaison) 2" xfId="15054"/>
    <cellStyle name="_Plan 2012-2016 - FDV - 2012.07.09_BFR format Solvay 2012.09 Rhodia (sasn liaison)_FCF" xfId="15055"/>
    <cellStyle name="_Plan 2012-2016 - FDV - 2012.07.09_FCF" xfId="15056"/>
    <cellStyle name="_Plan 2012-2016 - FDV - 2012.07.09_REBITDA by GBU" xfId="15057"/>
    <cellStyle name="_R15430 et R75000" xfId="15058"/>
    <cellStyle name="_RA Groupe 012012" xfId="15059"/>
    <cellStyle name="_RA Groupe SOLVAY 2013.03-parallèle-run" xfId="15060"/>
    <cellStyle name="_SubHeading" xfId="15061"/>
    <cellStyle name="_SubHeading 2" xfId="15062"/>
    <cellStyle name="_SubHeading 2_FCF" xfId="15063"/>
    <cellStyle name="_SubHeading 3" xfId="15064"/>
    <cellStyle name="_SubHeading 4" xfId="15065"/>
    <cellStyle name="_SubHeading 5" xfId="15066"/>
    <cellStyle name="_SubHeading_02 BPdivision061003" xfId="15067"/>
    <cellStyle name="_SubHeading_02 BPdivision061003 2" xfId="15068"/>
    <cellStyle name="_SubHeading_02 BPdivision061003 2 2" xfId="15069"/>
    <cellStyle name="_SubHeading_02 BPdivision061003 2_FCF" xfId="15070"/>
    <cellStyle name="_SubHeading_02 BPdivision061003 3" xfId="15071"/>
    <cellStyle name="_SubHeading_02 BPdivision061003 3_FCF" xfId="15072"/>
    <cellStyle name="_SubHeading_02 BPdivision061003 4" xfId="15073"/>
    <cellStyle name="_SubHeading_02 BPdivision061003 5" xfId="15074"/>
    <cellStyle name="_SubHeading_02 BPdivision061003_BFR format Solvay 2012.09 Rhodia (sans liaison)" xfId="15075"/>
    <cellStyle name="_SubHeading_02 BPdivision061003_BFR format Solvay 2012.09 Rhodia (sans liaison) 2" xfId="15076"/>
    <cellStyle name="_SubHeading_02 BPdivision061003_BFR format Solvay 2012.09 Rhodia (sans liaison)_FCF" xfId="15077"/>
    <cellStyle name="_SubHeading_02 BPdivision061003_BFR format Solvay 2012.09 Rhodia (sasn liaison)" xfId="15078"/>
    <cellStyle name="_SubHeading_02 BPdivision061003_BFR format Solvay 2012.09 Rhodia (sasn liaison) 2" xfId="15079"/>
    <cellStyle name="_SubHeading_02 BPdivision061003_BFR format Solvay 2012.09 Rhodia (sasn liaison)_FCF" xfId="15080"/>
    <cellStyle name="_SubHeading_02 BPdivision061003_Bridge de dette 2013-05_SOLVAY_V6" xfId="15081"/>
    <cellStyle name="_SubHeading_02 BPdivision061003_Bridge de dette V7" xfId="15082"/>
    <cellStyle name="_SubHeading_02 BPdivision061003_Business Fct Review 2012 09 Rare Earth RQ sept12" xfId="15083"/>
    <cellStyle name="_SubHeading_02 BPdivision061003_Business Fct Review 2012 09 Rare Earth V8 7 V3" xfId="15084"/>
    <cellStyle name="_SubHeading_02 BPdivision061003_Business Fct Review 2012.09 Rare Earth V8.6" xfId="15085"/>
    <cellStyle name="_SubHeading_02 BPdivision061003_Cash Unit Review 2012.06 Acetow" xfId="15086"/>
    <cellStyle name="_SubHeading_02 BPdivision061003_DEF%20Tax%20reporting%20-%20Synthèse%20Solvay+Rhodia%20-%20Février%202013%2020032013(2)" xfId="15087"/>
    <cellStyle name="_SubHeading_02 BPdivision061003_FCF" xfId="15088"/>
    <cellStyle name="_SubHeading_02 BPdivision061003_graphique" xfId="15089"/>
    <cellStyle name="_SubHeading_02 BPdivision061003_HY 2018" xfId="15090"/>
    <cellStyle name="_SubHeading_02 BPdivision061003_SC" xfId="15091"/>
    <cellStyle name="_SubHeading_02 BPdivision061003_SC 2" xfId="15092"/>
    <cellStyle name="_SubHeading_02 BPdivision061003_SC_FCF" xfId="15093"/>
    <cellStyle name="_SubHeading_02 BPdivision061003_Synthese" xfId="15094"/>
    <cellStyle name="_SubHeading_02 BPdivision061003_Synthèse%20IS%20Palier%20Rhodia_Mars%202013v2(1)" xfId="15095"/>
    <cellStyle name="_SubHeading_Analysis" xfId="15096"/>
    <cellStyle name="_SubHeading_Analysis 2" xfId="15097"/>
    <cellStyle name="_SubHeading_Analysis 2_FCF" xfId="15098"/>
    <cellStyle name="_SubHeading_Analysis 3" xfId="15099"/>
    <cellStyle name="_SubHeading_Analysis 4" xfId="15100"/>
    <cellStyle name="_SubHeading_Analysis_FCF" xfId="15101"/>
    <cellStyle name="_SubHeading_Analysise" xfId="15102"/>
    <cellStyle name="_SubHeading_Analysise 2" xfId="15103"/>
    <cellStyle name="_SubHeading_Analysise 2_FCF" xfId="15104"/>
    <cellStyle name="_SubHeading_Analysise 3" xfId="15105"/>
    <cellStyle name="_SubHeading_Analysise 4" xfId="15106"/>
    <cellStyle name="_SubHeading_Analysise_FCF" xfId="15107"/>
    <cellStyle name="_SubHeading_Contribution of assets into USAi_02" xfId="15108"/>
    <cellStyle name="_SubHeading_Contribution of assets into USAi_02 2" xfId="15109"/>
    <cellStyle name="_SubHeading_Contribution of assets into USAi_02 2_FCF" xfId="15110"/>
    <cellStyle name="_SubHeading_Contribution of assets into USAi_02 3" xfId="15111"/>
    <cellStyle name="_SubHeading_Contribution of assets into USAi_02 4" xfId="15112"/>
    <cellStyle name="_SubHeading_Contribution of assets into USAi_02_FCF" xfId="15113"/>
    <cellStyle name="_SubHeading_CSC_Picabia_29062001" xfId="15114"/>
    <cellStyle name="_SubHeading_CSC_Picabia_29062001 2" xfId="15115"/>
    <cellStyle name="_SubHeading_CSC_Picabia_29062001 2_FCF" xfId="15116"/>
    <cellStyle name="_SubHeading_CSC_Picabia_29062001 3" xfId="15117"/>
    <cellStyle name="_SubHeading_CSC_Picabia_29062001 4" xfId="15118"/>
    <cellStyle name="_SubHeading_CSC_Picabia_29062001_FCF" xfId="15119"/>
    <cellStyle name="_SubHeading_Debt model - base - flat margin 02" xfId="15120"/>
    <cellStyle name="_SubHeading_Debt model - base - flat margin 02 2" xfId="15121"/>
    <cellStyle name="_SubHeading_Debt model - base - flat margin 02 2_FCF" xfId="15122"/>
    <cellStyle name="_SubHeading_Debt model - base - flat margin 02 3" xfId="15123"/>
    <cellStyle name="_SubHeading_Debt model - base - flat margin 02 4" xfId="15124"/>
    <cellStyle name="_SubHeading_Debt model - base - flat margin 02_FCF" xfId="15125"/>
    <cellStyle name="_SubHeading_FCF" xfId="15126"/>
    <cellStyle name="_SubHeading_financials_Picard_26022002" xfId="15127"/>
    <cellStyle name="_SubHeading_financials_Picard_26022002 2" xfId="15128"/>
    <cellStyle name="_SubHeading_financials_Picard_26022002 2_FCF" xfId="15129"/>
    <cellStyle name="_SubHeading_financials_Picard_26022002 3" xfId="15130"/>
    <cellStyle name="_SubHeading_financials_Picard_26022002 4" xfId="15131"/>
    <cellStyle name="_SubHeading_financials_Picard_26022002_FCF" xfId="15132"/>
    <cellStyle name="_SubHeading_Gucci_model_13062001_v2" xfId="15133"/>
    <cellStyle name="_SubHeading_Gucci_model_13062001_v2 2" xfId="15134"/>
    <cellStyle name="_SubHeading_Gucci_model_13062001_v2 2_FCF" xfId="15135"/>
    <cellStyle name="_SubHeading_Gucci_model_13062001_v2 3" xfId="15136"/>
    <cellStyle name="_SubHeading_Gucci_model_13062001_v2 4" xfId="15137"/>
    <cellStyle name="_SubHeading_Gucci_model_13062001_v2_FCF" xfId="15138"/>
    <cellStyle name="_SubHeading_LBO Model (Europe) as of 12 may 2001" xfId="15139"/>
    <cellStyle name="_SubHeading_LBO Model (Europe) as of 12 may 2001 2" xfId="15140"/>
    <cellStyle name="_SubHeading_LBO Model (Europe) as of 12 may 2001 2_FCF" xfId="15141"/>
    <cellStyle name="_SubHeading_LBO Model (Europe) as of 12 may 2001 3" xfId="15142"/>
    <cellStyle name="_SubHeading_LBO Model (Europe) as of 12 may 2001 4" xfId="15143"/>
    <cellStyle name="_SubHeading_LBO Model (Europe) as of 12 may 2001_FCF" xfId="15144"/>
    <cellStyle name="_SubHeading_lbo_short_form" xfId="15145"/>
    <cellStyle name="_SubHeading_lbo_short_form 2" xfId="15146"/>
    <cellStyle name="_SubHeading_lbo_short_form 2_FCF" xfId="15147"/>
    <cellStyle name="_SubHeading_lbo_short_form 3" xfId="15148"/>
    <cellStyle name="_SubHeading_lbo_short_form 4" xfId="15149"/>
    <cellStyle name="_SubHeading_lbo_short_form_FCF" xfId="15150"/>
    <cellStyle name="_SubHeading_Merger model_19 Oct incl. LBO" xfId="15151"/>
    <cellStyle name="_SubHeading_Merger model_19 Oct incl. LBO 2" xfId="15152"/>
    <cellStyle name="_SubHeading_Merger model_19 Oct incl. LBO 2_FCF" xfId="15153"/>
    <cellStyle name="_SubHeading_Merger model_19 Oct incl. LBO 3" xfId="15154"/>
    <cellStyle name="_SubHeading_Merger model_19 Oct incl. LBO 4" xfId="15155"/>
    <cellStyle name="_SubHeading_Merger model_19 Oct incl. LBO_FCF" xfId="15156"/>
    <cellStyle name="_SubHeading_NBC-5 yearDCF-Final from Vivendi modified" xfId="15157"/>
    <cellStyle name="_SubHeading_NBC-5 yearDCF-Final from Vivendi modified 2" xfId="15158"/>
    <cellStyle name="_SubHeading_NBC-5 yearDCF-Final from Vivendi modified 2_FCF" xfId="15159"/>
    <cellStyle name="_SubHeading_NBC-5 yearDCF-Final from Vivendi modified 3" xfId="15160"/>
    <cellStyle name="_SubHeading_NBC-5 yearDCF-Final from Vivendi modified 4" xfId="15161"/>
    <cellStyle name="_SubHeading_NBC-5 yearDCF-Final from Vivendi modified_FCF" xfId="15162"/>
    <cellStyle name="_SubHeading_prestemp" xfId="15163"/>
    <cellStyle name="_SubHeading_prestemp 2" xfId="15164"/>
    <cellStyle name="_SubHeading_prestemp 2 2" xfId="15165"/>
    <cellStyle name="_SubHeading_prestemp 2_FCF" xfId="15166"/>
    <cellStyle name="_SubHeading_prestemp 3" xfId="15167"/>
    <cellStyle name="_SubHeading_prestemp 3_FCF" xfId="15168"/>
    <cellStyle name="_SubHeading_prestemp 4" xfId="15169"/>
    <cellStyle name="_SubHeading_prestemp 5" xfId="15170"/>
    <cellStyle name="_SubHeading_prestemp_02 AAA NEW Rhodia EBITDA development" xfId="15171"/>
    <cellStyle name="_SubHeading_prestemp_02 AAA NEW Rhodia EBITDA development 2" xfId="15172"/>
    <cellStyle name="_SubHeading_prestemp_02 AAA NEW Rhodia EBITDA development 2_FCF" xfId="15173"/>
    <cellStyle name="_SubHeading_prestemp_02 AAA NEW Rhodia EBITDA development 3" xfId="15174"/>
    <cellStyle name="_SubHeading_prestemp_02 AAA NEW Rhodia EBITDA development 4" xfId="15175"/>
    <cellStyle name="_SubHeading_prestemp_02 AAA NEW Rhodia EBITDA development_FCF" xfId="15176"/>
    <cellStyle name="_SubHeading_prestemp_02 PICARD_BUSINESS PLAN 05042002" xfId="15177"/>
    <cellStyle name="_SubHeading_prestemp_02 PICARD_BUSINESS PLAN 05042002 2" xfId="15178"/>
    <cellStyle name="_SubHeading_prestemp_02 PICARD_BUSINESS PLAN 05042002 2_FCF" xfId="15179"/>
    <cellStyle name="_SubHeading_prestemp_02 PICARD_BUSINESS PLAN 05042002 3" xfId="15180"/>
    <cellStyle name="_SubHeading_prestemp_02 PICARD_BUSINESS PLAN 05042002 4" xfId="15181"/>
    <cellStyle name="_SubHeading_prestemp_02 PICARD_BUSINESS PLAN 05042002_FCF" xfId="15182"/>
    <cellStyle name="_SubHeading_prestemp_05 CSC_Picabia_02042002" xfId="15183"/>
    <cellStyle name="_SubHeading_prestemp_05 CSC_Picabia_02042002 2" xfId="15184"/>
    <cellStyle name="_SubHeading_prestemp_05 CSC_Picabia_02042002 2_FCF" xfId="15185"/>
    <cellStyle name="_SubHeading_prestemp_05 CSC_Picabia_02042002 3" xfId="15186"/>
    <cellStyle name="_SubHeading_prestemp_05 CSC_Picabia_02042002 4" xfId="15187"/>
    <cellStyle name="_SubHeading_prestemp_05 CSC_Picabia_02042002_FCF" xfId="15188"/>
    <cellStyle name="_SubHeading_prestemp_1" xfId="15189"/>
    <cellStyle name="_SubHeading_prestemp_1 2" xfId="15190"/>
    <cellStyle name="_SubHeading_prestemp_1 2 2" xfId="15191"/>
    <cellStyle name="_SubHeading_prestemp_1 2_FCF" xfId="15192"/>
    <cellStyle name="_SubHeading_prestemp_1 3" xfId="15193"/>
    <cellStyle name="_SubHeading_prestemp_1 3_FCF" xfId="15194"/>
    <cellStyle name="_SubHeading_prestemp_1 4" xfId="15195"/>
    <cellStyle name="_SubHeading_prestemp_1 5" xfId="15196"/>
    <cellStyle name="_SubHeading_prestemp_1_BFR format Solvay 2012.09 Rhodia (sans liaison)" xfId="15197"/>
    <cellStyle name="_SubHeading_prestemp_1_BFR format Solvay 2012.09 Rhodia (sans liaison) 2" xfId="15198"/>
    <cellStyle name="_SubHeading_prestemp_1_BFR format Solvay 2012.09 Rhodia (sans liaison)_FCF" xfId="15199"/>
    <cellStyle name="_SubHeading_prestemp_1_BFR format Solvay 2012.09 Rhodia (sasn liaison)" xfId="15200"/>
    <cellStyle name="_SubHeading_prestemp_1_BFR format Solvay 2012.09 Rhodia (sasn liaison) 2" xfId="15201"/>
    <cellStyle name="_SubHeading_prestemp_1_BFR format Solvay 2012.09 Rhodia (sasn liaison)_FCF" xfId="15202"/>
    <cellStyle name="_SubHeading_prestemp_1_Bridge de dette 2013-05_SOLVAY_V6" xfId="15203"/>
    <cellStyle name="_SubHeading_prestemp_1_Bridge de dette V7" xfId="15204"/>
    <cellStyle name="_SubHeading_prestemp_1_Business Fct Review 2012 09 Rare Earth RQ sept12" xfId="15205"/>
    <cellStyle name="_SubHeading_prestemp_1_Business Fct Review 2012 09 Rare Earth V8 7 V3" xfId="15206"/>
    <cellStyle name="_SubHeading_prestemp_1_Business Fct Review 2012.09 Rare Earth V8.6" xfId="15207"/>
    <cellStyle name="_SubHeading_prestemp_1_Cash Unit Review 2012.06 Acetow" xfId="15208"/>
    <cellStyle name="_SubHeading_prestemp_1_DEF%20Tax%20reporting%20-%20Synthèse%20Solvay+Rhodia%20-%20Février%202013%2020032013(2)" xfId="15209"/>
    <cellStyle name="_SubHeading_prestemp_1_FCF" xfId="15210"/>
    <cellStyle name="_SubHeading_prestemp_1_graphique" xfId="15211"/>
    <cellStyle name="_SubHeading_prestemp_1_HY 2018" xfId="15212"/>
    <cellStyle name="_SubHeading_prestemp_1_SC" xfId="15213"/>
    <cellStyle name="_SubHeading_prestemp_1_SC 2" xfId="15214"/>
    <cellStyle name="_SubHeading_prestemp_1_SC_FCF" xfId="15215"/>
    <cellStyle name="_SubHeading_prestemp_1_Synthese" xfId="15216"/>
    <cellStyle name="_SubHeading_prestemp_1_Synthèse%20IS%20Palier%20Rhodia_Mars%202013v2(1)" xfId="15217"/>
    <cellStyle name="_SubHeading_prestemp_16 Rhino Model 11012003" xfId="15218"/>
    <cellStyle name="_SubHeading_prestemp_16 Rhino Model 11012003 2" xfId="15219"/>
    <cellStyle name="_SubHeading_prestemp_16 Rhino Model 11012003 2_FCF" xfId="15220"/>
    <cellStyle name="_SubHeading_prestemp_16 Rhino Model 11012003 3" xfId="15221"/>
    <cellStyle name="_SubHeading_prestemp_16 Rhino Model 11012003 4" xfId="15222"/>
    <cellStyle name="_SubHeading_prestemp_16 Rhino Model 11012003_FCF" xfId="15223"/>
    <cellStyle name="_SubHeading_prestemp_22 Rhodia Valuation Master 10-Jan-2003" xfId="15224"/>
    <cellStyle name="_SubHeading_prestemp_22 Rhodia Valuation Master 10-Jan-2003 2" xfId="15225"/>
    <cellStyle name="_SubHeading_prestemp_22 Rhodia Valuation Master 10-Jan-2003 2_FCF" xfId="15226"/>
    <cellStyle name="_SubHeading_prestemp_22 Rhodia Valuation Master 10-Jan-2003 3" xfId="15227"/>
    <cellStyle name="_SubHeading_prestemp_22 Rhodia Valuation Master 10-Jan-2003 4" xfId="15228"/>
    <cellStyle name="_SubHeading_prestemp_22 Rhodia Valuation Master 10-Jan-2003_FCF" xfId="15229"/>
    <cellStyle name="_SubHeading_prestemp_BFR format Solvay 2012.09 Rhodia (sans liaison)" xfId="15230"/>
    <cellStyle name="_SubHeading_prestemp_BFR format Solvay 2012.09 Rhodia (sans liaison) 2" xfId="15231"/>
    <cellStyle name="_SubHeading_prestemp_BFR format Solvay 2012.09 Rhodia (sans liaison)_FCF" xfId="15232"/>
    <cellStyle name="_SubHeading_prestemp_BFR format Solvay 2012.09 Rhodia (sasn liaison)" xfId="15233"/>
    <cellStyle name="_SubHeading_prestemp_BFR format Solvay 2012.09 Rhodia (sasn liaison) 2" xfId="15234"/>
    <cellStyle name="_SubHeading_prestemp_BFR format Solvay 2012.09 Rhodia (sasn liaison)_FCF" xfId="15235"/>
    <cellStyle name="_SubHeading_prestemp_Bridge de dette 2013-05_SOLVAY_V6" xfId="15236"/>
    <cellStyle name="_SubHeading_prestemp_Bridge de dette V7" xfId="15237"/>
    <cellStyle name="_SubHeading_prestemp_Business Fct Review 2012 09 Rare Earth RQ sept12" xfId="15238"/>
    <cellStyle name="_SubHeading_prestemp_Business Fct Review 2012 09 Rare Earth V8 7 V3" xfId="15239"/>
    <cellStyle name="_SubHeading_prestemp_Business Fct Review 2012.09 Rare Earth V8.6" xfId="15240"/>
    <cellStyle name="_SubHeading_prestemp_Cash Unit Review 2012.06 Acetow" xfId="15241"/>
    <cellStyle name="_SubHeading_prestemp_DEF%20Tax%20reporting%20-%20Synthèse%20Solvay+Rhodia%20-%20Février%202013%2020032013(2)" xfId="15242"/>
    <cellStyle name="_SubHeading_prestemp_FCF" xfId="15243"/>
    <cellStyle name="_SubHeading_prestemp_graphique" xfId="15244"/>
    <cellStyle name="_SubHeading_prestemp_HY 2018" xfId="15245"/>
    <cellStyle name="_SubHeading_prestemp_LBO DAP 6 Dec 2001 PIA - 3" xfId="15246"/>
    <cellStyle name="_SubHeading_prestemp_LBO DAP 6 Dec 2001 PIA - 3 2" xfId="15247"/>
    <cellStyle name="_SubHeading_prestemp_LBO DAP 6 Dec 2001 PIA - 3 2_FCF" xfId="15248"/>
    <cellStyle name="_SubHeading_prestemp_LBO DAP 6 Dec 2001 PIA - 3 3" xfId="15249"/>
    <cellStyle name="_SubHeading_prestemp_LBO DAP 6 Dec 2001 PIA - 3 4" xfId="15250"/>
    <cellStyle name="_SubHeading_prestemp_LBO DAP 6 Dec 2001 PIA - 3_FCF" xfId="15251"/>
    <cellStyle name="_SubHeading_prestemp_Rhodia SoP AVP 19 Mar 2002" xfId="15252"/>
    <cellStyle name="_SubHeading_prestemp_Rhodia SoP AVP 19 Mar 2002 2" xfId="15253"/>
    <cellStyle name="_SubHeading_prestemp_Rhodia SoP AVP 19 Mar 2002 2_FCF" xfId="15254"/>
    <cellStyle name="_SubHeading_prestemp_Rhodia SoP AVP 19 Mar 2002 3" xfId="15255"/>
    <cellStyle name="_SubHeading_prestemp_Rhodia SoP AVP 19 Mar 2002 4" xfId="15256"/>
    <cellStyle name="_SubHeading_prestemp_Rhodia SoP AVP 19 Mar 2002_FCF" xfId="15257"/>
    <cellStyle name="_SubHeading_prestemp_SC" xfId="15258"/>
    <cellStyle name="_SubHeading_prestemp_SC 2" xfId="15259"/>
    <cellStyle name="_SubHeading_prestemp_SC_FCF" xfId="15260"/>
    <cellStyle name="_SubHeading_prestemp_Synthese" xfId="15261"/>
    <cellStyle name="_SubHeading_prestemp_Synthèse%20IS%20Palier%20Rhodia_Mars%202013v2(1)" xfId="15262"/>
    <cellStyle name="_SubHeading_prestemp_USAi Warrants Valuation 1" xfId="15263"/>
    <cellStyle name="_SubHeading_prestemp_USAi Warrants Valuation 1 2" xfId="15264"/>
    <cellStyle name="_SubHeading_prestemp_USAi Warrants Valuation 1 2_FCF" xfId="15265"/>
    <cellStyle name="_SubHeading_prestemp_USAi Warrants Valuation 1 3" xfId="15266"/>
    <cellStyle name="_SubHeading_prestemp_USAi Warrants Valuation 1 4" xfId="15267"/>
    <cellStyle name="_SubHeading_prestemp_USAi Warrants Valuation 1_FCF" xfId="15268"/>
    <cellStyle name="_SubHeading_Sanitec Model v.2.7" xfId="15269"/>
    <cellStyle name="_SubHeading_Sanitec Model v.2.7 2" xfId="15270"/>
    <cellStyle name="_SubHeading_Sanitec Model v.2.7 2_FCF" xfId="15271"/>
    <cellStyle name="_SubHeading_Sanitec Model v.2.7 3" xfId="15272"/>
    <cellStyle name="_SubHeading_Sanitec Model v.2.7_FCF" xfId="15273"/>
    <cellStyle name="_Synthèse impôt 2011.03" xfId="15274"/>
    <cellStyle name="_Synthèse résultats Magnitude 2009-09" xfId="15275"/>
    <cellStyle name="_Synthèse résultats Magnitude 2009-09 2" xfId="15276"/>
    <cellStyle name="_TabFin Publié" xfId="15277"/>
    <cellStyle name="_Table" xfId="15278"/>
    <cellStyle name="_Table 2" xfId="15279"/>
    <cellStyle name="_Table 2_FCF" xfId="15280"/>
    <cellStyle name="_Table 3" xfId="15281"/>
    <cellStyle name="_Table 4" xfId="15282"/>
    <cellStyle name="_Table_02 Pfd Valuation" xfId="15283"/>
    <cellStyle name="_Table_02 Pfd Valuation 2" xfId="15284"/>
    <cellStyle name="_Table_02 Pfd Valuation 2_FCF" xfId="15285"/>
    <cellStyle name="_Table_02 Pfd Valuation 3" xfId="15286"/>
    <cellStyle name="_Table_02 Pfd Valuation 4" xfId="15287"/>
    <cellStyle name="_Table_02 Pfd Valuation_FCF" xfId="15288"/>
    <cellStyle name="_Table_Analysis" xfId="15289"/>
    <cellStyle name="_Table_Analysis 2" xfId="15290"/>
    <cellStyle name="_Table_Analysis 2_FCF" xfId="15291"/>
    <cellStyle name="_Table_Analysis 3" xfId="15292"/>
    <cellStyle name="_Table_Analysis 4" xfId="15293"/>
    <cellStyle name="_Table_Analysis_FCF" xfId="15294"/>
    <cellStyle name="_Table_Analysise" xfId="15295"/>
    <cellStyle name="_Table_Analysise 2" xfId="15296"/>
    <cellStyle name="_Table_Analysise 2_FCF" xfId="15297"/>
    <cellStyle name="_Table_Analysise 3" xfId="15298"/>
    <cellStyle name="_Table_Analysise 4" xfId="15299"/>
    <cellStyle name="_Table_Analysise_FCF" xfId="15300"/>
    <cellStyle name="_Table_Book1" xfId="15301"/>
    <cellStyle name="_Table_Book1 2" xfId="15302"/>
    <cellStyle name="_Table_Book1 2_FCF" xfId="15303"/>
    <cellStyle name="_Table_Book1 3" xfId="15304"/>
    <cellStyle name="_Table_Book1 4" xfId="15305"/>
    <cellStyle name="_Table_Book1_FCF" xfId="15306"/>
    <cellStyle name="_Table_Contribution of assets into USAi_02" xfId="15307"/>
    <cellStyle name="_Table_Contribution of assets into USAi_02 2" xfId="15308"/>
    <cellStyle name="_Table_Contribution of assets into USAi_02 2_FCF" xfId="15309"/>
    <cellStyle name="_Table_Contribution of assets into USAi_02 3" xfId="15310"/>
    <cellStyle name="_Table_Contribution of assets into USAi_02 4" xfId="15311"/>
    <cellStyle name="_Table_Contribution of assets into USAi_02_FCF" xfId="15312"/>
    <cellStyle name="_Table_CSC_Picabia_29062001" xfId="15313"/>
    <cellStyle name="_Table_CSC_Picabia_29062001 2" xfId="15314"/>
    <cellStyle name="_Table_CSC_Picabia_29062001 2_FCF" xfId="15315"/>
    <cellStyle name="_Table_CSC_Picabia_29062001 3" xfId="15316"/>
    <cellStyle name="_Table_CSC_Picabia_29062001 4" xfId="15317"/>
    <cellStyle name="_Table_CSC_Picabia_29062001_FCF" xfId="15318"/>
    <cellStyle name="_Table_DCF divisions latest version 03 Oct" xfId="15319"/>
    <cellStyle name="_Table_DCF divisions latest version 03 Oct 2" xfId="15320"/>
    <cellStyle name="_Table_DCF divisions latest version 03 Oct 2_FCF" xfId="15321"/>
    <cellStyle name="_Table_DCF divisions latest version 03 Oct 3" xfId="15322"/>
    <cellStyle name="_Table_DCF divisions latest version 03 Oct 4" xfId="15323"/>
    <cellStyle name="_Table_DCF divisions latest version 03 Oct_FCF" xfId="15324"/>
    <cellStyle name="_Table_DCF Model + WACC" xfId="15325"/>
    <cellStyle name="_Table_DCF Model + WACC 2" xfId="15326"/>
    <cellStyle name="_Table_DCF Model + WACC 2_FCF" xfId="15327"/>
    <cellStyle name="_Table_DCF Model + WACC 3" xfId="15328"/>
    <cellStyle name="_Table_DCF Model + WACC 4" xfId="15329"/>
    <cellStyle name="_Table_DCF Model + WACC_FCF" xfId="15330"/>
    <cellStyle name="_Table_Debt model - base - flat margin 02" xfId="15331"/>
    <cellStyle name="_Table_Debt model - base - flat margin 02 2" xfId="15332"/>
    <cellStyle name="_Table_Debt model - base - flat margin 02 2_FCF" xfId="15333"/>
    <cellStyle name="_Table_Debt model - base - flat margin 02 3" xfId="15334"/>
    <cellStyle name="_Table_Debt model - base - flat margin 02 4" xfId="15335"/>
    <cellStyle name="_Table_Debt model - base - flat margin 02_FCF" xfId="15336"/>
    <cellStyle name="_Table_FCF" xfId="15337"/>
    <cellStyle name="_Table_financials_Picard_26022002" xfId="15338"/>
    <cellStyle name="_Table_financials_Picard_26022002 2" xfId="15339"/>
    <cellStyle name="_Table_financials_Picard_26022002 2_FCF" xfId="15340"/>
    <cellStyle name="_Table_financials_Picard_26022002 3" xfId="15341"/>
    <cellStyle name="_Table_financials_Picard_26022002 4" xfId="15342"/>
    <cellStyle name="_Table_financials_Picard_26022002_FCF" xfId="15343"/>
    <cellStyle name="_Table_Gucci_model_13062001_v2" xfId="15344"/>
    <cellStyle name="_Table_Gucci_model_13062001_v2 2" xfId="15345"/>
    <cellStyle name="_Table_Gucci_model_13062001_v2 2_FCF" xfId="15346"/>
    <cellStyle name="_Table_Gucci_model_13062001_v2 3" xfId="15347"/>
    <cellStyle name="_Table_Gucci_model_13062001_v2 4" xfId="15348"/>
    <cellStyle name="_Table_Gucci_model_13062001_v2_FCF" xfId="15349"/>
    <cellStyle name="_Table_lbo_short_form" xfId="15350"/>
    <cellStyle name="_Table_lbo_short_form 2" xfId="15351"/>
    <cellStyle name="_Table_lbo_short_form 2_FCF" xfId="15352"/>
    <cellStyle name="_Table_lbo_short_form 3" xfId="15353"/>
    <cellStyle name="_Table_lbo_short_form 4" xfId="15354"/>
    <cellStyle name="_Table_lbo_short_form_FCF" xfId="15355"/>
    <cellStyle name="_Table_Lonza_Clariant_gstyle v2.1" xfId="15356"/>
    <cellStyle name="_Table_Lonza_Clariant_gstyle v2.1 2" xfId="15357"/>
    <cellStyle name="_Table_Lonza_Clariant_gstyle v2.1 2_FCF" xfId="15358"/>
    <cellStyle name="_Table_Lonza_Clariant_gstyle v2.1 3" xfId="15359"/>
    <cellStyle name="_Table_Lonza_Clariant_gstyle v2.1 4" xfId="15360"/>
    <cellStyle name="_Table_Lonza_Clariant_gstyle v2.1_FCF" xfId="15361"/>
    <cellStyle name="_Table_Merger model_19 Oct incl. LBO" xfId="15362"/>
    <cellStyle name="_Table_Merger model_19 Oct incl. LBO 2" xfId="15363"/>
    <cellStyle name="_Table_Merger model_19 Oct incl. LBO 2_FCF" xfId="15364"/>
    <cellStyle name="_Table_Merger model_19 Oct incl. LBO 3" xfId="15365"/>
    <cellStyle name="_Table_Merger model_19 Oct incl. LBO 4" xfId="15366"/>
    <cellStyle name="_Table_Merger model_19 Oct incl. LBO_FCF" xfId="15367"/>
    <cellStyle name="_Table_Model_Phosphor10+recap" xfId="15368"/>
    <cellStyle name="_Table_Model_Phosphor10+recap 2" xfId="15369"/>
    <cellStyle name="_Table_Model_Phosphor10+recap 2_FCF" xfId="15370"/>
    <cellStyle name="_Table_Model_Phosphor10+recap 3" xfId="15371"/>
    <cellStyle name="_Table_Model_Phosphor10+recap_FCF" xfId="15372"/>
    <cellStyle name="_Table_NBC-5 yearDCF-Final from Vivendi modified" xfId="15373"/>
    <cellStyle name="_Table_NBC-5 yearDCF-Final from Vivendi modified 2" xfId="15374"/>
    <cellStyle name="_Table_NBC-5 yearDCF-Final from Vivendi modified 2_FCF" xfId="15375"/>
    <cellStyle name="_Table_NBC-5 yearDCF-Final from Vivendi modified 3" xfId="15376"/>
    <cellStyle name="_Table_NBC-5 yearDCF-Final from Vivendi modified 4" xfId="15377"/>
    <cellStyle name="_Table_NBC-5 yearDCF-Final from Vivendi modified_FCF" xfId="15378"/>
    <cellStyle name="_Table_Sanitec Model v.2.7" xfId="15379"/>
    <cellStyle name="_Table_Sanitec Model v.2.7 2" xfId="15380"/>
    <cellStyle name="_Table_Sanitec Model v.2.7 2_FCF" xfId="15381"/>
    <cellStyle name="_Table_Sanitec Model v.2.7 3" xfId="15382"/>
    <cellStyle name="_Table_Sanitec Model v.2.7_FCF" xfId="15383"/>
    <cellStyle name="_Table_unbundling_lighting_2" xfId="15384"/>
    <cellStyle name="_Table_unbundling_lighting_2 2" xfId="15385"/>
    <cellStyle name="_Table_unbundling_lighting_2 2_FCF" xfId="15386"/>
    <cellStyle name="_Table_unbundling_lighting_2 3" xfId="15387"/>
    <cellStyle name="_Table_unbundling_lighting_2 4" xfId="15388"/>
    <cellStyle name="_Table_unbundling_lighting_2_FCF" xfId="15389"/>
    <cellStyle name="_Table_USA Ownership" xfId="15390"/>
    <cellStyle name="_Table_USA Ownership 2" xfId="15391"/>
    <cellStyle name="_Table_USA Ownership 2_FCF" xfId="15392"/>
    <cellStyle name="_Table_USA Ownership 3" xfId="15393"/>
    <cellStyle name="_Table_USA Ownership 4" xfId="15394"/>
    <cellStyle name="_Table_USA Ownership_FCF" xfId="15395"/>
    <cellStyle name="_Table_Vague LBO Model - 31 July 2001_PAI Base Case" xfId="15396"/>
    <cellStyle name="_Table_Vague LBO Model - 31 July 2001_PAI Base Case 2" xfId="15397"/>
    <cellStyle name="_Table_Vague LBO Model - 31 July 2001_PAI Base Case 2_FCF" xfId="15398"/>
    <cellStyle name="_Table_Vague LBO Model - 31 July 2001_PAI Base Case 3" xfId="15399"/>
    <cellStyle name="_Table_Vague LBO Model - 31 July 2001_PAI Base Case_FCF" xfId="15400"/>
    <cellStyle name="_Table_WACC" xfId="15401"/>
    <cellStyle name="_Table_WACC 2" xfId="15402"/>
    <cellStyle name="_Table_WACC 2_FCF" xfId="15403"/>
    <cellStyle name="_Table_WACC 3" xfId="15404"/>
    <cellStyle name="_Table_WACC 4" xfId="15405"/>
    <cellStyle name="_Table_WACC_FCF" xfId="15406"/>
    <cellStyle name="_TableHead" xfId="15407"/>
    <cellStyle name="_TableHead 2" xfId="15408"/>
    <cellStyle name="_TableHead 2 2" xfId="15409"/>
    <cellStyle name="_TableHead 2 3" xfId="15410"/>
    <cellStyle name="_TableHead 2_FCF" xfId="15411"/>
    <cellStyle name="_TableHead 3" xfId="15412"/>
    <cellStyle name="_TableHead 4" xfId="15413"/>
    <cellStyle name="_TableHead_FCF" xfId="15414"/>
    <cellStyle name="_TableHeading" xfId="15415"/>
    <cellStyle name="_TableHeading 2" xfId="15416"/>
    <cellStyle name="_TableHeading 2 2" xfId="15417"/>
    <cellStyle name="_TableHeading 2 3" xfId="15418"/>
    <cellStyle name="_TableHeading 2_FCF" xfId="15419"/>
    <cellStyle name="_TableHeading 3" xfId="15420"/>
    <cellStyle name="_TableHeading 4" xfId="15421"/>
    <cellStyle name="_TableHeading_FCF" xfId="15422"/>
    <cellStyle name="_TableRowBorder" xfId="15423"/>
    <cellStyle name="_TableRowBorder 2" xfId="15424"/>
    <cellStyle name="_TableRowBorder 2 2" xfId="15425"/>
    <cellStyle name="_TableRowBorder 2_FCF" xfId="15426"/>
    <cellStyle name="_TableRowBorder 3" xfId="15427"/>
    <cellStyle name="_TableRowBorder 3 2" xfId="15428"/>
    <cellStyle name="_TableRowBorder 3_FCF" xfId="15429"/>
    <cellStyle name="_TableRowBorder 4" xfId="15430"/>
    <cellStyle name="_TableRowBorder 5" xfId="15431"/>
    <cellStyle name="_TableRowBorder_FCF" xfId="15432"/>
    <cellStyle name="_TableRowHead" xfId="15433"/>
    <cellStyle name="_TableRowHead 2" xfId="15434"/>
    <cellStyle name="_TableRowHead 2_FCF" xfId="15435"/>
    <cellStyle name="_TableRowHead 3" xfId="15436"/>
    <cellStyle name="_TableRowHead 4" xfId="15437"/>
    <cellStyle name="_TableRowHead_FCF" xfId="15438"/>
    <cellStyle name="_TableRowHeading" xfId="15439"/>
    <cellStyle name="_TableRowHeading 2" xfId="15440"/>
    <cellStyle name="_TableRowHeading 2_FCF" xfId="15441"/>
    <cellStyle name="_TableRowHeading 3" xfId="15442"/>
    <cellStyle name="_TableRowHeading 4" xfId="15443"/>
    <cellStyle name="_TableRowHeading_FCF" xfId="15444"/>
    <cellStyle name="_TableSuperHead" xfId="15445"/>
    <cellStyle name="_TableSuperHead 2" xfId="15446"/>
    <cellStyle name="_TableSuperHead 2_FCF" xfId="15447"/>
    <cellStyle name="_TableSuperHead 3" xfId="15448"/>
    <cellStyle name="_TableSuperHead 4" xfId="15449"/>
    <cellStyle name="_TableSuperHead 5" xfId="15450"/>
    <cellStyle name="_TableSuperHead_02 Pfd Valuation" xfId="15451"/>
    <cellStyle name="_TableSuperHead_02 Pfd Valuation 2" xfId="15452"/>
    <cellStyle name="_TableSuperHead_02 Pfd Valuation 2_FCF" xfId="15453"/>
    <cellStyle name="_TableSuperHead_02 Pfd Valuation 3" xfId="15454"/>
    <cellStyle name="_TableSuperHead_02 Pfd Valuation 4" xfId="15455"/>
    <cellStyle name="_TableSuperHead_02 Pfd Valuation_FCF" xfId="15456"/>
    <cellStyle name="_TableSuperHead_Book1" xfId="15457"/>
    <cellStyle name="_TableSuperHead_Book1 2" xfId="15458"/>
    <cellStyle name="_TableSuperHead_Book1 2_FCF" xfId="15459"/>
    <cellStyle name="_TableSuperHead_Book1 3" xfId="15460"/>
    <cellStyle name="_TableSuperHead_Book1 4" xfId="15461"/>
    <cellStyle name="_TableSuperHead_Book1_FCF" xfId="15462"/>
    <cellStyle name="_TableSuperHead_DCF divisions latest version 03 Oct" xfId="15463"/>
    <cellStyle name="_TableSuperHead_DCF divisions latest version 03 Oct 2" xfId="15464"/>
    <cellStyle name="_TableSuperHead_DCF divisions latest version 03 Oct 2_FCF" xfId="15465"/>
    <cellStyle name="_TableSuperHead_DCF divisions latest version 03 Oct 3" xfId="15466"/>
    <cellStyle name="_TableSuperHead_DCF divisions latest version 03 Oct 4" xfId="15467"/>
    <cellStyle name="_TableSuperHead_DCF divisions latest version 03 Oct_FCF" xfId="15468"/>
    <cellStyle name="_TableSuperHead_DCF Model + WACC" xfId="15469"/>
    <cellStyle name="_TableSuperHead_DCF Model + WACC 2" xfId="15470"/>
    <cellStyle name="_TableSuperHead_DCF Model + WACC 2_FCF" xfId="15471"/>
    <cellStyle name="_TableSuperHead_DCF Model + WACC 3" xfId="15472"/>
    <cellStyle name="_TableSuperHead_DCF Model + WACC 4" xfId="15473"/>
    <cellStyle name="_TableSuperHead_DCF Model + WACC_FCF" xfId="15474"/>
    <cellStyle name="_TableSuperHead_Debt model - base - flat margin 02" xfId="15475"/>
    <cellStyle name="_TableSuperHead_Debt model - base - flat margin 02 2" xfId="15476"/>
    <cellStyle name="_TableSuperHead_Debt model - base - flat margin 02 2_FCF" xfId="15477"/>
    <cellStyle name="_TableSuperHead_Debt model - base - flat margin 02 3" xfId="15478"/>
    <cellStyle name="_TableSuperHead_Debt model - base - flat margin 02 4" xfId="15479"/>
    <cellStyle name="_TableSuperHead_Debt model - base - flat margin 02_FCF" xfId="15480"/>
    <cellStyle name="_TableSuperHead_FCF" xfId="15481"/>
    <cellStyle name="_TableSuperHead_Gucci_model_13062001_v2" xfId="15482"/>
    <cellStyle name="_TableSuperHead_Gucci_model_13062001_v2 2" xfId="15483"/>
    <cellStyle name="_TableSuperHead_Gucci_model_13062001_v2 2_FCF" xfId="15484"/>
    <cellStyle name="_TableSuperHead_Gucci_model_13062001_v2 3" xfId="15485"/>
    <cellStyle name="_TableSuperHead_Gucci_model_13062001_v2 4" xfId="15486"/>
    <cellStyle name="_TableSuperHead_Gucci_model_13062001_v2_FCF" xfId="15487"/>
    <cellStyle name="_TableSuperHead_Lonza_Clariant_gstyle v2.1" xfId="15488"/>
    <cellStyle name="_TableSuperHead_Lonza_Clariant_gstyle v2.1 2" xfId="15489"/>
    <cellStyle name="_TableSuperHead_Lonza_Clariant_gstyle v2.1 2_FCF" xfId="15490"/>
    <cellStyle name="_TableSuperHead_Lonza_Clariant_gstyle v2.1 3" xfId="15491"/>
    <cellStyle name="_TableSuperHead_Lonza_Clariant_gstyle v2.1 4" xfId="15492"/>
    <cellStyle name="_TableSuperHead_Lonza_Clariant_gstyle v2.1_FCF" xfId="15493"/>
    <cellStyle name="_TableSuperHead_Market Capitalisation - As of 9 March 2001" xfId="15494"/>
    <cellStyle name="_TableSuperHead_Market Capitalisation - As of 9 March 2001 2" xfId="15495"/>
    <cellStyle name="_TableSuperHead_Market Capitalisation - As of 9 March 2001 2_FCF" xfId="15496"/>
    <cellStyle name="_TableSuperHead_Market Capitalisation - As of 9 March 2001 3" xfId="15497"/>
    <cellStyle name="_TableSuperHead_Market Capitalisation - As of 9 March 2001 4" xfId="15498"/>
    <cellStyle name="_TableSuperHead_Market Capitalisation - As of 9 March 2001_FCF" xfId="15499"/>
    <cellStyle name="_TableSuperHead_Model_Phosphor10+recap" xfId="15500"/>
    <cellStyle name="_TableSuperHead_Model_Phosphor10+recap 2" xfId="15501"/>
    <cellStyle name="_TableSuperHead_Model_Phosphor10+recap 2_FCF" xfId="15502"/>
    <cellStyle name="_TableSuperHead_Model_Phosphor10+recap 3" xfId="15503"/>
    <cellStyle name="_TableSuperHead_Model_Phosphor10+recap_FCF" xfId="15504"/>
    <cellStyle name="_TableSuperHead_Sanitec Model v.2.7" xfId="15505"/>
    <cellStyle name="_TableSuperHead_Sanitec Model v.2.7 2" xfId="15506"/>
    <cellStyle name="_TableSuperHead_Sanitec Model v.2.7 2_FCF" xfId="15507"/>
    <cellStyle name="_TableSuperHead_Sanitec Model v.2.7 3" xfId="15508"/>
    <cellStyle name="_TableSuperHead_Sanitec Model v.2.7_FCF" xfId="15509"/>
    <cellStyle name="_TableSuperHead_unbundling_lighting_2" xfId="15510"/>
    <cellStyle name="_TableSuperHead_unbundling_lighting_2 2" xfId="15511"/>
    <cellStyle name="_TableSuperHead_unbundling_lighting_2 2_FCF" xfId="15512"/>
    <cellStyle name="_TableSuperHead_unbundling_lighting_2 3" xfId="15513"/>
    <cellStyle name="_TableSuperHead_unbundling_lighting_2 4" xfId="15514"/>
    <cellStyle name="_TableSuperHead_unbundling_lighting_2_FCF" xfId="15515"/>
    <cellStyle name="_TableSuperHead_USA Ownership" xfId="15516"/>
    <cellStyle name="_TableSuperHead_USA Ownership 2" xfId="15517"/>
    <cellStyle name="_TableSuperHead_USA Ownership 2_FCF" xfId="15518"/>
    <cellStyle name="_TableSuperHead_USA Ownership 3" xfId="15519"/>
    <cellStyle name="_TableSuperHead_USA Ownership 4" xfId="15520"/>
    <cellStyle name="_TableSuperHead_USA Ownership_FCF" xfId="15521"/>
    <cellStyle name="_TableSuperHead_Vague LBO Model - 31 July 2001_PAI Base Case" xfId="15522"/>
    <cellStyle name="_TableSuperHead_Vague LBO Model - 31 July 2001_PAI Base Case 2" xfId="15523"/>
    <cellStyle name="_TableSuperHead_Vague LBO Model - 31 July 2001_PAI Base Case 2_FCF" xfId="15524"/>
    <cellStyle name="_TableSuperHead_Vague LBO Model - 31 July 2001_PAI Base Case 3" xfId="15525"/>
    <cellStyle name="_TableSuperHead_Vague LBO Model - 31 July 2001_PAI Base Case_FCF" xfId="15526"/>
    <cellStyle name="_TableSuperHead_WACC" xfId="15527"/>
    <cellStyle name="_TableSuperHead_WACC 2" xfId="15528"/>
    <cellStyle name="_TableSuperHead_WACC 2_FCF" xfId="15529"/>
    <cellStyle name="_TableSuperHead_WACC 3" xfId="15530"/>
    <cellStyle name="_TableSuperHead_WACC 4" xfId="15531"/>
    <cellStyle name="_TableSuperHead_WACC_FCF" xfId="15532"/>
    <cellStyle name="_TableSuperHeading" xfId="15533"/>
    <cellStyle name="_TableSuperHeading 2" xfId="15534"/>
    <cellStyle name="_TableSuperHeading 2_FCF" xfId="15535"/>
    <cellStyle name="_TableSuperHeading 3" xfId="15536"/>
    <cellStyle name="_TableSuperHeading 4" xfId="15537"/>
    <cellStyle name="_TableSuperHeading_FCF" xfId="15538"/>
    <cellStyle name="_TableText" xfId="15539"/>
    <cellStyle name="_TableText 2" xfId="15540"/>
    <cellStyle name="_TableText 2_FCF" xfId="15541"/>
    <cellStyle name="_TableText 3" xfId="15542"/>
    <cellStyle name="_TableText 4" xfId="15543"/>
    <cellStyle name="_TableText_FCF" xfId="15544"/>
    <cellStyle name="_VIAS-2012-07-12-REV2" xfId="15545"/>
    <cellStyle name="_VIAS-2012-07-12-REV2 2" xfId="15546"/>
    <cellStyle name="_VIAS-2012-07-12-REV2 3" xfId="15547"/>
    <cellStyle name="_VIAS-2012-07-12-REV2_BFR format Solvay 2012.09 Rhodia (sans liaison)" xfId="15548"/>
    <cellStyle name="_VIAS-2012-07-12-REV2_BFR format Solvay 2012.09 Rhodia (sans liaison) 2" xfId="15549"/>
    <cellStyle name="_VIAS-2012-07-12-REV2_BFR format Solvay 2012.09 Rhodia (sans liaison)_FCF" xfId="15550"/>
    <cellStyle name="_VIAS-2012-07-12-REV2_BFR format Solvay 2012.09 Rhodia (sasn liaison)" xfId="15551"/>
    <cellStyle name="_VIAS-2012-07-12-REV2_BFR format Solvay 2012.09 Rhodia (sasn liaison) 2" xfId="15552"/>
    <cellStyle name="_VIAS-2012-07-12-REV2_BFR format Solvay 2012.09 Rhodia (sasn liaison)_FCF" xfId="15553"/>
    <cellStyle name="_VIAS-2012-07-12-REV2_FCF" xfId="15554"/>
    <cellStyle name="_VIAS-2012-07-12-REV2_REBITDA by GBU" xfId="15555"/>
    <cellStyle name="_Waterfall graph" xfId="15556"/>
    <cellStyle name="_Waterfall graph 2" xfId="15557"/>
    <cellStyle name="£ BP" xfId="15558"/>
    <cellStyle name="¥ JY" xfId="15559"/>
    <cellStyle name="=C:\WINNT\SYSTEM32\COMMAND.COM" xfId="15560"/>
    <cellStyle name="=C:\WINNT\SYSTEM32\COMMAND.COM 2" xfId="15561"/>
    <cellStyle name="=C:\WINNT35\SYSTEM32\COMMAND.COM" xfId="15562"/>
    <cellStyle name="=C:\WINNT35\SYSTEM32\COMMAND.COM 2" xfId="15563"/>
    <cellStyle name="=C:\WINNT35\SYSTEM32\COMMAND.COM 2 2" xfId="15564"/>
    <cellStyle name="=C:\WINNT35\SYSTEM32\COMMAND.COM 3" xfId="15565"/>
    <cellStyle name="=C:\WINNT35\SYSTEM32\COMMAND.COM 3 2" xfId="15566"/>
    <cellStyle name="=C:\WINNT35\SYSTEM32\COMMAND.COM 4" xfId="15567"/>
    <cellStyle name="=C:\WINNT35\SYSTEM32\COMMAND.COM_FCF" xfId="15568"/>
    <cellStyle name="0" xfId="15569"/>
    <cellStyle name="0 2" xfId="15570"/>
    <cellStyle name="0 3" xfId="15571"/>
    <cellStyle name="0 4" xfId="15572"/>
    <cellStyle name="0,0" xfId="15573"/>
    <cellStyle name="0,0 2" xfId="15574"/>
    <cellStyle name="0,0 3" xfId="15575"/>
    <cellStyle name="0,0 4" xfId="15576"/>
    <cellStyle name="0,0 F" xfId="15577"/>
    <cellStyle name="0,0 F 2" xfId="15578"/>
    <cellStyle name="0,0 F 3" xfId="15579"/>
    <cellStyle name="0,0 F_FCF" xfId="15580"/>
    <cellStyle name="0,0%" xfId="15581"/>
    <cellStyle name="0,0% 2" xfId="15582"/>
    <cellStyle name="0,0% 3" xfId="15583"/>
    <cellStyle name="0,0% 4" xfId="15584"/>
    <cellStyle name="0,0%_FCF" xfId="15585"/>
    <cellStyle name="0,0_07 Rhodia Liquidity Model Standstill 03Nov03" xfId="15586"/>
    <cellStyle name="0,00" xfId="15587"/>
    <cellStyle name="0,00 2" xfId="15588"/>
    <cellStyle name="0,00 3" xfId="15589"/>
    <cellStyle name="0,00_FCF" xfId="15590"/>
    <cellStyle name="0.0x" xfId="15591"/>
    <cellStyle name="0_Analyse Marge en stocks_2012.03" xfId="15592"/>
    <cellStyle name="0_Balance sheet" xfId="15593"/>
    <cellStyle name="0_Balance sheet 2" xfId="15594"/>
    <cellStyle name="0_Balance sheet 2_FCF" xfId="15595"/>
    <cellStyle name="0_Balance sheet 3" xfId="15596"/>
    <cellStyle name="0_Balance sheet_FCF" xfId="15597"/>
    <cellStyle name="0_BP2" xfId="15598"/>
    <cellStyle name="0_BP2 2" xfId="15599"/>
    <cellStyle name="0_BP2 2_FCF" xfId="15600"/>
    <cellStyle name="0_BP2 3" xfId="15601"/>
    <cellStyle name="0_BP2_Balance sheet" xfId="15602"/>
    <cellStyle name="0_BP2_Balance sheet 2" xfId="15603"/>
    <cellStyle name="0_BP2_Balance sheet 2_FCF" xfId="15604"/>
    <cellStyle name="0_BP2_Balance sheet 3" xfId="15605"/>
    <cellStyle name="0_BP2_Balance sheet_FCF" xfId="15606"/>
    <cellStyle name="0_BP2_CAPEX - OPEX SUMMARY" xfId="15607"/>
    <cellStyle name="0_BP2_CAPEX - OPEX SUMMARY 2" xfId="15608"/>
    <cellStyle name="0_BP2_CAPEX - OPEX SUMMARY 2_FCF" xfId="15609"/>
    <cellStyle name="0_BP2_CAPEX - OPEX SUMMARY 3" xfId="15610"/>
    <cellStyle name="0_BP2_CAPEX - OPEX SUMMARY_FCF" xfId="15611"/>
    <cellStyle name="0_BP2_Cash Flow" xfId="15612"/>
    <cellStyle name="0_BP2_Cash Flow 2" xfId="15613"/>
    <cellStyle name="0_BP2_Cash Flow 2_FCF" xfId="15614"/>
    <cellStyle name="0_BP2_Cash Flow 3" xfId="15615"/>
    <cellStyle name="0_BP2_Cash Flow_FCF" xfId="15616"/>
    <cellStyle name="0_BP2_Contens" xfId="15617"/>
    <cellStyle name="0_BP2_Contens 2" xfId="15618"/>
    <cellStyle name="0_BP2_Contens 2_FCF" xfId="15619"/>
    <cellStyle name="0_BP2_Contens 3" xfId="15620"/>
    <cellStyle name="0_BP2_Contens_FCF" xfId="15621"/>
    <cellStyle name="0_BP2_Deferred Tax Calculations" xfId="15622"/>
    <cellStyle name="0_BP2_Deferred Tax Calculations 2" xfId="15623"/>
    <cellStyle name="0_BP2_Deferred Tax Calculations 2_FCF" xfId="15624"/>
    <cellStyle name="0_BP2_Deferred Tax Calculations 3" xfId="15625"/>
    <cellStyle name="0_BP2_Deferred Tax Calculations_FCF" xfId="15626"/>
    <cellStyle name="0_BP2_Economic Depreciation" xfId="15627"/>
    <cellStyle name="0_BP2_Economic Depreciation 2" xfId="15628"/>
    <cellStyle name="0_BP2_Economic Depreciation 2_FCF" xfId="15629"/>
    <cellStyle name="0_BP2_Economic Depreciation 3" xfId="15630"/>
    <cellStyle name="0_BP2_Economic Depreciation_FCF" xfId="15631"/>
    <cellStyle name="0_BP2_FCF" xfId="15632"/>
    <cellStyle name="0_BP2_Financing" xfId="15633"/>
    <cellStyle name="0_BP2_Financing 2" xfId="15634"/>
    <cellStyle name="0_BP2_Financing 2_FCF" xfId="15635"/>
    <cellStyle name="0_BP2_Financing 3" xfId="15636"/>
    <cellStyle name="0_BP2_Financing_FCF" xfId="15637"/>
    <cellStyle name="0_BP2_Frontpage" xfId="15638"/>
    <cellStyle name="0_BP2_Frontpage 2" xfId="15639"/>
    <cellStyle name="0_BP2_Frontpage 2_FCF" xfId="15640"/>
    <cellStyle name="0_BP2_Frontpage 3" xfId="15641"/>
    <cellStyle name="0_BP2_Frontpage_FCF" xfId="15642"/>
    <cellStyle name="0_BP2_Indstilling" xfId="15643"/>
    <cellStyle name="0_BP2_Indstilling 2" xfId="15644"/>
    <cellStyle name="0_BP2_Indstilling 2_FCF" xfId="15645"/>
    <cellStyle name="0_BP2_Indstilling 3" xfId="15646"/>
    <cellStyle name="0_BP2_Indstilling_FCF" xfId="15647"/>
    <cellStyle name="0_BP2_Inflation &amp; Currency" xfId="15648"/>
    <cellStyle name="0_BP2_Inflation &amp; Currency 2" xfId="15649"/>
    <cellStyle name="0_BP2_Inflation &amp; Currency 2_FCF" xfId="15650"/>
    <cellStyle name="0_BP2_Inflation &amp; Currency 3" xfId="15651"/>
    <cellStyle name="0_BP2_Inflation &amp; Currency_FCF" xfId="15652"/>
    <cellStyle name="0_BP2_Information" xfId="15653"/>
    <cellStyle name="0_BP2_Information 2" xfId="15654"/>
    <cellStyle name="0_BP2_Information 2_FCF" xfId="15655"/>
    <cellStyle name="0_BP2_Information 3" xfId="15656"/>
    <cellStyle name="0_BP2_Information_FCF" xfId="15657"/>
    <cellStyle name="0_BP2_Input area" xfId="15658"/>
    <cellStyle name="0_BP2_Input area 2" xfId="15659"/>
    <cellStyle name="0_BP2_Input area 2_FCF" xfId="15660"/>
    <cellStyle name="0_BP2_Input area 3" xfId="15661"/>
    <cellStyle name="0_BP2_Input area_FCF" xfId="15662"/>
    <cellStyle name="0_BP2_INPUT-AREA" xfId="15663"/>
    <cellStyle name="0_BP2_INPUT-AREA 2" xfId="15664"/>
    <cellStyle name="0_BP2_INPUT-AREA 2_FCF" xfId="15665"/>
    <cellStyle name="0_BP2_INPUT-AREA 3" xfId="15666"/>
    <cellStyle name="0_BP2_INPUT-AREA_FCF" xfId="15667"/>
    <cellStyle name="0_BP2_Interconnect" xfId="15668"/>
    <cellStyle name="0_BP2_Interconnect 2" xfId="15669"/>
    <cellStyle name="0_BP2_Interconnect 2_FCF" xfId="15670"/>
    <cellStyle name="0_BP2_Interconnect 3" xfId="15671"/>
    <cellStyle name="0_BP2_Interconnect_FCF" xfId="15672"/>
    <cellStyle name="0_BP2_Key Figures" xfId="15673"/>
    <cellStyle name="0_BP2_Key Figures 2" xfId="15674"/>
    <cellStyle name="0_BP2_Key Figures 2_FCF" xfId="15675"/>
    <cellStyle name="0_BP2_Key Figures 3" xfId="15676"/>
    <cellStyle name="0_BP2_Key Figures_FCF" xfId="15677"/>
    <cellStyle name="0_BP2_Marketing" xfId="15678"/>
    <cellStyle name="0_BP2_Marketing 2" xfId="15679"/>
    <cellStyle name="0_BP2_Marketing 2_FCF" xfId="15680"/>
    <cellStyle name="0_BP2_Marketing 3" xfId="15681"/>
    <cellStyle name="0_BP2_Marketing_FCF" xfId="15682"/>
    <cellStyle name="0_BP2_Organization" xfId="15683"/>
    <cellStyle name="0_BP2_Organization 2" xfId="15684"/>
    <cellStyle name="0_BP2_Organization 2_FCF" xfId="15685"/>
    <cellStyle name="0_BP2_Organization 3" xfId="15686"/>
    <cellStyle name="0_BP2_Organization_FCF" xfId="15687"/>
    <cellStyle name="0_BP2_Output" xfId="15688"/>
    <cellStyle name="0_BP2_Output 2" xfId="15689"/>
    <cellStyle name="0_BP2_Output 2_FCF" xfId="15690"/>
    <cellStyle name="0_BP2_Output 3" xfId="15691"/>
    <cellStyle name="0_BP2_Output_FCF" xfId="15692"/>
    <cellStyle name="0_BP2_Profit &amp; Loss" xfId="15693"/>
    <cellStyle name="0_BP2_Profit &amp; Loss 2" xfId="15694"/>
    <cellStyle name="0_BP2_Profit &amp; Loss 2_FCF" xfId="15695"/>
    <cellStyle name="0_BP2_Profit &amp; Loss 3" xfId="15696"/>
    <cellStyle name="0_BP2_Profit &amp; Loss_FCF" xfId="15697"/>
    <cellStyle name="0_BP2_Revenue Summary" xfId="15698"/>
    <cellStyle name="0_BP2_Revenue Summary 2" xfId="15699"/>
    <cellStyle name="0_BP2_Revenue Summary 2_FCF" xfId="15700"/>
    <cellStyle name="0_BP2_Revenue Summary 3" xfId="15701"/>
    <cellStyle name="0_BP2_Revenue Summary_FCF" xfId="15702"/>
    <cellStyle name="0_BP2_Roaming" xfId="15703"/>
    <cellStyle name="0_BP2_Roaming 2" xfId="15704"/>
    <cellStyle name="0_BP2_Roaming 2_FCF" xfId="15705"/>
    <cellStyle name="0_BP2_Roaming 3" xfId="15706"/>
    <cellStyle name="0_BP2_Roaming_FCF" xfId="15707"/>
    <cellStyle name="0_BP2_Sales - Channels" xfId="15708"/>
    <cellStyle name="0_BP2_Sales - Channels 2" xfId="15709"/>
    <cellStyle name="0_BP2_Sales - Channels 2_FCF" xfId="15710"/>
    <cellStyle name="0_BP2_Sales - Channels 3" xfId="15711"/>
    <cellStyle name="0_BP2_Sales - Channels_FCF" xfId="15712"/>
    <cellStyle name="0_BP2_Sales - Segments" xfId="15713"/>
    <cellStyle name="0_BP2_Sales - Segments 2" xfId="15714"/>
    <cellStyle name="0_BP2_Sales - Segments 2_FCF" xfId="15715"/>
    <cellStyle name="0_BP2_Sales - Segments 3" xfId="15716"/>
    <cellStyle name="0_BP2_Sales - Segments_FCF" xfId="15717"/>
    <cellStyle name="0_BP2_Tax Depreciation " xfId="15718"/>
    <cellStyle name="0_BP2_Tax Depreciation  2" xfId="15719"/>
    <cellStyle name="0_BP2_Tax Depreciation  2_FCF" xfId="15720"/>
    <cellStyle name="0_BP2_Tax Depreciation  3" xfId="15721"/>
    <cellStyle name="0_BP2_Tax Depreciation _FCF" xfId="15722"/>
    <cellStyle name="0_BP2_Tele Danmark Accounts" xfId="15723"/>
    <cellStyle name="0_BP2_Tele Danmark Accounts 2" xfId="15724"/>
    <cellStyle name="0_BP2_Tele Danmark Accounts 2_FCF" xfId="15725"/>
    <cellStyle name="0_BP2_Tele Danmark Accounts 3" xfId="15726"/>
    <cellStyle name="0_BP2_Tele Danmark Accounts_FCF" xfId="15727"/>
    <cellStyle name="0_BP2_VARIABLES" xfId="15728"/>
    <cellStyle name="0_BP2_Variables (2)" xfId="15729"/>
    <cellStyle name="0_BP2_Variables (2) 2" xfId="15730"/>
    <cellStyle name="0_BP2_Variables (2) 2_FCF" xfId="15731"/>
    <cellStyle name="0_BP2_Variables (2) 3" xfId="15732"/>
    <cellStyle name="0_BP2_Variables (2)_FCF" xfId="15733"/>
    <cellStyle name="0_BP2_VARIABLES 2" xfId="15734"/>
    <cellStyle name="0_BP2_VARIABLES 2_FCF" xfId="15735"/>
    <cellStyle name="0_BP2_VARIABLES 3" xfId="15736"/>
    <cellStyle name="0_BP2_VARIABLES 4" xfId="15737"/>
    <cellStyle name="0_BP2_VARIABLES 5" xfId="15738"/>
    <cellStyle name="0_BP2_VARIABLES_FCF" xfId="15739"/>
    <cellStyle name="0_BP3" xfId="15740"/>
    <cellStyle name="0_BP3 2" xfId="15741"/>
    <cellStyle name="0_BP3 2_FCF" xfId="15742"/>
    <cellStyle name="0_BP3 3" xfId="15743"/>
    <cellStyle name="0_BP3_Balance sheet" xfId="15744"/>
    <cellStyle name="0_BP3_Balance sheet 2" xfId="15745"/>
    <cellStyle name="0_BP3_Balance sheet 2_FCF" xfId="15746"/>
    <cellStyle name="0_BP3_Balance sheet 3" xfId="15747"/>
    <cellStyle name="0_BP3_Balance sheet_Cash Unit Review 2012.06 Acetow" xfId="15748"/>
    <cellStyle name="0_BP3_Balance sheet_FCF" xfId="15749"/>
    <cellStyle name="0_BP3_Balance sheet_HY 2018" xfId="15750"/>
    <cellStyle name="0_BP3_Balance sheet_HY 2018 2" xfId="15751"/>
    <cellStyle name="0_BP3_Balance sheet_HY 2018_Bridge de dette 2013-05_SOLVAY_V6" xfId="15752"/>
    <cellStyle name="0_BP3_Balance sheet_HY 2018_Bridge de dette V7" xfId="15753"/>
    <cellStyle name="0_BP3_Balance sheet_Synthèse%20IS%20Palier%20Rhodia_Mars%202013v2(1)" xfId="15754"/>
    <cellStyle name="0_BP3_CAPEX - OPEX SUMMARY" xfId="15755"/>
    <cellStyle name="0_BP3_CAPEX - OPEX SUMMARY 2" xfId="15756"/>
    <cellStyle name="0_BP3_CAPEX - OPEX SUMMARY 2_FCF" xfId="15757"/>
    <cellStyle name="0_BP3_CAPEX - OPEX SUMMARY 3" xfId="15758"/>
    <cellStyle name="0_BP3_CAPEX - OPEX SUMMARY_Cash Unit Review 2012.06 Acetow" xfId="15759"/>
    <cellStyle name="0_BP3_CAPEX - OPEX SUMMARY_FCF" xfId="15760"/>
    <cellStyle name="0_BP3_CAPEX - OPEX SUMMARY_HY 2018" xfId="15761"/>
    <cellStyle name="0_BP3_CAPEX - OPEX SUMMARY_HY 2018 2" xfId="15762"/>
    <cellStyle name="0_BP3_CAPEX - OPEX SUMMARY_HY 2018_Bridge de dette 2013-05_SOLVAY_V6" xfId="15763"/>
    <cellStyle name="0_BP3_CAPEX - OPEX SUMMARY_HY 2018_Bridge de dette V7" xfId="15764"/>
    <cellStyle name="0_BP3_CAPEX - OPEX SUMMARY_Synthèse%20IS%20Palier%20Rhodia_Mars%202013v2(1)" xfId="15765"/>
    <cellStyle name="0_BP3_Cash Flow" xfId="15766"/>
    <cellStyle name="0_BP3_Cash Flow 2" xfId="15767"/>
    <cellStyle name="0_BP3_Cash Flow 2_FCF" xfId="15768"/>
    <cellStyle name="0_BP3_Cash Flow 3" xfId="15769"/>
    <cellStyle name="0_BP3_Cash Flow_Cash Unit Review 2012.06 Acetow" xfId="15770"/>
    <cellStyle name="0_BP3_Cash Flow_FCF" xfId="15771"/>
    <cellStyle name="0_BP3_Cash Flow_HY 2018" xfId="15772"/>
    <cellStyle name="0_BP3_Cash Flow_HY 2018 2" xfId="15773"/>
    <cellStyle name="0_BP3_Cash Flow_HY 2018_Bridge de dette 2013-05_SOLVAY_V6" xfId="15774"/>
    <cellStyle name="0_BP3_Cash Flow_HY 2018_Bridge de dette V7" xfId="15775"/>
    <cellStyle name="0_BP3_Cash Flow_Synthèse%20IS%20Palier%20Rhodia_Mars%202013v2(1)" xfId="15776"/>
    <cellStyle name="0_BP3_Cash Unit Review 2012.06 Acetow" xfId="15777"/>
    <cellStyle name="0_BP3_Contens" xfId="15778"/>
    <cellStyle name="0_BP3_Contens 2" xfId="15779"/>
    <cellStyle name="0_BP3_Contens 2_FCF" xfId="15780"/>
    <cellStyle name="0_BP3_Contens 3" xfId="15781"/>
    <cellStyle name="0_BP3_Contens_Cash Unit Review 2012.06 Acetow" xfId="15782"/>
    <cellStyle name="0_BP3_Contens_FCF" xfId="15783"/>
    <cellStyle name="0_BP3_Contens_HY 2018" xfId="15784"/>
    <cellStyle name="0_BP3_Contens_HY 2018 2" xfId="15785"/>
    <cellStyle name="0_BP3_Contens_HY 2018_Bridge de dette 2013-05_SOLVAY_V6" xfId="15786"/>
    <cellStyle name="0_BP3_Contens_HY 2018_Bridge de dette V7" xfId="15787"/>
    <cellStyle name="0_BP3_Contens_Synthèse%20IS%20Palier%20Rhodia_Mars%202013v2(1)" xfId="15788"/>
    <cellStyle name="0_BP3_Deferred Tax Calculations" xfId="15789"/>
    <cellStyle name="0_BP3_Deferred Tax Calculations 2" xfId="15790"/>
    <cellStyle name="0_BP3_Deferred Tax Calculations 2_FCF" xfId="15791"/>
    <cellStyle name="0_BP3_Deferred Tax Calculations 3" xfId="15792"/>
    <cellStyle name="0_BP3_Deferred Tax Calculations_Cash Unit Review 2012.06 Acetow" xfId="15793"/>
    <cellStyle name="0_BP3_Deferred Tax Calculations_FCF" xfId="15794"/>
    <cellStyle name="0_BP3_Deferred Tax Calculations_HY 2018" xfId="15795"/>
    <cellStyle name="0_BP3_Deferred Tax Calculations_HY 2018 2" xfId="15796"/>
    <cellStyle name="0_BP3_Deferred Tax Calculations_HY 2018_Bridge de dette 2013-05_SOLVAY_V6" xfId="15797"/>
    <cellStyle name="0_BP3_Deferred Tax Calculations_HY 2018_Bridge de dette V7" xfId="15798"/>
    <cellStyle name="0_BP3_Deferred Tax Calculations_Synthèse%20IS%20Palier%20Rhodia_Mars%202013v2(1)" xfId="15799"/>
    <cellStyle name="0_BP3_Economic Depreciation" xfId="15800"/>
    <cellStyle name="0_BP3_Economic Depreciation 2" xfId="15801"/>
    <cellStyle name="0_BP3_Economic Depreciation 2_FCF" xfId="15802"/>
    <cellStyle name="0_BP3_Economic Depreciation 3" xfId="15803"/>
    <cellStyle name="0_BP3_Economic Depreciation_Cash Unit Review 2012.06 Acetow" xfId="15804"/>
    <cellStyle name="0_BP3_Economic Depreciation_FCF" xfId="15805"/>
    <cellStyle name="0_BP3_Economic Depreciation_HY 2018" xfId="15806"/>
    <cellStyle name="0_BP3_Economic Depreciation_HY 2018 2" xfId="15807"/>
    <cellStyle name="0_BP3_Economic Depreciation_HY 2018_Bridge de dette 2013-05_SOLVAY_V6" xfId="15808"/>
    <cellStyle name="0_BP3_Economic Depreciation_HY 2018_Bridge de dette V7" xfId="15809"/>
    <cellStyle name="0_BP3_Economic Depreciation_Synthèse%20IS%20Palier%20Rhodia_Mars%202013v2(1)" xfId="15810"/>
    <cellStyle name="0_BP3_FCF" xfId="15811"/>
    <cellStyle name="0_BP3_Financing" xfId="15812"/>
    <cellStyle name="0_BP3_Financing 2" xfId="15813"/>
    <cellStyle name="0_BP3_Financing 2_FCF" xfId="15814"/>
    <cellStyle name="0_BP3_Financing 3" xfId="15815"/>
    <cellStyle name="0_BP3_Financing_Cash Unit Review 2012.06 Acetow" xfId="15816"/>
    <cellStyle name="0_BP3_Financing_FCF" xfId="15817"/>
    <cellStyle name="0_BP3_Financing_HY 2018" xfId="15818"/>
    <cellStyle name="0_BP3_Financing_HY 2018 2" xfId="15819"/>
    <cellStyle name="0_BP3_Financing_HY 2018_Bridge de dette 2013-05_SOLVAY_V6" xfId="15820"/>
    <cellStyle name="0_BP3_Financing_HY 2018_Bridge de dette V7" xfId="15821"/>
    <cellStyle name="0_BP3_Financing_Synthèse%20IS%20Palier%20Rhodia_Mars%202013v2(1)" xfId="15822"/>
    <cellStyle name="0_BP3_Frontpage" xfId="15823"/>
    <cellStyle name="0_BP3_Frontpage 2" xfId="15824"/>
    <cellStyle name="0_BP3_Frontpage 2_FCF" xfId="15825"/>
    <cellStyle name="0_BP3_Frontpage 3" xfId="15826"/>
    <cellStyle name="0_BP3_Frontpage_Cash Unit Review 2012.06 Acetow" xfId="15827"/>
    <cellStyle name="0_BP3_Frontpage_FCF" xfId="15828"/>
    <cellStyle name="0_BP3_Frontpage_HY 2018" xfId="15829"/>
    <cellStyle name="0_BP3_Frontpage_HY 2018 2" xfId="15830"/>
    <cellStyle name="0_BP3_Frontpage_HY 2018_Bridge de dette 2013-05_SOLVAY_V6" xfId="15831"/>
    <cellStyle name="0_BP3_Frontpage_HY 2018_Bridge de dette V7" xfId="15832"/>
    <cellStyle name="0_BP3_Frontpage_Synthèse%20IS%20Palier%20Rhodia_Mars%202013v2(1)" xfId="15833"/>
    <cellStyle name="0_BP3_HY 2018" xfId="15834"/>
    <cellStyle name="0_BP3_HY 2018 2" xfId="15835"/>
    <cellStyle name="0_BP3_HY 2018_Bridge de dette 2013-05_SOLVAY_V6" xfId="15836"/>
    <cellStyle name="0_BP3_HY 2018_Bridge de dette V7" xfId="15837"/>
    <cellStyle name="0_BP3_Indstilling" xfId="15838"/>
    <cellStyle name="0_BP3_Indstilling 2" xfId="15839"/>
    <cellStyle name="0_BP3_Indstilling 2_FCF" xfId="15840"/>
    <cellStyle name="0_BP3_Indstilling 3" xfId="15841"/>
    <cellStyle name="0_BP3_Indstilling_Cash Unit Review 2012.06 Acetow" xfId="15842"/>
    <cellStyle name="0_BP3_Indstilling_FCF" xfId="15843"/>
    <cellStyle name="0_BP3_Indstilling_HY 2018" xfId="15844"/>
    <cellStyle name="0_BP3_Indstilling_HY 2018 2" xfId="15845"/>
    <cellStyle name="0_BP3_Indstilling_HY 2018_Bridge de dette 2013-05_SOLVAY_V6" xfId="15846"/>
    <cellStyle name="0_BP3_Indstilling_HY 2018_Bridge de dette V7" xfId="15847"/>
    <cellStyle name="0_BP3_Indstilling_Synthèse%20IS%20Palier%20Rhodia_Mars%202013v2(1)" xfId="15848"/>
    <cellStyle name="0_BP3_Inflation &amp; Currency" xfId="15849"/>
    <cellStyle name="0_BP3_Inflation &amp; Currency 2" xfId="15850"/>
    <cellStyle name="0_BP3_Inflation &amp; Currency 2_FCF" xfId="15851"/>
    <cellStyle name="0_BP3_Inflation &amp; Currency 3" xfId="15852"/>
    <cellStyle name="0_BP3_Inflation &amp; Currency_Cash Unit Review 2012.06 Acetow" xfId="15853"/>
    <cellStyle name="0_BP3_Inflation &amp; Currency_FCF" xfId="15854"/>
    <cellStyle name="0_BP3_Inflation &amp; Currency_HY 2018" xfId="15855"/>
    <cellStyle name="0_BP3_Inflation &amp; Currency_HY 2018 2" xfId="15856"/>
    <cellStyle name="0_BP3_Inflation &amp; Currency_HY 2018_Bridge de dette 2013-05_SOLVAY_V6" xfId="15857"/>
    <cellStyle name="0_BP3_Inflation &amp; Currency_HY 2018_Bridge de dette V7" xfId="15858"/>
    <cellStyle name="0_BP3_Inflation &amp; Currency_Synthèse%20IS%20Palier%20Rhodia_Mars%202013v2(1)" xfId="15859"/>
    <cellStyle name="0_BP3_Information" xfId="15860"/>
    <cellStyle name="0_BP3_Information 2" xfId="15861"/>
    <cellStyle name="0_BP3_Information 2_FCF" xfId="15862"/>
    <cellStyle name="0_BP3_Information 3" xfId="15863"/>
    <cellStyle name="0_BP3_Information_Cash Unit Review 2012.06 Acetow" xfId="15864"/>
    <cellStyle name="0_BP3_Information_FCF" xfId="15865"/>
    <cellStyle name="0_BP3_Information_HY 2018" xfId="15866"/>
    <cellStyle name="0_BP3_Information_HY 2018 2" xfId="15867"/>
    <cellStyle name="0_BP3_Information_HY 2018_Bridge de dette 2013-05_SOLVAY_V6" xfId="15868"/>
    <cellStyle name="0_BP3_Information_HY 2018_Bridge de dette V7" xfId="15869"/>
    <cellStyle name="0_BP3_Information_Synthèse%20IS%20Palier%20Rhodia_Mars%202013v2(1)" xfId="15870"/>
    <cellStyle name="0_BP3_Input area" xfId="15871"/>
    <cellStyle name="0_BP3_Input area 2" xfId="15872"/>
    <cellStyle name="0_BP3_Input area 2_FCF" xfId="15873"/>
    <cellStyle name="0_BP3_Input area 3" xfId="15874"/>
    <cellStyle name="0_BP3_Input area 4" xfId="15875"/>
    <cellStyle name="0_BP3_Input area_FCF" xfId="15876"/>
    <cellStyle name="0_BP3_Input area_Synthèse%20IS%20Palier%20Rhodia_Mars%202013v2(1)" xfId="15877"/>
    <cellStyle name="0_BP3_INPUT-AREA" xfId="15878"/>
    <cellStyle name="0_BP3_INPUT-AREA 2" xfId="15879"/>
    <cellStyle name="0_BP3_INPUT-AREA 2_FCF" xfId="15880"/>
    <cellStyle name="0_BP3_INPUT-AREA 3" xfId="15881"/>
    <cellStyle name="0_BP3_INPUT-AREA_Cash Unit Review 2012.06 Acetow" xfId="15882"/>
    <cellStyle name="0_BP3_INPUT-AREA_FCF" xfId="15883"/>
    <cellStyle name="0_BP3_INPUT-AREA_HY 2018" xfId="15884"/>
    <cellStyle name="0_BP3_INPUT-AREA_HY 2018 2" xfId="15885"/>
    <cellStyle name="0_BP3_INPUT-AREA_HY 2018_Bridge de dette 2013-05_SOLVAY_V6" xfId="15886"/>
    <cellStyle name="0_BP3_INPUT-AREA_HY 2018_Bridge de dette V7" xfId="15887"/>
    <cellStyle name="0_BP3_INPUT-AREA_Synthèse%20IS%20Palier%20Rhodia_Mars%202013v2(1)" xfId="15888"/>
    <cellStyle name="0_BP3_Interconnect" xfId="15889"/>
    <cellStyle name="0_BP3_Interconnect 2" xfId="15890"/>
    <cellStyle name="0_BP3_Interconnect 2_FCF" xfId="15891"/>
    <cellStyle name="0_BP3_Interconnect 3" xfId="15892"/>
    <cellStyle name="0_BP3_Interconnect 4" xfId="15893"/>
    <cellStyle name="0_BP3_Interconnect_FCF" xfId="15894"/>
    <cellStyle name="0_BP3_Interconnect_Synthèse%20IS%20Palier%20Rhodia_Mars%202013v2(1)" xfId="15895"/>
    <cellStyle name="0_BP3_Key Figures" xfId="15896"/>
    <cellStyle name="0_BP3_Key Figures 2" xfId="15897"/>
    <cellStyle name="0_BP3_Key Figures 2_FCF" xfId="15898"/>
    <cellStyle name="0_BP3_Key Figures 3" xfId="15899"/>
    <cellStyle name="0_BP3_Key Figures_Cash Unit Review 2012.06 Acetow" xfId="15900"/>
    <cellStyle name="0_BP3_Key Figures_FCF" xfId="15901"/>
    <cellStyle name="0_BP3_Key Figures_HY 2018" xfId="15902"/>
    <cellStyle name="0_BP3_Key Figures_HY 2018 2" xfId="15903"/>
    <cellStyle name="0_BP3_Key Figures_HY 2018_Bridge de dette 2013-05_SOLVAY_V6" xfId="15904"/>
    <cellStyle name="0_BP3_Key Figures_HY 2018_Bridge de dette V7" xfId="15905"/>
    <cellStyle name="0_BP3_Key Figures_Synthèse%20IS%20Palier%20Rhodia_Mars%202013v2(1)" xfId="15906"/>
    <cellStyle name="0_BP3_Marketing" xfId="15907"/>
    <cellStyle name="0_BP3_Marketing 2" xfId="15908"/>
    <cellStyle name="0_BP3_Marketing 2_FCF" xfId="15909"/>
    <cellStyle name="0_BP3_Marketing 3" xfId="15910"/>
    <cellStyle name="0_BP3_Marketing 4" xfId="15911"/>
    <cellStyle name="0_BP3_Marketing_FCF" xfId="15912"/>
    <cellStyle name="0_BP3_Marketing_Synthèse%20IS%20Palier%20Rhodia_Mars%202013v2(1)" xfId="15913"/>
    <cellStyle name="0_BP3_Organization" xfId="15914"/>
    <cellStyle name="0_BP3_Organization 2" xfId="15915"/>
    <cellStyle name="0_BP3_Organization 2_FCF" xfId="15916"/>
    <cellStyle name="0_BP3_Organization 3" xfId="15917"/>
    <cellStyle name="0_BP3_Organization_Cash Unit Review 2012.06 Acetow" xfId="15918"/>
    <cellStyle name="0_BP3_Organization_FCF" xfId="15919"/>
    <cellStyle name="0_BP3_Organization_HY 2018" xfId="15920"/>
    <cellStyle name="0_BP3_Organization_HY 2018 2" xfId="15921"/>
    <cellStyle name="0_BP3_Organization_HY 2018_Bridge de dette 2013-05_SOLVAY_V6" xfId="15922"/>
    <cellStyle name="0_BP3_Organization_HY 2018_Bridge de dette V7" xfId="15923"/>
    <cellStyle name="0_BP3_Organization_Synthèse%20IS%20Palier%20Rhodia_Mars%202013v2(1)" xfId="15924"/>
    <cellStyle name="0_BP3_Output" xfId="15925"/>
    <cellStyle name="0_BP3_Output 2" xfId="15926"/>
    <cellStyle name="0_BP3_Output 2_FCF" xfId="15927"/>
    <cellStyle name="0_BP3_Output 3" xfId="15928"/>
    <cellStyle name="0_BP3_Output 4" xfId="15929"/>
    <cellStyle name="0_BP3_Output_FCF" xfId="15930"/>
    <cellStyle name="0_BP3_Output_Synthèse%20IS%20Palier%20Rhodia_Mars%202013v2(1)" xfId="15931"/>
    <cellStyle name="0_BP3_Profit &amp; Loss" xfId="15932"/>
    <cellStyle name="0_BP3_Profit &amp; Loss 2" xfId="15933"/>
    <cellStyle name="0_BP3_Profit &amp; Loss 2_FCF" xfId="15934"/>
    <cellStyle name="0_BP3_Profit &amp; Loss 3" xfId="15935"/>
    <cellStyle name="0_BP3_Profit &amp; Loss_Cash Unit Review 2012.06 Acetow" xfId="15936"/>
    <cellStyle name="0_BP3_Profit &amp; Loss_FCF" xfId="15937"/>
    <cellStyle name="0_BP3_Profit &amp; Loss_HY 2018" xfId="15938"/>
    <cellStyle name="0_BP3_Profit &amp; Loss_HY 2018 2" xfId="15939"/>
    <cellStyle name="0_BP3_Profit &amp; Loss_HY 2018_Bridge de dette 2013-05_SOLVAY_V6" xfId="15940"/>
    <cellStyle name="0_BP3_Profit &amp; Loss_HY 2018_Bridge de dette V7" xfId="15941"/>
    <cellStyle name="0_BP3_Profit &amp; Loss_Synthèse%20IS%20Palier%20Rhodia_Mars%202013v2(1)" xfId="15942"/>
    <cellStyle name="0_BP3_Revenue Summary" xfId="15943"/>
    <cellStyle name="0_BP3_Revenue Summary 2" xfId="15944"/>
    <cellStyle name="0_BP3_Revenue Summary 2_FCF" xfId="15945"/>
    <cellStyle name="0_BP3_Revenue Summary 3" xfId="15946"/>
    <cellStyle name="0_BP3_Revenue Summary_Cash Unit Review 2012.06 Acetow" xfId="15947"/>
    <cellStyle name="0_BP3_Revenue Summary_FCF" xfId="15948"/>
    <cellStyle name="0_BP3_Revenue Summary_HY 2018" xfId="15949"/>
    <cellStyle name="0_BP3_Revenue Summary_HY 2018 2" xfId="15950"/>
    <cellStyle name="0_BP3_Revenue Summary_HY 2018_Bridge de dette 2013-05_SOLVAY_V6" xfId="15951"/>
    <cellStyle name="0_BP3_Revenue Summary_HY 2018_Bridge de dette V7" xfId="15952"/>
    <cellStyle name="0_BP3_Revenue Summary_Synthèse%20IS%20Palier%20Rhodia_Mars%202013v2(1)" xfId="15953"/>
    <cellStyle name="0_BP3_Roaming" xfId="15954"/>
    <cellStyle name="0_BP3_Roaming 2" xfId="15955"/>
    <cellStyle name="0_BP3_Roaming 2_FCF" xfId="15956"/>
    <cellStyle name="0_BP3_Roaming 3" xfId="15957"/>
    <cellStyle name="0_BP3_Roaming 4" xfId="15958"/>
    <cellStyle name="0_BP3_Roaming_FCF" xfId="15959"/>
    <cellStyle name="0_BP3_Roaming_Synthèse%20IS%20Palier%20Rhodia_Mars%202013v2(1)" xfId="15960"/>
    <cellStyle name="0_BP3_Sales - Channels" xfId="15961"/>
    <cellStyle name="0_BP3_Sales - Channels 2" xfId="15962"/>
    <cellStyle name="0_BP3_Sales - Channels 2_FCF" xfId="15963"/>
    <cellStyle name="0_BP3_Sales - Channels 3" xfId="15964"/>
    <cellStyle name="0_BP3_Sales - Channels 4" xfId="15965"/>
    <cellStyle name="0_BP3_Sales - Channels_FCF" xfId="15966"/>
    <cellStyle name="0_BP3_Sales - Channels_Synthèse%20IS%20Palier%20Rhodia_Mars%202013v2(1)" xfId="15967"/>
    <cellStyle name="0_BP3_Sales - Segments" xfId="15968"/>
    <cellStyle name="0_BP3_Sales - Segments 2" xfId="15969"/>
    <cellStyle name="0_BP3_Sales - Segments 2_FCF" xfId="15970"/>
    <cellStyle name="0_BP3_Sales - Segments 3" xfId="15971"/>
    <cellStyle name="0_BP3_Sales - Segments 4" xfId="15972"/>
    <cellStyle name="0_BP3_Sales - Segments_FCF" xfId="15973"/>
    <cellStyle name="0_BP3_Sales - Segments_Synthèse%20IS%20Palier%20Rhodia_Mars%202013v2(1)" xfId="15974"/>
    <cellStyle name="0_BP3_Synthèse%20IS%20Palier%20Rhodia_Mars%202013v2(1)" xfId="15975"/>
    <cellStyle name="0_BP3_Tax Depreciation " xfId="15976"/>
    <cellStyle name="0_BP3_Tax Depreciation  2" xfId="15977"/>
    <cellStyle name="0_BP3_Tax Depreciation  2_FCF" xfId="15978"/>
    <cellStyle name="0_BP3_Tax Depreciation  3" xfId="15979"/>
    <cellStyle name="0_BP3_Tax Depreciation _Cash Unit Review 2012.06 Acetow" xfId="15980"/>
    <cellStyle name="0_BP3_Tax Depreciation _FCF" xfId="15981"/>
    <cellStyle name="0_BP3_Tax Depreciation _HY 2018" xfId="15982"/>
    <cellStyle name="0_BP3_Tax Depreciation _HY 2018 2" xfId="15983"/>
    <cellStyle name="0_BP3_Tax Depreciation _HY 2018_Bridge de dette 2013-05_SOLVAY_V6" xfId="15984"/>
    <cellStyle name="0_BP3_Tax Depreciation _HY 2018_Bridge de dette V7" xfId="15985"/>
    <cellStyle name="0_BP3_Tax Depreciation _Synthèse%20IS%20Palier%20Rhodia_Mars%202013v2(1)" xfId="15986"/>
    <cellStyle name="0_BP3_Tele Danmark Accounts" xfId="15987"/>
    <cellStyle name="0_BP3_Tele Danmark Accounts 2" xfId="15988"/>
    <cellStyle name="0_BP3_Tele Danmark Accounts 2_FCF" xfId="15989"/>
    <cellStyle name="0_BP3_Tele Danmark Accounts 3" xfId="15990"/>
    <cellStyle name="0_BP3_Tele Danmark Accounts_Cash Unit Review 2012.06 Acetow" xfId="15991"/>
    <cellStyle name="0_BP3_Tele Danmark Accounts_FCF" xfId="15992"/>
    <cellStyle name="0_BP3_Tele Danmark Accounts_HY 2018" xfId="15993"/>
    <cellStyle name="0_BP3_Tele Danmark Accounts_HY 2018 2" xfId="15994"/>
    <cellStyle name="0_BP3_Tele Danmark Accounts_HY 2018_Bridge de dette 2013-05_SOLVAY_V6" xfId="15995"/>
    <cellStyle name="0_BP3_Tele Danmark Accounts_HY 2018_Bridge de dette V7" xfId="15996"/>
    <cellStyle name="0_BP3_Tele Danmark Accounts_Synthèse%20IS%20Palier%20Rhodia_Mars%202013v2(1)" xfId="15997"/>
    <cellStyle name="0_BP3_VARIABLES" xfId="15998"/>
    <cellStyle name="0_BP3_Variables (2)" xfId="15999"/>
    <cellStyle name="0_BP3_Variables (2) 2" xfId="16000"/>
    <cellStyle name="0_BP3_Variables (2) 2_FCF" xfId="16001"/>
    <cellStyle name="0_BP3_Variables (2) 3" xfId="16002"/>
    <cellStyle name="0_BP3_Variables (2) 4" xfId="16003"/>
    <cellStyle name="0_BP3_Variables (2)_FCF" xfId="16004"/>
    <cellStyle name="0_BP3_Variables (2)_Synthèse%20IS%20Palier%20Rhodia_Mars%202013v2(1)" xfId="16005"/>
    <cellStyle name="0_BP3_VARIABLES 2" xfId="16006"/>
    <cellStyle name="0_BP3_VARIABLES 2_FCF" xfId="16007"/>
    <cellStyle name="0_BP3_VARIABLES 3" xfId="16008"/>
    <cellStyle name="0_BP3_VARIABLES 4" xfId="16009"/>
    <cellStyle name="0_BP3_VARIABLES 5" xfId="16010"/>
    <cellStyle name="0_BP3_VARIABLES_Cash Unit Review 2012.06 Acetow" xfId="16011"/>
    <cellStyle name="0_BP3_VARIABLES_FCF" xfId="16012"/>
    <cellStyle name="0_BP3_VARIABLES_HY 2018" xfId="16013"/>
    <cellStyle name="0_BP3_VARIABLES_HY 2018 2" xfId="16014"/>
    <cellStyle name="0_BP3_VARIABLES_HY 2018_Bridge de dette 2013-05_SOLVAY_V6" xfId="16015"/>
    <cellStyle name="0_BP3_VARIABLES_HY 2018_Bridge de dette V7" xfId="16016"/>
    <cellStyle name="0_BP3_VARIABLES_Synthèse%20IS%20Palier%20Rhodia_Mars%202013v2(1)" xfId="16017"/>
    <cellStyle name="0_CAPEX - OPEX SUMMARY" xfId="16018"/>
    <cellStyle name="0_CAPEX - OPEX SUMMARY 2" xfId="16019"/>
    <cellStyle name="0_CAPEX - OPEX SUMMARY 2_FCF" xfId="16020"/>
    <cellStyle name="0_CAPEX - OPEX SUMMARY 3" xfId="16021"/>
    <cellStyle name="0_CAPEX - OPEX SUMMARY_FCF" xfId="16022"/>
    <cellStyle name="0_Cash Flow" xfId="16023"/>
    <cellStyle name="0_Cash Flow 2" xfId="16024"/>
    <cellStyle name="0_Cash Flow 2_FCF" xfId="16025"/>
    <cellStyle name="0_Cash Flow 3" xfId="16026"/>
    <cellStyle name="0_Cash Flow_FCF" xfId="16027"/>
    <cellStyle name="0_Contens" xfId="16028"/>
    <cellStyle name="0_Contens 2" xfId="16029"/>
    <cellStyle name="0_Contens 2_FCF" xfId="16030"/>
    <cellStyle name="0_Contens 3" xfId="16031"/>
    <cellStyle name="0_Contens_FCF" xfId="16032"/>
    <cellStyle name="0_DEF%20Tax%20reporting%20-%20Synthèse%20Solvay+Rhodia%20-%20Février%202013%2020032013(2)" xfId="16033"/>
    <cellStyle name="0_Deferred Tax Calculations" xfId="16034"/>
    <cellStyle name="0_Deferred Tax Calculations 2" xfId="16035"/>
    <cellStyle name="0_Deferred Tax Calculations 2_FCF" xfId="16036"/>
    <cellStyle name="0_Deferred Tax Calculations 3" xfId="16037"/>
    <cellStyle name="0_Deferred Tax Calculations_FCF" xfId="16038"/>
    <cellStyle name="0_Economic Depreciation" xfId="16039"/>
    <cellStyle name="0_Economic Depreciation 2" xfId="16040"/>
    <cellStyle name="0_Economic Depreciation 2_FCF" xfId="16041"/>
    <cellStyle name="0_Economic Depreciation 3" xfId="16042"/>
    <cellStyle name="0_Economic Depreciation_FCF" xfId="16043"/>
    <cellStyle name="0_FCF" xfId="16044"/>
    <cellStyle name="0_Financing" xfId="16045"/>
    <cellStyle name="0_Financing 2" xfId="16046"/>
    <cellStyle name="0_Financing 2_FCF" xfId="16047"/>
    <cellStyle name="0_Financing 3" xfId="16048"/>
    <cellStyle name="0_Financing_FCF" xfId="16049"/>
    <cellStyle name="0_Frontpage" xfId="16050"/>
    <cellStyle name="0_Frontpage 2" xfId="16051"/>
    <cellStyle name="0_Frontpage 2_FCF" xfId="16052"/>
    <cellStyle name="0_Frontpage 3" xfId="16053"/>
    <cellStyle name="0_Frontpage_FCF" xfId="16054"/>
    <cellStyle name="0_graphique" xfId="16055"/>
    <cellStyle name="0_Indstilling" xfId="16056"/>
    <cellStyle name="0_Indstilling 2" xfId="16057"/>
    <cellStyle name="0_Indstilling 2_FCF" xfId="16058"/>
    <cellStyle name="0_Indstilling 3" xfId="16059"/>
    <cellStyle name="0_Indstilling_FCF" xfId="16060"/>
    <cellStyle name="0_Inflation &amp; Currency" xfId="16061"/>
    <cellStyle name="0_Inflation &amp; Currency 2" xfId="16062"/>
    <cellStyle name="0_Inflation &amp; Currency 2_FCF" xfId="16063"/>
    <cellStyle name="0_Inflation &amp; Currency 3" xfId="16064"/>
    <cellStyle name="0_Inflation &amp; Currency_FCF" xfId="16065"/>
    <cellStyle name="0_Information" xfId="16066"/>
    <cellStyle name="0_Information 2" xfId="16067"/>
    <cellStyle name="0_Information 2_FCF" xfId="16068"/>
    <cellStyle name="0_Information 3" xfId="16069"/>
    <cellStyle name="0_Information_FCF" xfId="16070"/>
    <cellStyle name="0_Input area" xfId="16071"/>
    <cellStyle name="0_Input area 2" xfId="16072"/>
    <cellStyle name="0_Input area 2_FCF" xfId="16073"/>
    <cellStyle name="0_Input area 3" xfId="16074"/>
    <cellStyle name="0_Input area 4" xfId="16075"/>
    <cellStyle name="0_Input area_FCF" xfId="16076"/>
    <cellStyle name="0_Input area_Synthèse%20IS%20Palier%20Rhodia_Mars%202013v2(1)" xfId="16077"/>
    <cellStyle name="0_INPUT-AREA" xfId="16078"/>
    <cellStyle name="0_INPUT-AREA 2" xfId="16079"/>
    <cellStyle name="0_INPUT-AREA 2_FCF" xfId="16080"/>
    <cellStyle name="0_INPUT-AREA 3" xfId="16081"/>
    <cellStyle name="0_INPUT-AREA_FCF" xfId="16082"/>
    <cellStyle name="0_Interconnect" xfId="16083"/>
    <cellStyle name="0_Interconnect 2" xfId="16084"/>
    <cellStyle name="0_Interconnect 2_FCF" xfId="16085"/>
    <cellStyle name="0_Interconnect 3" xfId="16086"/>
    <cellStyle name="0_Interconnect 4" xfId="16087"/>
    <cellStyle name="0_Interconnect_FCF" xfId="16088"/>
    <cellStyle name="0_Interconnect_Synthèse%20IS%20Palier%20Rhodia_Mars%202013v2(1)" xfId="16089"/>
    <cellStyle name="0_Key Figures" xfId="16090"/>
    <cellStyle name="0_Key Figures 2" xfId="16091"/>
    <cellStyle name="0_Key Figures 2_FCF" xfId="16092"/>
    <cellStyle name="0_Key Figures 3" xfId="16093"/>
    <cellStyle name="0_Key Figures_FCF" xfId="16094"/>
    <cellStyle name="0_Marketing" xfId="16095"/>
    <cellStyle name="0_Marketing 2" xfId="16096"/>
    <cellStyle name="0_Marketing 2_FCF" xfId="16097"/>
    <cellStyle name="0_Marketing 3" xfId="16098"/>
    <cellStyle name="0_Marketing 4" xfId="16099"/>
    <cellStyle name="0_Marketing_FCF" xfId="16100"/>
    <cellStyle name="0_Marketing_Synthèse%20IS%20Palier%20Rhodia_Mars%202013v2(1)" xfId="16101"/>
    <cellStyle name="0_Organization" xfId="16102"/>
    <cellStyle name="0_Organization 2" xfId="16103"/>
    <cellStyle name="0_Organization 2_FCF" xfId="16104"/>
    <cellStyle name="0_Organization 3" xfId="16105"/>
    <cellStyle name="0_Organization_FCF" xfId="16106"/>
    <cellStyle name="0_Output" xfId="16107"/>
    <cellStyle name="0_Output 2" xfId="16108"/>
    <cellStyle name="0_Output 2_FCF" xfId="16109"/>
    <cellStyle name="0_Output 3" xfId="16110"/>
    <cellStyle name="0_Output 4" xfId="16111"/>
    <cellStyle name="0_Output_FCF" xfId="16112"/>
    <cellStyle name="0_Output_Synthèse%20IS%20Palier%20Rhodia_Mars%202013v2(1)" xfId="16113"/>
    <cellStyle name="0_PPA Corporelles" xfId="16114"/>
    <cellStyle name="0_PPA Corporelles_DEF%20Tax%20reporting%20-%20Synthèse%20Solvay+Rhodia%20-%20Février%202013%2020032013(2)" xfId="16115"/>
    <cellStyle name="0_PPA Corporelles_graphique" xfId="16116"/>
    <cellStyle name="0_PPA Corporelles_Synthese" xfId="16117"/>
    <cellStyle name="0_PPA Corporelles_Synthèse%20IS%20Palier%20Rhodia_Mars%202013v2(1)" xfId="16118"/>
    <cellStyle name="0_Profit &amp; Loss" xfId="16119"/>
    <cellStyle name="0_Profit &amp; Loss 2" xfId="16120"/>
    <cellStyle name="0_Profit &amp; Loss 2_FCF" xfId="16121"/>
    <cellStyle name="0_Profit &amp; Loss 3" xfId="16122"/>
    <cellStyle name="0_Profit &amp; Loss_FCF" xfId="16123"/>
    <cellStyle name="0_Revenue Summary" xfId="16124"/>
    <cellStyle name="0_Revenue Summary 2" xfId="16125"/>
    <cellStyle name="0_Revenue Summary 2_FCF" xfId="16126"/>
    <cellStyle name="0_Revenue Summary 3" xfId="16127"/>
    <cellStyle name="0_Revenue Summary_FCF" xfId="16128"/>
    <cellStyle name="0_Roaming" xfId="16129"/>
    <cellStyle name="0_Roaming 2" xfId="16130"/>
    <cellStyle name="0_Roaming 2_FCF" xfId="16131"/>
    <cellStyle name="0_Roaming 3" xfId="16132"/>
    <cellStyle name="0_Roaming 4" xfId="16133"/>
    <cellStyle name="0_Roaming_FCF" xfId="16134"/>
    <cellStyle name="0_Roaming_Synthèse%20IS%20Palier%20Rhodia_Mars%202013v2(1)" xfId="16135"/>
    <cellStyle name="0_Sales - Channels" xfId="16136"/>
    <cellStyle name="0_Sales - Channels 2" xfId="16137"/>
    <cellStyle name="0_Sales - Channels 2_FCF" xfId="16138"/>
    <cellStyle name="0_Sales - Channels 3" xfId="16139"/>
    <cellStyle name="0_Sales - Channels 4" xfId="16140"/>
    <cellStyle name="0_Sales - Channels_FCF" xfId="16141"/>
    <cellStyle name="0_Sales - Channels_Synthèse%20IS%20Palier%20Rhodia_Mars%202013v2(1)" xfId="16142"/>
    <cellStyle name="0_Sales - Segments" xfId="16143"/>
    <cellStyle name="0_Sales - Segments 2" xfId="16144"/>
    <cellStyle name="0_Sales - Segments 2_FCF" xfId="16145"/>
    <cellStyle name="0_Sales - Segments 3" xfId="16146"/>
    <cellStyle name="0_Sales - Segments 4" xfId="16147"/>
    <cellStyle name="0_Sales - Segments_FCF" xfId="16148"/>
    <cellStyle name="0_Sales - Segments_Synthèse%20IS%20Palier%20Rhodia_Mars%202013v2(1)" xfId="16149"/>
    <cellStyle name="0_Synthese" xfId="16150"/>
    <cellStyle name="0_Synthèse 2011.12 - Vprovisoire" xfId="16151"/>
    <cellStyle name="0_Synthèse impôt 2011.10" xfId="16152"/>
    <cellStyle name="0_Synthèse%20IS%20Palier%20Rhodia_Mars%202013v2(1)" xfId="16153"/>
    <cellStyle name="0_Tableaux préparation views &amp; Tax Proof - 2011.11" xfId="16154"/>
    <cellStyle name="0_Tableaux préparation views &amp; Tax Proof - 2011.11_DEF%20Tax%20reporting%20-%20Synthèse%20Solvay+Rhodia%20-%20Février%202013%2020032013(2)" xfId="16155"/>
    <cellStyle name="0_Tableaux préparation views &amp; Tax Proof - 2011.11_graphique" xfId="16156"/>
    <cellStyle name="0_Tableaux préparation views &amp; Tax Proof - 2011.11_Synthese" xfId="16157"/>
    <cellStyle name="0_Tableaux préparation views &amp; Tax Proof - 2011.11_Synthèse%20IS%20Palier%20Rhodia_Mars%202013v2(1)" xfId="16158"/>
    <cellStyle name="0_Tax Depreciation " xfId="16159"/>
    <cellStyle name="0_Tax Depreciation  2" xfId="16160"/>
    <cellStyle name="0_Tax Depreciation  2_FCF" xfId="16161"/>
    <cellStyle name="0_Tax Depreciation  3" xfId="16162"/>
    <cellStyle name="0_Tax Depreciation _FCF" xfId="16163"/>
    <cellStyle name="0_Tele Danmark Accounts" xfId="16164"/>
    <cellStyle name="0_Tele Danmark Accounts 2" xfId="16165"/>
    <cellStyle name="0_Tele Danmark Accounts 2_FCF" xfId="16166"/>
    <cellStyle name="0_Tele Danmark Accounts 3" xfId="16167"/>
    <cellStyle name="0_Tele Danmark Accounts_FCF" xfId="16168"/>
    <cellStyle name="0_VARIABLES" xfId="16169"/>
    <cellStyle name="0_Variables (2)" xfId="16170"/>
    <cellStyle name="0_Variables (2) 2" xfId="16171"/>
    <cellStyle name="0_Variables (2) 2_FCF" xfId="16172"/>
    <cellStyle name="0_Variables (2) 3" xfId="16173"/>
    <cellStyle name="0_Variables (2) 4" xfId="16174"/>
    <cellStyle name="0_Variables (2)_FCF" xfId="16175"/>
    <cellStyle name="0_Variables (2)_Synthèse%20IS%20Palier%20Rhodia_Mars%202013v2(1)" xfId="16176"/>
    <cellStyle name="0_VARIABLES 2" xfId="16177"/>
    <cellStyle name="0_VARIABLES 2_FCF" xfId="16178"/>
    <cellStyle name="0_VARIABLES 3" xfId="16179"/>
    <cellStyle name="0_VARIABLES 4" xfId="16180"/>
    <cellStyle name="0_VARIABLES 5" xfId="16181"/>
    <cellStyle name="0_VARIABLES_FCF" xfId="16182"/>
    <cellStyle name="000" xfId="16183"/>
    <cellStyle name="000 2" xfId="16184"/>
    <cellStyle name="000 3" xfId="16185"/>
    <cellStyle name="000 4" xfId="16186"/>
    <cellStyle name="000,0" xfId="16187"/>
    <cellStyle name="000,0 2" xfId="16188"/>
    <cellStyle name="000,0 3" xfId="16189"/>
    <cellStyle name="000,0 4" xfId="16190"/>
    <cellStyle name="000,0_FCF" xfId="16191"/>
    <cellStyle name="000_FCF" xfId="16192"/>
    <cellStyle name="1 000 K?_laroux" xfId="16193"/>
    <cellStyle name="1 000 Kč_laroux" xfId="16194"/>
    <cellStyle name="1 decimal" xfId="16195"/>
    <cellStyle name="1 decimal 2" xfId="16196"/>
    <cellStyle name="1 decimal 3" xfId="16197"/>
    <cellStyle name="1 decimal_FCF" xfId="16198"/>
    <cellStyle name="1000-sep (2 dec)_Backbone Cost Talkline Internet, Festnetz and Combined" xfId="16199"/>
    <cellStyle name="1000-sep (heltal)_Backbone Cost Talkline Internet, Festnetz and Combined" xfId="16200"/>
    <cellStyle name="1000-sep_Ark1" xfId="16201"/>
    <cellStyle name="1000-sep+,00_Slideshow" xfId="16202"/>
    <cellStyle name="2 decimal" xfId="16203"/>
    <cellStyle name="2 decimal 2" xfId="16204"/>
    <cellStyle name="2 decimal 3" xfId="16205"/>
    <cellStyle name="2 decimal_FCF" xfId="16206"/>
    <cellStyle name="20 % - Akzent1" xfId="16207"/>
    <cellStyle name="20 % - Akzent2" xfId="16208"/>
    <cellStyle name="20 % - Akzent3" xfId="16209"/>
    <cellStyle name="20 % - Akzent4" xfId="16210"/>
    <cellStyle name="20 % - Akzent5" xfId="16211"/>
    <cellStyle name="20 % - Akzent6" xfId="16212"/>
    <cellStyle name="20 % - Accent1" xfId="16213"/>
    <cellStyle name="20 % - Accent1 2" xfId="13"/>
    <cellStyle name="20 % - Accent1 3" xfId="16214"/>
    <cellStyle name="20 % - Accent1_FCF" xfId="16215"/>
    <cellStyle name="20 % - Accent2" xfId="16216"/>
    <cellStyle name="20 % - Accent2 2" xfId="14"/>
    <cellStyle name="20 % - Accent2 3" xfId="16217"/>
    <cellStyle name="20 % - Accent2_FCF" xfId="16218"/>
    <cellStyle name="20 % - Accent3" xfId="16219"/>
    <cellStyle name="20 % - Accent3 2" xfId="15"/>
    <cellStyle name="20 % - Accent3 3" xfId="16220"/>
    <cellStyle name="20 % - Accent3_FCF" xfId="16221"/>
    <cellStyle name="20 % - Accent4" xfId="16222"/>
    <cellStyle name="20 % - Accent4 2" xfId="16"/>
    <cellStyle name="20 % - Accent4 3" xfId="16223"/>
    <cellStyle name="20 % - Accent4_FCF" xfId="16224"/>
    <cellStyle name="20 % - Accent5" xfId="16225"/>
    <cellStyle name="20 % - Accent5 2" xfId="17"/>
    <cellStyle name="20 % - Accent5 3" xfId="16226"/>
    <cellStyle name="20 % - Accent5_FCF" xfId="16227"/>
    <cellStyle name="20 % - Accent6" xfId="16228"/>
    <cellStyle name="20 % - Accent6 2" xfId="18"/>
    <cellStyle name="20 % - Accent6 3" xfId="16229"/>
    <cellStyle name="20 % - Accent6_FCF" xfId="16230"/>
    <cellStyle name="20% - Accent1 2" xfId="19"/>
    <cellStyle name="20% - Accent1 2 2" xfId="16231"/>
    <cellStyle name="20% - Accent1 2 3" xfId="16232"/>
    <cellStyle name="20% - Accent2 2" xfId="20"/>
    <cellStyle name="20% - Accent2 2 2" xfId="16233"/>
    <cellStyle name="20% - Accent2 2 3" xfId="16234"/>
    <cellStyle name="20% - Accent3 2" xfId="21"/>
    <cellStyle name="20% - Accent3 2 2" xfId="16235"/>
    <cellStyle name="20% - Accent3 2 3" xfId="16236"/>
    <cellStyle name="20% - Accent4 2" xfId="22"/>
    <cellStyle name="20% - Accent4 2 2" xfId="16237"/>
    <cellStyle name="20% - Accent4 2 3" xfId="16238"/>
    <cellStyle name="20% - Accent5 2" xfId="23"/>
    <cellStyle name="20% - Accent5 2 2" xfId="16239"/>
    <cellStyle name="20% - Accent5 2 3" xfId="16240"/>
    <cellStyle name="20% - Accent6 2" xfId="24"/>
    <cellStyle name="20% - Accent6 2 2" xfId="16241"/>
    <cellStyle name="20% - Accent6 2 3" xfId="16242"/>
    <cellStyle name="20% - Colore 1" xfId="16243"/>
    <cellStyle name="20% - Colore 1 2" xfId="16244"/>
    <cellStyle name="20% - Colore 1 3" xfId="16245"/>
    <cellStyle name="20% - Colore 2" xfId="16246"/>
    <cellStyle name="20% - Colore 2 2" xfId="16247"/>
    <cellStyle name="20% - Colore 2 3" xfId="16248"/>
    <cellStyle name="20% - Colore 3" xfId="16249"/>
    <cellStyle name="20% - Colore 3 2" xfId="16250"/>
    <cellStyle name="20% - Colore 3 3" xfId="16251"/>
    <cellStyle name="20% - Colore 4" xfId="16252"/>
    <cellStyle name="20% - Colore 4 2" xfId="16253"/>
    <cellStyle name="20% - Colore 4 3" xfId="16254"/>
    <cellStyle name="20% - Colore 5" xfId="16255"/>
    <cellStyle name="20% - Colore 5 2" xfId="16256"/>
    <cellStyle name="20% - Colore 5 3" xfId="16257"/>
    <cellStyle name="20% - Colore 6" xfId="16258"/>
    <cellStyle name="20% - Colore 6 2" xfId="16259"/>
    <cellStyle name="20% - Colore 6 3" xfId="16260"/>
    <cellStyle name="20% - Énfasis1" xfId="16261"/>
    <cellStyle name="20% - Énfasis2" xfId="16262"/>
    <cellStyle name="20% - Énfasis3" xfId="16263"/>
    <cellStyle name="20% - Énfasis4" xfId="16264"/>
    <cellStyle name="20% - Énfasis5" xfId="16265"/>
    <cellStyle name="20% - Énfasis6" xfId="16266"/>
    <cellStyle name="40 % - Akzent1" xfId="16267"/>
    <cellStyle name="40 % - Akzent2" xfId="16268"/>
    <cellStyle name="40 % - Akzent3" xfId="16269"/>
    <cellStyle name="40 % - Akzent4" xfId="16270"/>
    <cellStyle name="40 % - Akzent5" xfId="16271"/>
    <cellStyle name="40 % - Akzent6" xfId="16272"/>
    <cellStyle name="40 % - Accent1" xfId="16273"/>
    <cellStyle name="40 % - Accent1 2" xfId="25"/>
    <cellStyle name="40 % - Accent1 3" xfId="16274"/>
    <cellStyle name="40 % - Accent1_FCF" xfId="16275"/>
    <cellStyle name="40 % - Accent2" xfId="16276"/>
    <cellStyle name="40 % - Accent2 2" xfId="26"/>
    <cellStyle name="40 % - Accent2 3" xfId="16277"/>
    <cellStyle name="40 % - Accent2_FCF" xfId="16278"/>
    <cellStyle name="40 % - Accent3" xfId="16279"/>
    <cellStyle name="40 % - Accent3 2" xfId="27"/>
    <cellStyle name="40 % - Accent3 3" xfId="16280"/>
    <cellStyle name="40 % - Accent3_FCF" xfId="16281"/>
    <cellStyle name="40 % - Accent4" xfId="16282"/>
    <cellStyle name="40 % - Accent4 2" xfId="28"/>
    <cellStyle name="40 % - Accent4 3" xfId="16283"/>
    <cellStyle name="40 % - Accent4_FCF" xfId="16284"/>
    <cellStyle name="40 % - Accent5" xfId="16285"/>
    <cellStyle name="40 % - Accent5 2" xfId="29"/>
    <cellStyle name="40 % - Accent5 3" xfId="16286"/>
    <cellStyle name="40 % - Accent5_FCF" xfId="16287"/>
    <cellStyle name="40 % - Accent6" xfId="16288"/>
    <cellStyle name="40 % - Accent6 2" xfId="30"/>
    <cellStyle name="40 % - Accent6 3" xfId="16289"/>
    <cellStyle name="40 % - Accent6_FCF" xfId="16290"/>
    <cellStyle name="40% - Accent1 2" xfId="31"/>
    <cellStyle name="40% - Accent1 2 2" xfId="16291"/>
    <cellStyle name="40% - Accent1 2 3" xfId="16292"/>
    <cellStyle name="40% - Accent2 2" xfId="32"/>
    <cellStyle name="40% - Accent2 2 2" xfId="16293"/>
    <cellStyle name="40% - Accent2 2 3" xfId="16294"/>
    <cellStyle name="40% - Accent3 2" xfId="33"/>
    <cellStyle name="40% - Accent3 2 2" xfId="16295"/>
    <cellStyle name="40% - Accent3 2 3" xfId="16296"/>
    <cellStyle name="40% - Accent4 2" xfId="34"/>
    <cellStyle name="40% - Accent4 2 2" xfId="16297"/>
    <cellStyle name="40% - Accent4 2 3" xfId="16298"/>
    <cellStyle name="40% - Accent5 2" xfId="35"/>
    <cellStyle name="40% - Accent5 2 2" xfId="16299"/>
    <cellStyle name="40% - Accent5 2 3" xfId="16300"/>
    <cellStyle name="40% - Accent6 2" xfId="36"/>
    <cellStyle name="40% - Accent6 2 2" xfId="16301"/>
    <cellStyle name="40% - Accent6 2 3" xfId="16302"/>
    <cellStyle name="40% - Colore 1" xfId="16303"/>
    <cellStyle name="40% - Colore 1 2" xfId="16304"/>
    <cellStyle name="40% - Colore 1 3" xfId="16305"/>
    <cellStyle name="40% - Colore 2" xfId="16306"/>
    <cellStyle name="40% - Colore 2 2" xfId="16307"/>
    <cellStyle name="40% - Colore 2 3" xfId="16308"/>
    <cellStyle name="40% - Colore 3" xfId="16309"/>
    <cellStyle name="40% - Colore 3 2" xfId="16310"/>
    <cellStyle name="40% - Colore 3 3" xfId="16311"/>
    <cellStyle name="40% - Colore 4" xfId="16312"/>
    <cellStyle name="40% - Colore 4 2" xfId="16313"/>
    <cellStyle name="40% - Colore 4 3" xfId="16314"/>
    <cellStyle name="40% - Colore 5" xfId="16315"/>
    <cellStyle name="40% - Colore 5 2" xfId="16316"/>
    <cellStyle name="40% - Colore 5 3" xfId="16317"/>
    <cellStyle name="40% - Colore 6" xfId="16318"/>
    <cellStyle name="40% - Colore 6 2" xfId="16319"/>
    <cellStyle name="40% - Colore 6 3" xfId="16320"/>
    <cellStyle name="40% - Énfasis1" xfId="16321"/>
    <cellStyle name="40% - Énfasis2" xfId="16322"/>
    <cellStyle name="40% - Énfasis3" xfId="16323"/>
    <cellStyle name="40% - Énfasis4" xfId="16324"/>
    <cellStyle name="40% - Énfasis5" xfId="16325"/>
    <cellStyle name="40% - Énfasis6" xfId="16326"/>
    <cellStyle name="60 % - Akzent1" xfId="16327"/>
    <cellStyle name="60 % - Akzent2" xfId="16328"/>
    <cellStyle name="60 % - Akzent3" xfId="16329"/>
    <cellStyle name="60 % - Akzent4" xfId="16330"/>
    <cellStyle name="60 % - Akzent5" xfId="16331"/>
    <cellStyle name="60 % - Akzent6" xfId="16332"/>
    <cellStyle name="60 % - Accent1" xfId="16333"/>
    <cellStyle name="60 % - Accent1 2" xfId="37"/>
    <cellStyle name="60 % - Accent1 3" xfId="16334"/>
    <cellStyle name="60 % - Accent1_FCF" xfId="16335"/>
    <cellStyle name="60 % - Accent2" xfId="16336"/>
    <cellStyle name="60 % - Accent2 2" xfId="38"/>
    <cellStyle name="60 % - Accent2 3" xfId="16337"/>
    <cellStyle name="60 % - Accent2_FCF" xfId="16338"/>
    <cellStyle name="60 % - Accent3" xfId="16339"/>
    <cellStyle name="60 % - Accent3 2" xfId="39"/>
    <cellStyle name="60 % - Accent3 3" xfId="16340"/>
    <cellStyle name="60 % - Accent3_FCF" xfId="16341"/>
    <cellStyle name="60 % - Accent4" xfId="16342"/>
    <cellStyle name="60 % - Accent4 2" xfId="40"/>
    <cellStyle name="60 % - Accent4 3" xfId="16343"/>
    <cellStyle name="60 % - Accent4_FCF" xfId="16344"/>
    <cellStyle name="60 % - Accent5" xfId="16345"/>
    <cellStyle name="60 % - Accent5 2" xfId="41"/>
    <cellStyle name="60 % - Accent5 3" xfId="16346"/>
    <cellStyle name="60 % - Accent5_FCF" xfId="16347"/>
    <cellStyle name="60 % - Accent6" xfId="16348"/>
    <cellStyle name="60 % - Accent6 2" xfId="42"/>
    <cellStyle name="60 % - Accent6 3" xfId="16349"/>
    <cellStyle name="60 % - Accent6_FCF" xfId="16350"/>
    <cellStyle name="60% - Accent1 2" xfId="43"/>
    <cellStyle name="60% - Accent1 2 2" xfId="16351"/>
    <cellStyle name="60% - Accent1 2 3" xfId="16352"/>
    <cellStyle name="60% - Accent2 2" xfId="44"/>
    <cellStyle name="60% - Accent2 2 2" xfId="16353"/>
    <cellStyle name="60% - Accent2 2 3" xfId="16354"/>
    <cellStyle name="60% - Accent3 2" xfId="45"/>
    <cellStyle name="60% - Accent3 2 2" xfId="16355"/>
    <cellStyle name="60% - Accent3 2 3" xfId="16356"/>
    <cellStyle name="60% - Accent4 2" xfId="46"/>
    <cellStyle name="60% - Accent4 2 2" xfId="16357"/>
    <cellStyle name="60% - Accent4 2 3" xfId="16358"/>
    <cellStyle name="60% - Accent5 2" xfId="47"/>
    <cellStyle name="60% - Accent5 2 2" xfId="16359"/>
    <cellStyle name="60% - Accent5 2 3" xfId="16360"/>
    <cellStyle name="60% - Accent5 3" xfId="16361"/>
    <cellStyle name="60% - Accent6 2" xfId="48"/>
    <cellStyle name="60% - Accent6 2 2" xfId="16362"/>
    <cellStyle name="60% - Accent6 2 3" xfId="16363"/>
    <cellStyle name="60% - Colore 1" xfId="16364"/>
    <cellStyle name="60% - Colore 1 2" xfId="16365"/>
    <cellStyle name="60% - Colore 1 3" xfId="16366"/>
    <cellStyle name="60% - Colore 2" xfId="16367"/>
    <cellStyle name="60% - Colore 2 2" xfId="16368"/>
    <cellStyle name="60% - Colore 2 3" xfId="16369"/>
    <cellStyle name="60% - Colore 3" xfId="16370"/>
    <cellStyle name="60% - Colore 3 2" xfId="16371"/>
    <cellStyle name="60% - Colore 3 3" xfId="16372"/>
    <cellStyle name="60% - Colore 4" xfId="16373"/>
    <cellStyle name="60% - Colore 4 2" xfId="16374"/>
    <cellStyle name="60% - Colore 4 3" xfId="16375"/>
    <cellStyle name="60% - Colore 5" xfId="16376"/>
    <cellStyle name="60% - Colore 5 2" xfId="16377"/>
    <cellStyle name="60% - Colore 5 3" xfId="16378"/>
    <cellStyle name="60% - Colore 6" xfId="16379"/>
    <cellStyle name="60% - Colore 6 2" xfId="16380"/>
    <cellStyle name="60% - Colore 6 3" xfId="16381"/>
    <cellStyle name="60% - Énfasis1" xfId="16382"/>
    <cellStyle name="60% - Énfasis2" xfId="16383"/>
    <cellStyle name="60% - Énfasis3" xfId="16384"/>
    <cellStyle name="60% - Énfasis4" xfId="16385"/>
    <cellStyle name="60% - Énfasis5" xfId="16386"/>
    <cellStyle name="60% - Énfasis6" xfId="16387"/>
    <cellStyle name="A modif Blanc" xfId="16388"/>
    <cellStyle name="A modif Blanc 2" xfId="16389"/>
    <cellStyle name="A modifier" xfId="16390"/>
    <cellStyle name="Accent1 - 20%" xfId="49"/>
    <cellStyle name="Accent1 - 20% 2" xfId="16391"/>
    <cellStyle name="Accent1 - 20% 3" xfId="16392"/>
    <cellStyle name="Accent1 - 40%" xfId="50"/>
    <cellStyle name="Accent1 - 40% 2" xfId="16393"/>
    <cellStyle name="Accent1 - 40% 3" xfId="16394"/>
    <cellStyle name="Accent1 - 60%" xfId="51"/>
    <cellStyle name="Accent1 - 60% 2" xfId="16395"/>
    <cellStyle name="Accent1 - 60% 3" xfId="16396"/>
    <cellStyle name="Accent1 2" xfId="52"/>
    <cellStyle name="Accent1 2 2" xfId="16397"/>
    <cellStyle name="Accent1 2 3" xfId="16398"/>
    <cellStyle name="Accent1 3" xfId="53"/>
    <cellStyle name="Accent1 4" xfId="16399"/>
    <cellStyle name="Accent2 - 20%" xfId="54"/>
    <cellStyle name="Accent2 - 20% 2" xfId="16400"/>
    <cellStyle name="Accent2 - 20% 3" xfId="16401"/>
    <cellStyle name="Accent2 - 40%" xfId="55"/>
    <cellStyle name="Accent2 - 40% 2" xfId="16402"/>
    <cellStyle name="Accent2 - 40% 3" xfId="16403"/>
    <cellStyle name="Accent2 - 60%" xfId="56"/>
    <cellStyle name="Accent2 - 60% 2" xfId="16404"/>
    <cellStyle name="Accent2 - 60% 3" xfId="16405"/>
    <cellStyle name="Accent2 2" xfId="57"/>
    <cellStyle name="Accent2 2 2" xfId="16406"/>
    <cellStyle name="Accent2 2 3" xfId="16407"/>
    <cellStyle name="Accent2 3" xfId="58"/>
    <cellStyle name="Accent2 4" xfId="16408"/>
    <cellStyle name="Accent3 - 20%" xfId="59"/>
    <cellStyle name="Accent3 - 20% 2" xfId="16409"/>
    <cellStyle name="Accent3 - 20% 3" xfId="16410"/>
    <cellStyle name="Accent3 - 40%" xfId="60"/>
    <cellStyle name="Accent3 - 40% 2" xfId="16411"/>
    <cellStyle name="Accent3 - 40% 3" xfId="16412"/>
    <cellStyle name="Accent3 - 60%" xfId="61"/>
    <cellStyle name="Accent3 - 60% 2" xfId="16413"/>
    <cellStyle name="Accent3 - 60% 3" xfId="16414"/>
    <cellStyle name="Accent3 2" xfId="62"/>
    <cellStyle name="Accent3 2 2" xfId="16415"/>
    <cellStyle name="Accent3 2 3" xfId="16416"/>
    <cellStyle name="Accent3 3" xfId="63"/>
    <cellStyle name="Accent3 4" xfId="16417"/>
    <cellStyle name="Accent4 - 20%" xfId="64"/>
    <cellStyle name="Accent4 - 20% 2" xfId="16418"/>
    <cellStyle name="Accent4 - 20% 3" xfId="16419"/>
    <cellStyle name="Accent4 - 40%" xfId="65"/>
    <cellStyle name="Accent4 - 40% 2" xfId="16420"/>
    <cellStyle name="Accent4 - 40% 3" xfId="16421"/>
    <cellStyle name="Accent4 - 60%" xfId="66"/>
    <cellStyle name="Accent4 - 60% 2" xfId="16422"/>
    <cellStyle name="Accent4 - 60% 3" xfId="16423"/>
    <cellStyle name="Accent4 2" xfId="67"/>
    <cellStyle name="Accent4 2 2" xfId="16424"/>
    <cellStyle name="Accent4 2 3" xfId="16425"/>
    <cellStyle name="Accent4 3" xfId="68"/>
    <cellStyle name="Accent4 4" xfId="16426"/>
    <cellStyle name="Accent5 - 20%" xfId="69"/>
    <cellStyle name="Accent5 - 20% 2" xfId="16427"/>
    <cellStyle name="Accent5 - 20% 3" xfId="16428"/>
    <cellStyle name="Accent5 - 40%" xfId="70"/>
    <cellStyle name="Accent5 - 40% 2" xfId="16429"/>
    <cellStyle name="Accent5 - 40% 3" xfId="16430"/>
    <cellStyle name="Accent5 - 60%" xfId="71"/>
    <cellStyle name="Accent5 - 60% 2" xfId="16431"/>
    <cellStyle name="Accent5 - 60% 3" xfId="16432"/>
    <cellStyle name="Accent5 2" xfId="72"/>
    <cellStyle name="Accent5 2 2" xfId="16433"/>
    <cellStyle name="Accent5 2 3" xfId="16434"/>
    <cellStyle name="Accent5 3" xfId="73"/>
    <cellStyle name="Accent5 4" xfId="16435"/>
    <cellStyle name="Accent6 - 20%" xfId="74"/>
    <cellStyle name="Accent6 - 20% 2" xfId="16436"/>
    <cellStyle name="Accent6 - 20% 3" xfId="16437"/>
    <cellStyle name="Accent6 - 40%" xfId="75"/>
    <cellStyle name="Accent6 - 40% 2" xfId="16438"/>
    <cellStyle name="Accent6 - 40% 3" xfId="16439"/>
    <cellStyle name="Accent6 - 60%" xfId="76"/>
    <cellStyle name="Accent6 - 60% 2" xfId="16440"/>
    <cellStyle name="Accent6 - 60% 3" xfId="16441"/>
    <cellStyle name="Accent6 2" xfId="77"/>
    <cellStyle name="Accent6 2 2" xfId="16442"/>
    <cellStyle name="Accent6 2 3" xfId="16443"/>
    <cellStyle name="Accent6 3" xfId="78"/>
    <cellStyle name="Accent6 4" xfId="16444"/>
    <cellStyle name="act" xfId="16445"/>
    <cellStyle name="act 2" xfId="16446"/>
    <cellStyle name="act 2 2" xfId="16447"/>
    <cellStyle name="act 3" xfId="16448"/>
    <cellStyle name="act 4" xfId="16449"/>
    <cellStyle name="act_FCF" xfId="16450"/>
    <cellStyle name="Actual data" xfId="16451"/>
    <cellStyle name="Actual data 2" xfId="16452"/>
    <cellStyle name="Actual data 3" xfId="16453"/>
    <cellStyle name="Actual data_FCF" xfId="16454"/>
    <cellStyle name="Actual Date" xfId="16455"/>
    <cellStyle name="Actual Date 2" xfId="16456"/>
    <cellStyle name="Actual Date 3" xfId="16457"/>
    <cellStyle name="Actual year" xfId="16458"/>
    <cellStyle name="Actual year 2" xfId="16459"/>
    <cellStyle name="Actual year 2 2" xfId="16460"/>
    <cellStyle name="Actual year 3" xfId="16461"/>
    <cellStyle name="Actual year_FCF" xfId="16462"/>
    <cellStyle name="Actuals Cells" xfId="16463"/>
    <cellStyle name="Actuals Cells 2" xfId="16464"/>
    <cellStyle name="Actuals Cells 2 2" xfId="16465"/>
    <cellStyle name="Actuals Cells 3" xfId="16466"/>
    <cellStyle name="Actuals Cells 4" xfId="16467"/>
    <cellStyle name="Actuals Cells 5" xfId="16468"/>
    <cellStyle name="Actuals Cells_FCF" xfId="16469"/>
    <cellStyle name="AFE" xfId="16470"/>
    <cellStyle name="Afrundet valuta_Backbone Cost Talkline Internet, Festnetz and Combined" xfId="16471"/>
    <cellStyle name="AJHCustom" xfId="16472"/>
    <cellStyle name="AJHCustom 2" xfId="16473"/>
    <cellStyle name="AJHCustom 3" xfId="16474"/>
    <cellStyle name="AJHCustom 4" xfId="16475"/>
    <cellStyle name="AJHCustom_FCF" xfId="16476"/>
    <cellStyle name="Akzent1" xfId="16477"/>
    <cellStyle name="Akzent2" xfId="16478"/>
    <cellStyle name="Akzent3" xfId="16479"/>
    <cellStyle name="Akzent4" xfId="16480"/>
    <cellStyle name="Akzent5" xfId="16481"/>
    <cellStyle name="Akzent6" xfId="16482"/>
    <cellStyle name="args.style" xfId="16483"/>
    <cellStyle name="args.style 2" xfId="16484"/>
    <cellStyle name="args.style 3" xfId="16485"/>
    <cellStyle name="args.style 4" xfId="16486"/>
    <cellStyle name="args.style_FCF" xfId="16487"/>
    <cellStyle name="Arial 10" xfId="16488"/>
    <cellStyle name="Arial 10 2" xfId="16489"/>
    <cellStyle name="Arial 10 2 2" xfId="16490"/>
    <cellStyle name="Arial 10 3" xfId="16491"/>
    <cellStyle name="Arial 10 4" xfId="16492"/>
    <cellStyle name="Arial 10_FCF" xfId="16493"/>
    <cellStyle name="Arial 12" xfId="16494"/>
    <cellStyle name="Arial 12 2" xfId="16495"/>
    <cellStyle name="Arial 12 3" xfId="16496"/>
    <cellStyle name="Arial 12 4" xfId="16497"/>
    <cellStyle name="Arial 12_FCF" xfId="16498"/>
    <cellStyle name="Assumption" xfId="16499"/>
    <cellStyle name="Assumption 2" xfId="16500"/>
    <cellStyle name="Assumption 2 2" xfId="16501"/>
    <cellStyle name="Assumption 2 2 2" xfId="16502"/>
    <cellStyle name="Assumption 2 3" xfId="16503"/>
    <cellStyle name="Assumption 2 3 2" xfId="16504"/>
    <cellStyle name="Assumption 2 4" xfId="16505"/>
    <cellStyle name="Assumption 3" xfId="16506"/>
    <cellStyle name="Assumption 4" xfId="16507"/>
    <cellStyle name="Assumption 4 2" xfId="16508"/>
    <cellStyle name="Assumption 5" xfId="16509"/>
    <cellStyle name="Assumption_FCF" xfId="16510"/>
    <cellStyle name="at" xfId="16511"/>
    <cellStyle name="Ausgabe" xfId="16512"/>
    <cellStyle name="Avertissement" xfId="16513"/>
    <cellStyle name="Avertissement 2" xfId="79"/>
    <cellStyle name="Avertissement 3" xfId="16514"/>
    <cellStyle name="Avertissement_FCF" xfId="16515"/>
    <cellStyle name="b" xfId="16516"/>
    <cellStyle name="b%0" xfId="16517"/>
    <cellStyle name="b%1" xfId="16518"/>
    <cellStyle name="b%2" xfId="16519"/>
    <cellStyle name="b_Synthèse%20IS%20Palier%20Rhodia_Mars%202013v2(1)" xfId="16520"/>
    <cellStyle name="b0" xfId="16521"/>
    <cellStyle name="b09" xfId="16522"/>
    <cellStyle name="b1" xfId="16523"/>
    <cellStyle name="b2" xfId="16524"/>
    <cellStyle name="Bad 2" xfId="80"/>
    <cellStyle name="Bad 2 2" xfId="16525"/>
    <cellStyle name="Bad 2_FCF" xfId="16526"/>
    <cellStyle name="Bad 3" xfId="16527"/>
    <cellStyle name="Bad 4" xfId="16528"/>
    <cellStyle name="Bad 5" xfId="16529"/>
    <cellStyle name="bbox" xfId="16530"/>
    <cellStyle name="bbox 2" xfId="16531"/>
    <cellStyle name="bbox 3" xfId="16532"/>
    <cellStyle name="bbox_FCF" xfId="16533"/>
    <cellStyle name="Berechnung" xfId="16534"/>
    <cellStyle name="Besuchter Hyperlink_ACP version  from LBO group" xfId="16535"/>
    <cellStyle name="Black" xfId="16536"/>
    <cellStyle name="Blank" xfId="16537"/>
    <cellStyle name="Blank 2" xfId="16538"/>
    <cellStyle name="Blank 3" xfId="16539"/>
    <cellStyle name="Blank 4" xfId="16540"/>
    <cellStyle name="Blank_FCF" xfId="16541"/>
    <cellStyle name="Block Titles" xfId="16542"/>
    <cellStyle name="Block Titles 2" xfId="16543"/>
    <cellStyle name="Block Titles 3" xfId="16544"/>
    <cellStyle name="Block Titles 4" xfId="16545"/>
    <cellStyle name="Block Titles_FCF" xfId="16546"/>
    <cellStyle name="blue" xfId="16547"/>
    <cellStyle name="Blue Box" xfId="16548"/>
    <cellStyle name="Blue Box 2" xfId="16549"/>
    <cellStyle name="Blue Box 3" xfId="16550"/>
    <cellStyle name="Blue Box 4" xfId="16551"/>
    <cellStyle name="Blue Box_FCF" xfId="16552"/>
    <cellStyle name="Blue heading" xfId="16553"/>
    <cellStyle name="Blue heading 2" xfId="16554"/>
    <cellStyle name="Blue heading 2 2" xfId="16555"/>
    <cellStyle name="Blue heading 2 2 2" xfId="16556"/>
    <cellStyle name="Blue heading 2 3" xfId="16557"/>
    <cellStyle name="Blue heading 2 3 2" xfId="16558"/>
    <cellStyle name="Blue heading 2 4" xfId="16559"/>
    <cellStyle name="Blue heading 3" xfId="16560"/>
    <cellStyle name="Blue heading 4" xfId="16561"/>
    <cellStyle name="Blue heading 4 2" xfId="16562"/>
    <cellStyle name="Blue heading 5" xfId="16563"/>
    <cellStyle name="Blue heading_FCF" xfId="16564"/>
    <cellStyle name="blue shading" xfId="16565"/>
    <cellStyle name="blue shading 2" xfId="16566"/>
    <cellStyle name="blue shading 2 2" xfId="16567"/>
    <cellStyle name="blue shading 2 3" xfId="16568"/>
    <cellStyle name="blue shading 3" xfId="16569"/>
    <cellStyle name="blue shading 4" xfId="16570"/>
    <cellStyle name="blue shading_FCF" xfId="16571"/>
    <cellStyle name="Blue Title" xfId="16572"/>
    <cellStyle name="Blue Title 2" xfId="16573"/>
    <cellStyle name="Blue Title 2 2" xfId="16574"/>
    <cellStyle name="Blue Title 3" xfId="16575"/>
    <cellStyle name="Blue Title 4" xfId="16576"/>
    <cellStyle name="Blue Title 5" xfId="16577"/>
    <cellStyle name="Blue Title_FCF" xfId="16578"/>
    <cellStyle name="bluehead" xfId="16579"/>
    <cellStyle name="bluehead 2" xfId="16580"/>
    <cellStyle name="bluehead 3" xfId="16581"/>
    <cellStyle name="bluehead 4" xfId="16582"/>
    <cellStyle name="bluehead_FCF" xfId="16583"/>
    <cellStyle name="bo" xfId="16584"/>
    <cellStyle name="Body_$Dollars" xfId="16585"/>
    <cellStyle name="Bold/Border" xfId="16586"/>
    <cellStyle name="bord" xfId="16587"/>
    <cellStyle name="bord 2" xfId="16588"/>
    <cellStyle name="bord 2 2" xfId="16589"/>
    <cellStyle name="bord 3" xfId="16590"/>
    <cellStyle name="bord 3 2" xfId="16591"/>
    <cellStyle name="bord 3 2 2" xfId="16592"/>
    <cellStyle name="bord 3 3" xfId="16593"/>
    <cellStyle name="bord 3 3 2" xfId="16594"/>
    <cellStyle name="bord 3 4" xfId="16595"/>
    <cellStyle name="bord 4" xfId="16596"/>
    <cellStyle name="bord 5" xfId="16597"/>
    <cellStyle name="bord 5 2" xfId="16598"/>
    <cellStyle name="bord 6" xfId="16599"/>
    <cellStyle name="bord_FCF" xfId="16600"/>
    <cellStyle name="Border Heavy" xfId="16601"/>
    <cellStyle name="Border Heavy 2" xfId="16602"/>
    <cellStyle name="Border Heavy 2 2" xfId="16603"/>
    <cellStyle name="Border Heavy 3" xfId="16604"/>
    <cellStyle name="Border Heavy 3 2" xfId="16605"/>
    <cellStyle name="Border Heavy 3 3" xfId="16606"/>
    <cellStyle name="Border Heavy 4" xfId="16607"/>
    <cellStyle name="Border Heavy 5" xfId="16608"/>
    <cellStyle name="Border Heavy_FCF" xfId="16609"/>
    <cellStyle name="Border Thin" xfId="16610"/>
    <cellStyle name="Border Thin 2" xfId="16611"/>
    <cellStyle name="Border Thin 2 2" xfId="16612"/>
    <cellStyle name="Border Thin 3" xfId="16613"/>
    <cellStyle name="Border Thin_FCF" xfId="16614"/>
    <cellStyle name="Bottom" xfId="16615"/>
    <cellStyle name="bout" xfId="16616"/>
    <cellStyle name="British Pound" xfId="16617"/>
    <cellStyle name="British Pound 2" xfId="16618"/>
    <cellStyle name="British Pound 2 2" xfId="16619"/>
    <cellStyle name="British Pound 3" xfId="16620"/>
    <cellStyle name="British Pound 3 2" xfId="16621"/>
    <cellStyle name="British Pound 4" xfId="16622"/>
    <cellStyle name="British Pound 5" xfId="16623"/>
    <cellStyle name="British Pound_FCF" xfId="16624"/>
    <cellStyle name="bt" xfId="16625"/>
    <cellStyle name="btit" xfId="16626"/>
    <cellStyle name="Buena" xfId="16627"/>
    <cellStyle name="Bullet" xfId="16628"/>
    <cellStyle name="c" xfId="16629"/>
    <cellStyle name="c_Grouse+Pelican" xfId="16630"/>
    <cellStyle name="c_Macros" xfId="16631"/>
    <cellStyle name="c_Macros (2)" xfId="16632"/>
    <cellStyle name="c_Macros (2)_Synthèse%20IS%20Palier%20Rhodia_Mars%202013v2(1)" xfId="16633"/>
    <cellStyle name="c_Macros_Synthèse%20IS%20Palier%20Rhodia_Mars%202013v2(1)" xfId="16634"/>
    <cellStyle name="c_Manager (2)" xfId="16635"/>
    <cellStyle name="c_Manager (2)_Synthèse%20IS%20Palier%20Rhodia_Mars%202013v2(1)" xfId="16636"/>
    <cellStyle name="c_Synthèse%20IS%20Palier%20Rhodia_Mars%202013v2(1)" xfId="16637"/>
    <cellStyle name="c0" xfId="16638"/>
    <cellStyle name="Cabecera 1" xfId="16639"/>
    <cellStyle name="Cabecera 1 2" xfId="16640"/>
    <cellStyle name="Cabecera 1 3" xfId="16641"/>
    <cellStyle name="Cabecera 1 4" xfId="16642"/>
    <cellStyle name="Cabecera 1_FCF" xfId="16643"/>
    <cellStyle name="Cabecera 2" xfId="16644"/>
    <cellStyle name="Cabecera 2 2" xfId="16645"/>
    <cellStyle name="Cabecera 2 3" xfId="16646"/>
    <cellStyle name="Cabecera 2 4" xfId="16647"/>
    <cellStyle name="Cabecera 2_FCF" xfId="16648"/>
    <cellStyle name="cach" xfId="16649"/>
    <cellStyle name="caché" xfId="16650"/>
    <cellStyle name="cachél" xfId="16651"/>
    <cellStyle name="Calc Cells" xfId="16652"/>
    <cellStyle name="Calc Cells 2" xfId="16653"/>
    <cellStyle name="Calc Cells 2 2" xfId="16654"/>
    <cellStyle name="Calc Cells 3" xfId="16655"/>
    <cellStyle name="Calc Cells 4" xfId="16656"/>
    <cellStyle name="Calc Cells_FCF" xfId="16657"/>
    <cellStyle name="Calc Currency (0)" xfId="81"/>
    <cellStyle name="Calc Currency (0) 2" xfId="16658"/>
    <cellStyle name="Calc Currency (0) 3" xfId="16659"/>
    <cellStyle name="Calc Currency (0) 4" xfId="16660"/>
    <cellStyle name="Calc Currency (0)_FCF" xfId="16661"/>
    <cellStyle name="Calcolo" xfId="16662"/>
    <cellStyle name="Calcolo 2" xfId="16663"/>
    <cellStyle name="Calcolo 3" xfId="16664"/>
    <cellStyle name="Calcul" xfId="16665"/>
    <cellStyle name="Calcul 2" xfId="82"/>
    <cellStyle name="Calcul 3" xfId="16666"/>
    <cellStyle name="Calcul_FCF" xfId="16667"/>
    <cellStyle name="Calculation 2" xfId="83"/>
    <cellStyle name="Calculation 2 2" xfId="16668"/>
    <cellStyle name="Calculation 2 3" xfId="16669"/>
    <cellStyle name="Calculation 3" xfId="16670"/>
    <cellStyle name="Cálculo" xfId="16671"/>
    <cellStyle name="čárky [0]_laroux" xfId="16672"/>
    <cellStyle name="čárky_laroux" xfId="16673"/>
    <cellStyle name="CATV Total" xfId="16674"/>
    <cellStyle name="CATV Total 2" xfId="16675"/>
    <cellStyle name="CATV Total 2 2" xfId="16676"/>
    <cellStyle name="CATV Total 3" xfId="16677"/>
    <cellStyle name="CATV Total 3 2" xfId="16678"/>
    <cellStyle name="CATV Total 3 2 2" xfId="16679"/>
    <cellStyle name="CATV Total 3 3" xfId="16680"/>
    <cellStyle name="CATV Total 3 3 2" xfId="16681"/>
    <cellStyle name="CATV Total 3 4" xfId="16682"/>
    <cellStyle name="CATV Total 4" xfId="16683"/>
    <cellStyle name="CATV Total 5" xfId="16684"/>
    <cellStyle name="CATV Total 5 2" xfId="16685"/>
    <cellStyle name="CATV Total 6" xfId="16686"/>
    <cellStyle name="CATV Total_FCF" xfId="16687"/>
    <cellStyle name="Celda de comprobación" xfId="16688"/>
    <cellStyle name="Celda vinculada" xfId="16689"/>
    <cellStyle name="Cella collegata" xfId="16690"/>
    <cellStyle name="Cella collegata 2" xfId="16691"/>
    <cellStyle name="Cella collegata 3" xfId="16692"/>
    <cellStyle name="Cella da controllare" xfId="16693"/>
    <cellStyle name="Cella da controllare 2" xfId="16694"/>
    <cellStyle name="Cella da controllare 3" xfId="16695"/>
    <cellStyle name="Cellule liée" xfId="16696"/>
    <cellStyle name="Cellule liée 2" xfId="84"/>
    <cellStyle name="Cellule liée 3" xfId="16697"/>
    <cellStyle name="Cellule liée_FCF" xfId="16698"/>
    <cellStyle name="Centered Heading" xfId="16699"/>
    <cellStyle name="CenterHead" xfId="16700"/>
    <cellStyle name="Cents/minute" xfId="16701"/>
    <cellStyle name="Cents/minute 2" xfId="16702"/>
    <cellStyle name="Cents/minute 3" xfId="16703"/>
    <cellStyle name="Cents/minute 4" xfId="16704"/>
    <cellStyle name="Cents/minute_FCF" xfId="16705"/>
    <cellStyle name="ChartingText" xfId="16706"/>
    <cellStyle name="Check Cell 2" xfId="85"/>
    <cellStyle name="Check Cell 3" xfId="16707"/>
    <cellStyle name="Check Cell 4" xfId="16708"/>
    <cellStyle name="CHPAboveAverage" xfId="16709"/>
    <cellStyle name="CHPBelowAverage" xfId="16710"/>
    <cellStyle name="CHPBottom" xfId="16711"/>
    <cellStyle name="CHPTop" xfId="16712"/>
    <cellStyle name="claire" xfId="16713"/>
    <cellStyle name="claire 2" xfId="16714"/>
    <cellStyle name="claire 2 2" xfId="16715"/>
    <cellStyle name="claire 3" xfId="16716"/>
    <cellStyle name="claire 3 2" xfId="16717"/>
    <cellStyle name="claire 4" xfId="16718"/>
    <cellStyle name="claire_FCF" xfId="16719"/>
    <cellStyle name="co" xfId="16720"/>
    <cellStyle name="ColHeading" xfId="16721"/>
    <cellStyle name="ColHeading 2" xfId="16722"/>
    <cellStyle name="ColHeading 3" xfId="16723"/>
    <cellStyle name="ColHeading 4" xfId="16724"/>
    <cellStyle name="ColHeading_FCF" xfId="16725"/>
    <cellStyle name="Colore 1" xfId="16726"/>
    <cellStyle name="Colore 1 2" xfId="16727"/>
    <cellStyle name="Colore 1 3" xfId="16728"/>
    <cellStyle name="Colore 2" xfId="16729"/>
    <cellStyle name="Colore 2 2" xfId="16730"/>
    <cellStyle name="Colore 2 3" xfId="16731"/>
    <cellStyle name="Colore 3" xfId="16732"/>
    <cellStyle name="Colore 3 2" xfId="16733"/>
    <cellStyle name="Colore 3 3" xfId="16734"/>
    <cellStyle name="Colore 4" xfId="16735"/>
    <cellStyle name="Colore 4 2" xfId="16736"/>
    <cellStyle name="Colore 4 3" xfId="16737"/>
    <cellStyle name="Colore 5" xfId="16738"/>
    <cellStyle name="Colore 5 2" xfId="16739"/>
    <cellStyle name="Colore 5 3" xfId="16740"/>
    <cellStyle name="Colore 6" xfId="16741"/>
    <cellStyle name="Colore 6 2" xfId="16742"/>
    <cellStyle name="Colore 6 3" xfId="16743"/>
    <cellStyle name="Column Heading" xfId="16744"/>
    <cellStyle name="Column Heading 2" xfId="16745"/>
    <cellStyle name="Column Heading 3" xfId="16746"/>
    <cellStyle name="Column Heading 4" xfId="16747"/>
    <cellStyle name="Column Heading_FCF" xfId="16748"/>
    <cellStyle name="Column_Title" xfId="16749"/>
    <cellStyle name="ColumnHeaderNormal" xfId="16750"/>
    <cellStyle name="Comma [1]" xfId="16751"/>
    <cellStyle name="Comma [1] 2" xfId="16752"/>
    <cellStyle name="Comma [1] 2 2" xfId="16753"/>
    <cellStyle name="Comma [1] 3" xfId="16754"/>
    <cellStyle name="Comma [1] 3 2" xfId="16755"/>
    <cellStyle name="Comma [1] 4" xfId="16756"/>
    <cellStyle name="Comma [1] 5" xfId="16757"/>
    <cellStyle name="Comma [1]_FCF" xfId="16758"/>
    <cellStyle name="Comma [2]" xfId="16759"/>
    <cellStyle name="Comma 0" xfId="16760"/>
    <cellStyle name="Comma 0 2" xfId="16761"/>
    <cellStyle name="Comma 0 3" xfId="16762"/>
    <cellStyle name="Comma 0 4" xfId="16763"/>
    <cellStyle name="Comma 0*" xfId="16764"/>
    <cellStyle name="Comma 0* 2" xfId="16765"/>
    <cellStyle name="Comma 0* 3" xfId="16766"/>
    <cellStyle name="Comma 0* 4" xfId="16767"/>
    <cellStyle name="Comma 0*_FCF" xfId="16768"/>
    <cellStyle name="Comma 0.0" xfId="16769"/>
    <cellStyle name="Comma 0.00" xfId="16770"/>
    <cellStyle name="Comma 0.000" xfId="16771"/>
    <cellStyle name="Comma 0_Debt model - base - flat margin 02" xfId="16772"/>
    <cellStyle name="Comma 10" xfId="16773"/>
    <cellStyle name="Comma 11" xfId="16774"/>
    <cellStyle name="Comma 12" xfId="16775"/>
    <cellStyle name="Comma 13" xfId="16776"/>
    <cellStyle name="Comma 14" xfId="16777"/>
    <cellStyle name="Comma 15" xfId="16778"/>
    <cellStyle name="Comma 16" xfId="16779"/>
    <cellStyle name="Comma 17" xfId="16780"/>
    <cellStyle name="Comma 18" xfId="16781"/>
    <cellStyle name="Comma 19" xfId="16782"/>
    <cellStyle name="Comma 2" xfId="86"/>
    <cellStyle name="Comma 2 2" xfId="218"/>
    <cellStyle name="Comma 2 3" xfId="16783"/>
    <cellStyle name="Comma 2 3 2" xfId="16784"/>
    <cellStyle name="Comma 2 4" xfId="16785"/>
    <cellStyle name="Comma 2 5" xfId="16786"/>
    <cellStyle name="Comma 2_FCF" xfId="16787"/>
    <cellStyle name="Comma 20" xfId="16788"/>
    <cellStyle name="Comma 21" xfId="16789"/>
    <cellStyle name="Comma 21 2" xfId="16790"/>
    <cellStyle name="Comma 22" xfId="16791"/>
    <cellStyle name="Comma 23" xfId="16792"/>
    <cellStyle name="Comma 24" xfId="16793"/>
    <cellStyle name="Comma 25" xfId="16794"/>
    <cellStyle name="Comma 26" xfId="16795"/>
    <cellStyle name="Comma 3" xfId="87"/>
    <cellStyle name="Comma 3 2" xfId="219"/>
    <cellStyle name="Comma 3 3" xfId="16796"/>
    <cellStyle name="Comma 3 4" xfId="16797"/>
    <cellStyle name="Comma 4" xfId="16798"/>
    <cellStyle name="Comma 4 2" xfId="16799"/>
    <cellStyle name="Comma 4 3" xfId="16800"/>
    <cellStyle name="Comma 5" xfId="16801"/>
    <cellStyle name="Comma 5 2" xfId="16802"/>
    <cellStyle name="Comma 6" xfId="16803"/>
    <cellStyle name="Comma 7" xfId="16804"/>
    <cellStyle name="Comma 8" xfId="16805"/>
    <cellStyle name="Comma 9" xfId="16806"/>
    <cellStyle name="Comma, 1dec" xfId="16807"/>
    <cellStyle name="Comma, 1dec 2" xfId="16808"/>
    <cellStyle name="Comma, 1dec 3" xfId="16809"/>
    <cellStyle name="Comma, 1dec_FCF" xfId="16810"/>
    <cellStyle name="Comma[0]" xfId="16811"/>
    <cellStyle name="Comma[0] 2" xfId="16812"/>
    <cellStyle name="Comma[0] 2 2" xfId="16813"/>
    <cellStyle name="Comma[0] 3" xfId="16814"/>
    <cellStyle name="Comma[0] 3 2" xfId="16815"/>
    <cellStyle name="Comma[0] 4" xfId="16816"/>
    <cellStyle name="Comma[0] 5" xfId="16817"/>
    <cellStyle name="Comma[0]_FCF" xfId="16818"/>
    <cellStyle name="Comma0" xfId="16819"/>
    <cellStyle name="Comma0 - Modelo1" xfId="16820"/>
    <cellStyle name="Comma0 - Modelo1 2" xfId="16821"/>
    <cellStyle name="Comma0 - Modelo1 3" xfId="16822"/>
    <cellStyle name="Comma0 - Modelo1 4" xfId="16823"/>
    <cellStyle name="Comma0 - Modelo1_FCF" xfId="16824"/>
    <cellStyle name="Comma0 - Style1" xfId="16825"/>
    <cellStyle name="Comma0 - Style1 2" xfId="16826"/>
    <cellStyle name="Comma0 - Style1 3" xfId="16827"/>
    <cellStyle name="Comma0 - Style1 4" xfId="16828"/>
    <cellStyle name="Comma0 - Style1_FCF" xfId="16829"/>
    <cellStyle name="Comma0 2" xfId="16830"/>
    <cellStyle name="Comma0 3" xfId="16831"/>
    <cellStyle name="Comma1 - Modelo2" xfId="16832"/>
    <cellStyle name="Comma1 - Modelo2 2" xfId="16833"/>
    <cellStyle name="Comma1 - Modelo2 3" xfId="16834"/>
    <cellStyle name="Comma1 - Modelo2 4" xfId="16835"/>
    <cellStyle name="Comma1 - Modelo2_FCF" xfId="16836"/>
    <cellStyle name="Comma1 - Style2" xfId="16837"/>
    <cellStyle name="Comma1 - Style2 2" xfId="16838"/>
    <cellStyle name="Comma1 - Style2 3" xfId="16839"/>
    <cellStyle name="Comma1 - Style2 4" xfId="16840"/>
    <cellStyle name="Comma1 - Style2_FCF" xfId="16841"/>
    <cellStyle name="Commentaire" xfId="16842"/>
    <cellStyle name="Commentaire 2" xfId="88"/>
    <cellStyle name="Commentaire 2 2" xfId="220"/>
    <cellStyle name="Commentaire 3" xfId="16843"/>
    <cellStyle name="Commentaire_FCF" xfId="16844"/>
    <cellStyle name="Company" xfId="16845"/>
    <cellStyle name="Company 2" xfId="16846"/>
    <cellStyle name="Company 3" xfId="16847"/>
    <cellStyle name="Company 4" xfId="16848"/>
    <cellStyle name="Company name" xfId="16849"/>
    <cellStyle name="Company name 2" xfId="16850"/>
    <cellStyle name="Company name 3" xfId="16851"/>
    <cellStyle name="Company name 4" xfId="16852"/>
    <cellStyle name="Company name_FCF" xfId="16853"/>
    <cellStyle name="Company_Cash Unit Review 2012.06 Acetow" xfId="16854"/>
    <cellStyle name="Copied" xfId="16855"/>
    <cellStyle name="Copied 2" xfId="16856"/>
    <cellStyle name="Copied 3" xfId="16857"/>
    <cellStyle name="Copied 4" xfId="16858"/>
    <cellStyle name="Copied_FCF" xfId="16859"/>
    <cellStyle name="Cost" xfId="16860"/>
    <cellStyle name="Cost 2" xfId="16861"/>
    <cellStyle name="Cost 2 2" xfId="16862"/>
    <cellStyle name="Cost 3" xfId="16863"/>
    <cellStyle name="Cost 3 2" xfId="16864"/>
    <cellStyle name="Cost 4" xfId="16865"/>
    <cellStyle name="Cost_FCF" xfId="16866"/>
    <cellStyle name="CurRatio" xfId="16867"/>
    <cellStyle name="CurRatio 2" xfId="16868"/>
    <cellStyle name="CurRatio 3" xfId="16869"/>
    <cellStyle name="CurRatio_FCF" xfId="16870"/>
    <cellStyle name="Currency [1]" xfId="16871"/>
    <cellStyle name="Currency [2]" xfId="16872"/>
    <cellStyle name="Currency [2] 2" xfId="16873"/>
    <cellStyle name="Currency [2] 3" xfId="16874"/>
    <cellStyle name="Currency [2] 4" xfId="16875"/>
    <cellStyle name="Currency [2]_FCF" xfId="16876"/>
    <cellStyle name="Currency 0" xfId="16877"/>
    <cellStyle name="Currency 0 2" xfId="16878"/>
    <cellStyle name="Currency 0 3" xfId="16879"/>
    <cellStyle name="Currency 0 4" xfId="16880"/>
    <cellStyle name="Currency 0.0" xfId="16881"/>
    <cellStyle name="Currency 0.00" xfId="16882"/>
    <cellStyle name="Currency 0_FCF" xfId="16883"/>
    <cellStyle name="Currency 2" xfId="89"/>
    <cellStyle name="Currency 2 2" xfId="221"/>
    <cellStyle name="Currency 2 3" xfId="16884"/>
    <cellStyle name="Currency 2 4" xfId="16885"/>
    <cellStyle name="Currency 2 5" xfId="16886"/>
    <cellStyle name="Currency 2_FCF" xfId="16887"/>
    <cellStyle name="Currency dollars[0]" xfId="16888"/>
    <cellStyle name="Currency dollars[0] 2" xfId="16889"/>
    <cellStyle name="Currency dollars[0] 2 2" xfId="16890"/>
    <cellStyle name="Currency dollars[0] 3" xfId="16891"/>
    <cellStyle name="Currency dollars[0] 3 2" xfId="16892"/>
    <cellStyle name="Currency dollars[0] 4" xfId="16893"/>
    <cellStyle name="Currency dollars[0]_FCF" xfId="16894"/>
    <cellStyle name="Currency$" xfId="16895"/>
    <cellStyle name="Currency-$" xfId="16896"/>
    <cellStyle name="Currency$ 2" xfId="16897"/>
    <cellStyle name="Currency-$ 2" xfId="16898"/>
    <cellStyle name="Currency$ 2 2" xfId="16899"/>
    <cellStyle name="Currency-$ 2 2" xfId="16900"/>
    <cellStyle name="Currency$ 2_FCF" xfId="16901"/>
    <cellStyle name="Currency-$ 2_FCF" xfId="16902"/>
    <cellStyle name="Currency$ 3" xfId="16903"/>
    <cellStyle name="Currency-$ 3" xfId="16904"/>
    <cellStyle name="Currency$ 3 2" xfId="16905"/>
    <cellStyle name="Currency$ 3_FCF" xfId="16906"/>
    <cellStyle name="Currency-$ 3_FCF" xfId="16907"/>
    <cellStyle name="Currency$ 4" xfId="16908"/>
    <cellStyle name="Currency-$ 4" xfId="16909"/>
    <cellStyle name="Currency$ 5" xfId="16910"/>
    <cellStyle name="Currency-$ 5" xfId="16911"/>
    <cellStyle name="Currency$ 6" xfId="16912"/>
    <cellStyle name="Currency-$ 6" xfId="16913"/>
    <cellStyle name="Currency$_FCF" xfId="16914"/>
    <cellStyle name="Currency-$_FCF" xfId="16915"/>
    <cellStyle name="Currency-£" xfId="16916"/>
    <cellStyle name="Currency-£ 2" xfId="16917"/>
    <cellStyle name="Currency-£ 2 2" xfId="16918"/>
    <cellStyle name="Currency-£ 3" xfId="16919"/>
    <cellStyle name="Currency-£ 4" xfId="16920"/>
    <cellStyle name="Currency-£ 5" xfId="16921"/>
    <cellStyle name="Currency-£_FCF" xfId="16922"/>
    <cellStyle name="Currency0" xfId="16923"/>
    <cellStyle name="Currency0 2" xfId="16924"/>
    <cellStyle name="Currency-F" xfId="16925"/>
    <cellStyle name="Currency-F 2" xfId="16926"/>
    <cellStyle name="Currency-F 2 2" xfId="16927"/>
    <cellStyle name="Currency-F 3" xfId="16928"/>
    <cellStyle name="Currency-F 4" xfId="16929"/>
    <cellStyle name="Currency-F 5" xfId="16930"/>
    <cellStyle name="Currency-F_FCF" xfId="16931"/>
    <cellStyle name="Currencyunder" xfId="16932"/>
    <cellStyle name="Currencyunder 2" xfId="16933"/>
    <cellStyle name="Currencyunder 2 2" xfId="16934"/>
    <cellStyle name="Currencyunder 3" xfId="16935"/>
    <cellStyle name="Currencyunder 3 2" xfId="16936"/>
    <cellStyle name="Currencyunder 4" xfId="16937"/>
    <cellStyle name="Currencyunder_FCF" xfId="16938"/>
    <cellStyle name="D" xfId="16939"/>
    <cellStyle name="D 2" xfId="16940"/>
    <cellStyle name="D 3" xfId="16941"/>
    <cellStyle name="D 4" xfId="16942"/>
    <cellStyle name="D_FCF" xfId="16943"/>
    <cellStyle name="D_Synthèse%20IS%20Palier%20Rhodia_Mars%202013v2(1)" xfId="16944"/>
    <cellStyle name="Dash" xfId="16945"/>
    <cellStyle name="Date" xfId="16946"/>
    <cellStyle name="date - Style5" xfId="16947"/>
    <cellStyle name="date - Style5 2" xfId="16948"/>
    <cellStyle name="date - Style5 3" xfId="16949"/>
    <cellStyle name="date - Style5_FCF" xfId="16950"/>
    <cellStyle name="Date 2" xfId="16951"/>
    <cellStyle name="Date 3" xfId="16952"/>
    <cellStyle name="Date 4" xfId="16953"/>
    <cellStyle name="Date 5" xfId="16954"/>
    <cellStyle name="Date 6" xfId="16955"/>
    <cellStyle name="Date 7" xfId="16956"/>
    <cellStyle name="Date Aligned" xfId="16957"/>
    <cellStyle name="Date Aligned 2" xfId="16958"/>
    <cellStyle name="Date Aligned 3" xfId="16959"/>
    <cellStyle name="Date Aligned 4" xfId="16960"/>
    <cellStyle name="Date Aligned_FCF" xfId="16961"/>
    <cellStyle name="Date/Time" xfId="16962"/>
    <cellStyle name="Date/Time 2" xfId="16963"/>
    <cellStyle name="Date/Time 2 2" xfId="16964"/>
    <cellStyle name="Date/Time 3" xfId="16965"/>
    <cellStyle name="Date/Time 3 2" xfId="16966"/>
    <cellStyle name="Date/Time 3 3" xfId="16967"/>
    <cellStyle name="Date/Time 4" xfId="16968"/>
    <cellStyle name="Date/Time 5" xfId="16969"/>
    <cellStyle name="Date/Time 6" xfId="16970"/>
    <cellStyle name="Date/Time_FCF" xfId="16971"/>
    <cellStyle name="Date_07 Rhodia Liquidity Model Standstill 03Nov03" xfId="16972"/>
    <cellStyle name="DateHeading" xfId="16973"/>
    <cellStyle name="DateHeading 2" xfId="16974"/>
    <cellStyle name="DateHeading 2 2" xfId="16975"/>
    <cellStyle name="DateHeading 3" xfId="16976"/>
    <cellStyle name="DateHeading 3 2" xfId="16977"/>
    <cellStyle name="DateHeading 3 2 2" xfId="16978"/>
    <cellStyle name="DateHeading 3 3" xfId="16979"/>
    <cellStyle name="DateHeading 3 3 2" xfId="16980"/>
    <cellStyle name="DateHeading 4" xfId="16981"/>
    <cellStyle name="DateHeading 5" xfId="16982"/>
    <cellStyle name="DateHeading 5 2" xfId="16983"/>
    <cellStyle name="DateHeading_FCF" xfId="16984"/>
    <cellStyle name="Dates" xfId="16985"/>
    <cellStyle name="Dates 2" xfId="16986"/>
    <cellStyle name="Dates 2 2" xfId="16987"/>
    <cellStyle name="Dates 3" xfId="16988"/>
    <cellStyle name="Dates 3 2" xfId="16989"/>
    <cellStyle name="Dates 3 2 2" xfId="16990"/>
    <cellStyle name="Dates 4" xfId="16991"/>
    <cellStyle name="Dates 5" xfId="16992"/>
    <cellStyle name="Dates 5 2" xfId="16993"/>
    <cellStyle name="Dates_FCF" xfId="16994"/>
    <cellStyle name="Datum" xfId="16995"/>
    <cellStyle name="Datum 2" xfId="16996"/>
    <cellStyle name="Datum 2 2" xfId="16997"/>
    <cellStyle name="Datum 3" xfId="16998"/>
    <cellStyle name="Datum 3 2" xfId="16999"/>
    <cellStyle name="Datum 3 2 2" xfId="17000"/>
    <cellStyle name="Datum 4" xfId="17001"/>
    <cellStyle name="Datum 5" xfId="17002"/>
    <cellStyle name="Datum 5 2" xfId="17003"/>
    <cellStyle name="Datum_FCF" xfId="17004"/>
    <cellStyle name="default" xfId="17005"/>
    <cellStyle name="default 2" xfId="17006"/>
    <cellStyle name="default 3" xfId="17007"/>
    <cellStyle name="default 4" xfId="17008"/>
    <cellStyle name="default_FCF" xfId="17009"/>
    <cellStyle name="Dezimal [0]_BASF_JP" xfId="17010"/>
    <cellStyle name="Dezimal_BASF_JP" xfId="17011"/>
    <cellStyle name="Dia" xfId="17012"/>
    <cellStyle name="Dia 2" xfId="17013"/>
    <cellStyle name="Dia 3" xfId="17014"/>
    <cellStyle name="Dia 4" xfId="17015"/>
    <cellStyle name="Dia_FCF" xfId="17016"/>
    <cellStyle name="DM (Decimal)" xfId="17017"/>
    <cellStyle name="DM (Decimal) 2" xfId="17018"/>
    <cellStyle name="DM (Decimal) 3" xfId="17019"/>
    <cellStyle name="DM (Decimal) 4" xfId="17020"/>
    <cellStyle name="DM (Decimal)_FCF" xfId="17021"/>
    <cellStyle name="DM (Whole)" xfId="17022"/>
    <cellStyle name="DM (Whole) 2" xfId="17023"/>
    <cellStyle name="DM (Whole) 3" xfId="17024"/>
    <cellStyle name="DM (Whole) 4" xfId="17025"/>
    <cellStyle name="DM (Whole)_FCF" xfId="17026"/>
    <cellStyle name="Dollar" xfId="17027"/>
    <cellStyle name="dollar [0]" xfId="17028"/>
    <cellStyle name="dollar [0] 2" xfId="17029"/>
    <cellStyle name="dollar [0] 2 2" xfId="17030"/>
    <cellStyle name="dollar [0] 3" xfId="17031"/>
    <cellStyle name="dollar [0] 3 2" xfId="17032"/>
    <cellStyle name="dollar [0] 4" xfId="17033"/>
    <cellStyle name="dollar [0]_FCF" xfId="17034"/>
    <cellStyle name="dollar [1]" xfId="17035"/>
    <cellStyle name="dollar [1] 2" xfId="17036"/>
    <cellStyle name="dollar [1] 2 2" xfId="17037"/>
    <cellStyle name="dollar [1] 3" xfId="17038"/>
    <cellStyle name="dollar [1] 3 2" xfId="17039"/>
    <cellStyle name="dollar [1] 4" xfId="17040"/>
    <cellStyle name="dollar [1]_FCF" xfId="17041"/>
    <cellStyle name="Dollar 2" xfId="17042"/>
    <cellStyle name="Dollar 2 2" xfId="17043"/>
    <cellStyle name="Dollar 3" xfId="17044"/>
    <cellStyle name="Dollar 3 2" xfId="17045"/>
    <cellStyle name="Dollar 4" xfId="17046"/>
    <cellStyle name="Dollar 5" xfId="17047"/>
    <cellStyle name="Dollar 6" xfId="17048"/>
    <cellStyle name="Dollar_07 Rhodia Liquidity Model Standstill 03Nov03" xfId="17049"/>
    <cellStyle name="Dotted Line" xfId="17050"/>
    <cellStyle name="Dotted Line 2" xfId="17051"/>
    <cellStyle name="Dotted Line 3" xfId="17052"/>
    <cellStyle name="Dotted Line 4" xfId="17053"/>
    <cellStyle name="Dotted Line_FCF" xfId="17054"/>
    <cellStyle name="Double Accounting" xfId="17055"/>
    <cellStyle name="Double Accounting 2" xfId="17056"/>
    <cellStyle name="Double Accounting 3" xfId="17057"/>
    <cellStyle name="Double Accounting_FCF" xfId="17058"/>
    <cellStyle name="doublespace" xfId="17059"/>
    <cellStyle name="doublespace 2" xfId="17060"/>
    <cellStyle name="doublespace 2 2" xfId="17061"/>
    <cellStyle name="doublespace 3" xfId="17062"/>
    <cellStyle name="doublespace 3 2" xfId="17063"/>
    <cellStyle name="doublespace 4" xfId="17064"/>
    <cellStyle name="doublespace_FCF" xfId="17065"/>
    <cellStyle name="DropDown" xfId="17066"/>
    <cellStyle name="DropDown 2" xfId="17067"/>
    <cellStyle name="DropDown 2 2" xfId="17068"/>
    <cellStyle name="DropDown 3" xfId="17069"/>
    <cellStyle name="DropDown 3 2" xfId="17070"/>
    <cellStyle name="DropDown 4" xfId="17071"/>
    <cellStyle name="DropDown 5" xfId="17072"/>
    <cellStyle name="DropDown_FCF" xfId="17073"/>
    <cellStyle name="Dziesi?tny [0]_Arkusz1" xfId="17074"/>
    <cellStyle name="Dziesi?tny_Arkusz1" xfId="17075"/>
    <cellStyle name="Dziesiętny [0]_Arkusz1" xfId="17076"/>
    <cellStyle name="Dziesietny [0]_GR (2)" xfId="17077"/>
    <cellStyle name="Dziesiętny [0]_laroux" xfId="17078"/>
    <cellStyle name="Dziesietny [0]_laroux_1" xfId="17079"/>
    <cellStyle name="Dziesiętny [0]_laroux_1" xfId="17080"/>
    <cellStyle name="Dziesietny [0]_laroux_1 2" xfId="17081"/>
    <cellStyle name="Dziesiętny [0]_laroux_1 2" xfId="17082"/>
    <cellStyle name="Dziesietny [0]_laroux_1 3" xfId="17083"/>
    <cellStyle name="Dziesiętny [0]_laroux_1 3" xfId="17084"/>
    <cellStyle name="Dziesietny [0]_PERSONAL" xfId="17085"/>
    <cellStyle name="Dziesiętny [0]_PERSONAL" xfId="17086"/>
    <cellStyle name="Dziesiętny_Arkusz1" xfId="17087"/>
    <cellStyle name="Dziesietny_GR (2)" xfId="17088"/>
    <cellStyle name="Dziesiętny_laroux" xfId="17089"/>
    <cellStyle name="Dziesietny_laroux_1" xfId="17090"/>
    <cellStyle name="Dziesiętny_laroux_1" xfId="17091"/>
    <cellStyle name="Dziesietny_laroux_1 2" xfId="17092"/>
    <cellStyle name="Dziesiętny_laroux_1 2" xfId="17093"/>
    <cellStyle name="Dziesietny_laroux_1 3" xfId="17094"/>
    <cellStyle name="Dziesiętny_laroux_1 3" xfId="17095"/>
    <cellStyle name="Dziesietny_PERSONAL" xfId="17096"/>
    <cellStyle name="Dziesiętny_PERSONAL" xfId="17097"/>
    <cellStyle name="Eingabe" xfId="17098"/>
    <cellStyle name="Eingabe 2" xfId="17099"/>
    <cellStyle name="Eingabe 3" xfId="17100"/>
    <cellStyle name="Eingabe_FCF" xfId="17101"/>
    <cellStyle name="Emphasis 1" xfId="90"/>
    <cellStyle name="Emphasis 1 2" xfId="17102"/>
    <cellStyle name="Emphasis 1 3" xfId="17103"/>
    <cellStyle name="Emphasis 2" xfId="91"/>
    <cellStyle name="Emphasis 2 2" xfId="17104"/>
    <cellStyle name="Emphasis 2 3" xfId="17105"/>
    <cellStyle name="Emphasis 3" xfId="92"/>
    <cellStyle name="Emphasis 3 2" xfId="17106"/>
    <cellStyle name="Emphasis 3 3" xfId="17107"/>
    <cellStyle name="Encabez1" xfId="17108"/>
    <cellStyle name="Encabez1 2" xfId="17109"/>
    <cellStyle name="Encabez1 3" xfId="17110"/>
    <cellStyle name="Encabez1 4" xfId="17111"/>
    <cellStyle name="Encabez1_FCF" xfId="17112"/>
    <cellStyle name="Encabez2" xfId="17113"/>
    <cellStyle name="Encabez2 2" xfId="17114"/>
    <cellStyle name="Encabez2 3" xfId="17115"/>
    <cellStyle name="Encabez2 4" xfId="17116"/>
    <cellStyle name="Encabez2_FCF" xfId="17117"/>
    <cellStyle name="Entered" xfId="17118"/>
    <cellStyle name="Entered 2" xfId="17119"/>
    <cellStyle name="Entered 3" xfId="17120"/>
    <cellStyle name="Entered 4" xfId="17121"/>
    <cellStyle name="Entered_FCF" xfId="17122"/>
    <cellStyle name="Entrée" xfId="17123"/>
    <cellStyle name="Entrée 2" xfId="93"/>
    <cellStyle name="Entrée 3" xfId="17124"/>
    <cellStyle name="Entrée_FCF" xfId="17125"/>
    <cellStyle name="Ergebnis" xfId="17126"/>
    <cellStyle name="Erklärender Text" xfId="17127"/>
    <cellStyle name="Estimate" xfId="17128"/>
    <cellStyle name="Estimate 2" xfId="17129"/>
    <cellStyle name="Estimate 3" xfId="17130"/>
    <cellStyle name="Estimate_FCF" xfId="17131"/>
    <cellStyle name="Euro" xfId="94"/>
    <cellStyle name="Euro 2" xfId="222"/>
    <cellStyle name="Euro 2 2" xfId="17132"/>
    <cellStyle name="Euro 3" xfId="17133"/>
    <cellStyle name="Euro 3 2" xfId="17134"/>
    <cellStyle name="Euro 4" xfId="17135"/>
    <cellStyle name="Euro 5" xfId="17136"/>
    <cellStyle name="Euro 6" xfId="17137"/>
    <cellStyle name="Euro_BFR IAS-19 Q3 2013" xfId="17138"/>
    <cellStyle name="Exchange_rates" xfId="17139"/>
    <cellStyle name="exp" xfId="17140"/>
    <cellStyle name="exp 2" xfId="17141"/>
    <cellStyle name="exp 2 2" xfId="17142"/>
    <cellStyle name="exp 3" xfId="17143"/>
    <cellStyle name="exp 4" xfId="17144"/>
    <cellStyle name="exp_FCF" xfId="17145"/>
    <cellStyle name="Explanatory Text 2" xfId="95"/>
    <cellStyle name="Explanatory Text 3" xfId="17146"/>
    <cellStyle name="External File Cells" xfId="17147"/>
    <cellStyle name="External File Cells 2" xfId="17148"/>
    <cellStyle name="External File Cells 2 2" xfId="17149"/>
    <cellStyle name="External File Cells 3" xfId="17150"/>
    <cellStyle name="External File Cells 3 2" xfId="17151"/>
    <cellStyle name="External File Cells 4" xfId="17152"/>
    <cellStyle name="External File Cells_FCF" xfId="17153"/>
    <cellStyle name="F2" xfId="17154"/>
    <cellStyle name="F2 2" xfId="17155"/>
    <cellStyle name="F2 3" xfId="17156"/>
    <cellStyle name="F2 4" xfId="17157"/>
    <cellStyle name="F2_FCF" xfId="17158"/>
    <cellStyle name="F3" xfId="17159"/>
    <cellStyle name="F3 2" xfId="17160"/>
    <cellStyle name="F3 3" xfId="17161"/>
    <cellStyle name="F3 4" xfId="17162"/>
    <cellStyle name="F3_FCF" xfId="17163"/>
    <cellStyle name="F4" xfId="17164"/>
    <cellStyle name="F4 2" xfId="17165"/>
    <cellStyle name="F4 3" xfId="17166"/>
    <cellStyle name="F4 4" xfId="17167"/>
    <cellStyle name="F4_FCF" xfId="17168"/>
    <cellStyle name="F5" xfId="17169"/>
    <cellStyle name="F5 2" xfId="17170"/>
    <cellStyle name="F5 3" xfId="17171"/>
    <cellStyle name="F5 4" xfId="17172"/>
    <cellStyle name="F5_FCF" xfId="17173"/>
    <cellStyle name="F6" xfId="17174"/>
    <cellStyle name="F6 2" xfId="17175"/>
    <cellStyle name="F6 3" xfId="17176"/>
    <cellStyle name="F6 4" xfId="17177"/>
    <cellStyle name="F6_FCF" xfId="17178"/>
    <cellStyle name="F7" xfId="17179"/>
    <cellStyle name="F7 2" xfId="17180"/>
    <cellStyle name="F7 3" xfId="17181"/>
    <cellStyle name="F7 4" xfId="17182"/>
    <cellStyle name="F7_FCF" xfId="17183"/>
    <cellStyle name="F8" xfId="17184"/>
    <cellStyle name="F8 2" xfId="17185"/>
    <cellStyle name="F8 3" xfId="17186"/>
    <cellStyle name="F8 4" xfId="17187"/>
    <cellStyle name="F8_FCF" xfId="17188"/>
    <cellStyle name="Fecha" xfId="17189"/>
    <cellStyle name="Fecha 2" xfId="17190"/>
    <cellStyle name="Fecha 3" xfId="17191"/>
    <cellStyle name="Fecha_FCF" xfId="17192"/>
    <cellStyle name="FF_EURO" xfId="17193"/>
    <cellStyle name="Fijo" xfId="17194"/>
    <cellStyle name="Fijo 2" xfId="17195"/>
    <cellStyle name="Fijo 3" xfId="17196"/>
    <cellStyle name="Fijo 4" xfId="17197"/>
    <cellStyle name="Fijo_FCF" xfId="17198"/>
    <cellStyle name="Financiero" xfId="17199"/>
    <cellStyle name="Financiero 2" xfId="17200"/>
    <cellStyle name="Financiero 3" xfId="17201"/>
    <cellStyle name="Financiero 4" xfId="17202"/>
    <cellStyle name="Financiero_FCF" xfId="17203"/>
    <cellStyle name="five" xfId="17204"/>
    <cellStyle name="five 2" xfId="17205"/>
    <cellStyle name="five 2 2" xfId="17206"/>
    <cellStyle name="five 3" xfId="17207"/>
    <cellStyle name="five 3 2" xfId="17208"/>
    <cellStyle name="five 4" xfId="17209"/>
    <cellStyle name="five_FCF" xfId="17210"/>
    <cellStyle name="Fixed" xfId="17211"/>
    <cellStyle name="Fixed 2" xfId="17212"/>
    <cellStyle name="Fixed 3" xfId="17213"/>
    <cellStyle name="Fixed 4" xfId="17214"/>
    <cellStyle name="Fixed 5" xfId="17215"/>
    <cellStyle name="Fixed_FCF" xfId="17216"/>
    <cellStyle name="Followed Hyperlink" xfId="96"/>
    <cellStyle name="Footnote" xfId="17217"/>
    <cellStyle name="Footnote 2" xfId="17218"/>
    <cellStyle name="Footnote 3" xfId="17219"/>
    <cellStyle name="Footnote 4" xfId="17220"/>
    <cellStyle name="Footnote_FCF" xfId="17221"/>
    <cellStyle name="Forecast Cells" xfId="17222"/>
    <cellStyle name="Forecast Cells 2" xfId="17223"/>
    <cellStyle name="Forecast Cells 2 2" xfId="17224"/>
    <cellStyle name="Forecast Cells 3" xfId="17225"/>
    <cellStyle name="Forecast Cells 4" xfId="17226"/>
    <cellStyle name="Forecast Cells_FCF" xfId="17227"/>
    <cellStyle name="Formule" xfId="17228"/>
    <cellStyle name="Formule 2" xfId="17229"/>
    <cellStyle name="Formule 3" xfId="17230"/>
    <cellStyle name="four" xfId="17231"/>
    <cellStyle name="four 2" xfId="17232"/>
    <cellStyle name="four 2 2" xfId="17233"/>
    <cellStyle name="four 3" xfId="17234"/>
    <cellStyle name="four 3 2" xfId="17235"/>
    <cellStyle name="four 4" xfId="17236"/>
    <cellStyle name="four_FCF" xfId="17237"/>
    <cellStyle name="Four-digit" xfId="17238"/>
    <cellStyle name="Four-digit 2" xfId="17239"/>
    <cellStyle name="Four-digit 3" xfId="17240"/>
    <cellStyle name="Four-digit 4" xfId="17241"/>
    <cellStyle name="Four-digit_FCF" xfId="17242"/>
    <cellStyle name="G1_1999 figures" xfId="17243"/>
    <cellStyle name="gbox" xfId="17244"/>
    <cellStyle name="gbox 2" xfId="17245"/>
    <cellStyle name="gbox 3" xfId="17246"/>
    <cellStyle name="gbox_FCF" xfId="17247"/>
    <cellStyle name="gelb_inhalt" xfId="17248"/>
    <cellStyle name="Giga" xfId="17249"/>
    <cellStyle name="Giga 2" xfId="17250"/>
    <cellStyle name="Giga 2 2" xfId="17251"/>
    <cellStyle name="Giga 3" xfId="17252"/>
    <cellStyle name="Giga_FCF" xfId="17253"/>
    <cellStyle name="Good 2" xfId="97"/>
    <cellStyle name="Good 3" xfId="98"/>
    <cellStyle name="Grey" xfId="17254"/>
    <cellStyle name="Grey 2" xfId="17255"/>
    <cellStyle name="Grey 2 2" xfId="17256"/>
    <cellStyle name="Grey 3" xfId="17257"/>
    <cellStyle name="Grey 3 2" xfId="17258"/>
    <cellStyle name="Grey 4" xfId="17259"/>
    <cellStyle name="Grey 5" xfId="17260"/>
    <cellStyle name="Grey Box" xfId="17261"/>
    <cellStyle name="Grey Box 2" xfId="17262"/>
    <cellStyle name="Grey Box 3" xfId="17263"/>
    <cellStyle name="Grey Box 4" xfId="17264"/>
    <cellStyle name="Grey Box_FCF" xfId="17265"/>
    <cellStyle name="Grey_07 Rhodia Liquidity Model Standstill 03Nov03" xfId="17266"/>
    <cellStyle name="Group Headings" xfId="17267"/>
    <cellStyle name="Group Headings 2" xfId="17268"/>
    <cellStyle name="Group Headings 2 2" xfId="17269"/>
    <cellStyle name="Group Headings 3" xfId="17270"/>
    <cellStyle name="Group Headings 3 2" xfId="17271"/>
    <cellStyle name="Group Headings 4" xfId="17272"/>
    <cellStyle name="Group Headings 5" xfId="17273"/>
    <cellStyle name="Group Headings 5 2" xfId="17274"/>
    <cellStyle name="Group Headings 6" xfId="17275"/>
    <cellStyle name="Group Headings_FCF" xfId="17276"/>
    <cellStyle name="gruen_inhalt" xfId="17277"/>
    <cellStyle name="GS Blue" xfId="17278"/>
    <cellStyle name="GS Blue 2" xfId="17279"/>
    <cellStyle name="GS Blue 3" xfId="17280"/>
    <cellStyle name="GS Blue 4" xfId="17281"/>
    <cellStyle name="GS Blue_FCF" xfId="17282"/>
    <cellStyle name="Gut" xfId="17283"/>
    <cellStyle name="h" xfId="17284"/>
    <cellStyle name="H_1998_col_head" xfId="17285"/>
    <cellStyle name="H_1998_col_head 10" xfId="17286"/>
    <cellStyle name="H_1998_col_head 2" xfId="17287"/>
    <cellStyle name="H_1998_col_head 2 2" xfId="17288"/>
    <cellStyle name="H_1998_col_head 2_FCF" xfId="17289"/>
    <cellStyle name="H_1998_col_head 3" xfId="17290"/>
    <cellStyle name="H_1998_col_head 3 2" xfId="17291"/>
    <cellStyle name="H_1998_col_head 3_FCF" xfId="17292"/>
    <cellStyle name="H_1998_col_head 4" xfId="17293"/>
    <cellStyle name="H_1998_col_head 5" xfId="17294"/>
    <cellStyle name="H_1998_col_head 6" xfId="17295"/>
    <cellStyle name="H_1998_col_head 7" xfId="17296"/>
    <cellStyle name="H_1998_col_head 8" xfId="17297"/>
    <cellStyle name="H_1998_col_head 9" xfId="17298"/>
    <cellStyle name="H_1998_col_head_Cash Unit Review 2012.06 Acetow" xfId="17299"/>
    <cellStyle name="H_1998_col_head_Cash Unit Review 2012.06 Acetow 2" xfId="17300"/>
    <cellStyle name="H_1998_col_head_FCF" xfId="17301"/>
    <cellStyle name="H_1998_col_head_HY 2018" xfId="17302"/>
    <cellStyle name="H_1998_col_head_HY 2018 2" xfId="17303"/>
    <cellStyle name="H_1998_col_head_HY 2018_Bridge de dette 2013-05_SOLVAY_V6" xfId="17304"/>
    <cellStyle name="H_1998_col_head_HY 2018_Bridge de dette V7" xfId="17305"/>
    <cellStyle name="H_1998_col_head_Synthèse%20IS%20Palier%20Rhodia_Mars%202013v2(1)" xfId="17306"/>
    <cellStyle name="H_1999_col_head" xfId="17307"/>
    <cellStyle name="H_1999_col_head 10" xfId="17308"/>
    <cellStyle name="H_1999_col_head 2" xfId="17309"/>
    <cellStyle name="H_1999_col_head 2 2" xfId="17310"/>
    <cellStyle name="H_1999_col_head 2_FCF" xfId="17311"/>
    <cellStyle name="H_1999_col_head 3" xfId="17312"/>
    <cellStyle name="H_1999_col_head 3 2" xfId="17313"/>
    <cellStyle name="H_1999_col_head 3_FCF" xfId="17314"/>
    <cellStyle name="H_1999_col_head 4" xfId="17315"/>
    <cellStyle name="H_1999_col_head 5" xfId="17316"/>
    <cellStyle name="H_1999_col_head 6" xfId="17317"/>
    <cellStyle name="H_1999_col_head 7" xfId="17318"/>
    <cellStyle name="H_1999_col_head 8" xfId="17319"/>
    <cellStyle name="H_1999_col_head 9" xfId="17320"/>
    <cellStyle name="H_1999_col_head_FCF" xfId="17321"/>
    <cellStyle name="H1_1998 figures" xfId="17322"/>
    <cellStyle name="Hard Percent" xfId="17323"/>
    <cellStyle name="Hard Percent 2" xfId="17324"/>
    <cellStyle name="Hard Percent 3" xfId="17325"/>
    <cellStyle name="Hard Percent 4" xfId="17326"/>
    <cellStyle name="Hard Percent_FCF" xfId="17327"/>
    <cellStyle name="HEADER" xfId="17328"/>
    <cellStyle name="header 2" xfId="17329"/>
    <cellStyle name="header 2 2" xfId="17330"/>
    <cellStyle name="header 2 3" xfId="17331"/>
    <cellStyle name="header 3" xfId="17332"/>
    <cellStyle name="header 4" xfId="17333"/>
    <cellStyle name="HEADER 5" xfId="17334"/>
    <cellStyle name="header_FCF" xfId="17335"/>
    <cellStyle name="Header1" xfId="99"/>
    <cellStyle name="Header1 2" xfId="17336"/>
    <cellStyle name="Header1 2 2" xfId="17337"/>
    <cellStyle name="Header1 3" xfId="17338"/>
    <cellStyle name="Header1 3 2" xfId="17339"/>
    <cellStyle name="Header1 3 3" xfId="17340"/>
    <cellStyle name="Header1 4" xfId="17341"/>
    <cellStyle name="Header1 5" xfId="17342"/>
    <cellStyle name="Header1_FCF" xfId="17343"/>
    <cellStyle name="Header2" xfId="100"/>
    <cellStyle name="Header2 2" xfId="17344"/>
    <cellStyle name="Header2 2 2" xfId="17345"/>
    <cellStyle name="Header2 3" xfId="17346"/>
    <cellStyle name="Header2 4" xfId="17347"/>
    <cellStyle name="Header2 5" xfId="17348"/>
    <cellStyle name="Header2_FCF" xfId="17349"/>
    <cellStyle name="headin - Style4" xfId="17350"/>
    <cellStyle name="headin - Style4 2" xfId="17351"/>
    <cellStyle name="headin - Style4 3" xfId="17352"/>
    <cellStyle name="headin - Style4_FCF" xfId="17353"/>
    <cellStyle name="Heading" xfId="17354"/>
    <cellStyle name="Heading 1 2" xfId="101"/>
    <cellStyle name="Heading 1 3" xfId="17355"/>
    <cellStyle name="Heading 1 4" xfId="17356"/>
    <cellStyle name="Heading 2 2" xfId="102"/>
    <cellStyle name="Heading 2 3" xfId="17357"/>
    <cellStyle name="Heading 2 4" xfId="17358"/>
    <cellStyle name="Heading 3 2" xfId="103"/>
    <cellStyle name="Heading 3 2 2" xfId="17359"/>
    <cellStyle name="Heading 3 2 2 2" xfId="17360"/>
    <cellStyle name="Heading 3 2 2 3" xfId="17361"/>
    <cellStyle name="Heading 3 2 3" xfId="17362"/>
    <cellStyle name="Heading 3 2 4" xfId="17363"/>
    <cellStyle name="Heading 3 2_FCF" xfId="17364"/>
    <cellStyle name="Heading 3 3" xfId="17365"/>
    <cellStyle name="Heading 3 3 2" xfId="17366"/>
    <cellStyle name="Heading 3 3 3" xfId="17367"/>
    <cellStyle name="Heading 3 4" xfId="17368"/>
    <cellStyle name="Heading 3 5" xfId="17369"/>
    <cellStyle name="Heading 4 2" xfId="104"/>
    <cellStyle name="Heading 4 3" xfId="17370"/>
    <cellStyle name="Heading 4 4" xfId="17371"/>
    <cellStyle name="Heading 5" xfId="17372"/>
    <cellStyle name="Heading 6" xfId="17373"/>
    <cellStyle name="Heading 7" xfId="17374"/>
    <cellStyle name="Heading1" xfId="17375"/>
    <cellStyle name="Heading1 2" xfId="17376"/>
    <cellStyle name="Heading1 2 2" xfId="17377"/>
    <cellStyle name="Heading1 3" xfId="17378"/>
    <cellStyle name="Heading1 4" xfId="17379"/>
    <cellStyle name="Heading1 5" xfId="17380"/>
    <cellStyle name="Heading1_FCF" xfId="17381"/>
    <cellStyle name="Heading2" xfId="17382"/>
    <cellStyle name="Heading2 2" xfId="17383"/>
    <cellStyle name="Heading2 3" xfId="17384"/>
    <cellStyle name="Heading2 4" xfId="17385"/>
    <cellStyle name="Heading2 5" xfId="17386"/>
    <cellStyle name="Heading2_FCF" xfId="17387"/>
    <cellStyle name="heading3" xfId="17388"/>
    <cellStyle name="heading3 2" xfId="17389"/>
    <cellStyle name="heading3 3" xfId="17390"/>
    <cellStyle name="heading3 4" xfId="17391"/>
    <cellStyle name="heading3_FCF" xfId="17392"/>
    <cellStyle name="heading4" xfId="17393"/>
    <cellStyle name="heading4 2" xfId="17394"/>
    <cellStyle name="heading4 3" xfId="17395"/>
    <cellStyle name="heading4 4" xfId="17396"/>
    <cellStyle name="heading4_FCF" xfId="17397"/>
    <cellStyle name="heading5" xfId="17398"/>
    <cellStyle name="heading5 2" xfId="17399"/>
    <cellStyle name="heading5 3" xfId="17400"/>
    <cellStyle name="heading5 4" xfId="17401"/>
    <cellStyle name="heading5_FCF" xfId="17402"/>
    <cellStyle name="HEADINGS" xfId="17403"/>
    <cellStyle name="HEADINGS 2" xfId="17404"/>
    <cellStyle name="HEADINGS 2 2" xfId="17405"/>
    <cellStyle name="HEADINGS 2 3" xfId="17406"/>
    <cellStyle name="HEADINGS 3" xfId="17407"/>
    <cellStyle name="HEADINGS 4" xfId="17408"/>
    <cellStyle name="HEADINGS_FCF" xfId="17409"/>
    <cellStyle name="HEADINGSTOP" xfId="17410"/>
    <cellStyle name="HEADINGSTOP 2" xfId="17411"/>
    <cellStyle name="HEADINGSTOP 3" xfId="17412"/>
    <cellStyle name="HEADINGSTOP 4" xfId="17413"/>
    <cellStyle name="HEADINGSTOP_FCF" xfId="17414"/>
    <cellStyle name="Hellblau_inhalt" xfId="17415"/>
    <cellStyle name="HIGHLIGHT" xfId="17416"/>
    <cellStyle name="Highlight 2" xfId="17417"/>
    <cellStyle name="Highlight 3" xfId="17418"/>
    <cellStyle name="Highlight 4" xfId="17419"/>
    <cellStyle name="HIGHLIGHT 5" xfId="17420"/>
    <cellStyle name="Highlight_FCF" xfId="17421"/>
    <cellStyle name="Hiper??cze" xfId="17422"/>
    <cellStyle name="Hiperlacze" xfId="17423"/>
    <cellStyle name="Hiperłącze" xfId="17424"/>
    <cellStyle name="Hiperlacze 2" xfId="17425"/>
    <cellStyle name="Hiperlacze 3" xfId="17426"/>
    <cellStyle name="Hiperlacze_HY 2018" xfId="17427"/>
    <cellStyle name="HUF" xfId="17428"/>
    <cellStyle name="HUF 2" xfId="17429"/>
    <cellStyle name="HUF 3" xfId="17430"/>
    <cellStyle name="HUF 4" xfId="17431"/>
    <cellStyle name="HUF_FCF" xfId="17432"/>
    <cellStyle name="iannumber" xfId="17433"/>
    <cellStyle name="iannumber 2" xfId="17434"/>
    <cellStyle name="iannumber 2 2" xfId="17435"/>
    <cellStyle name="iannumber 3" xfId="17436"/>
    <cellStyle name="iannumber 3 2" xfId="17437"/>
    <cellStyle name="iannumber 3 3" xfId="17438"/>
    <cellStyle name="iannumber 4" xfId="17439"/>
    <cellStyle name="iannumber 5" xfId="17440"/>
    <cellStyle name="iannumber_FCF" xfId="17441"/>
    <cellStyle name="ianpercent" xfId="17442"/>
    <cellStyle name="ianpercent 2" xfId="17443"/>
    <cellStyle name="ianpercent 2 2" xfId="17444"/>
    <cellStyle name="ianpercent 3" xfId="17445"/>
    <cellStyle name="ianpercent 3 2" xfId="17446"/>
    <cellStyle name="ianpercent 4" xfId="17447"/>
    <cellStyle name="ianpercent_FCF" xfId="17448"/>
    <cellStyle name="Indirect Reference" xfId="17449"/>
    <cellStyle name="Indirect Reference 2" xfId="17450"/>
    <cellStyle name="Indirect Reference 2 2" xfId="17451"/>
    <cellStyle name="Indirect Reference 3" xfId="17452"/>
    <cellStyle name="Indirect Reference 3 2" xfId="17453"/>
    <cellStyle name="Indirect Reference 4" xfId="17454"/>
    <cellStyle name="Indirect Reference_FCF" xfId="17455"/>
    <cellStyle name="Input (estimate)" xfId="17456"/>
    <cellStyle name="Input (estimate) 2" xfId="17457"/>
    <cellStyle name="Input (estimate) 3" xfId="17458"/>
    <cellStyle name="Input (estimate)_FCF" xfId="17459"/>
    <cellStyle name="Input [yellow]" xfId="17460"/>
    <cellStyle name="Input [yellow] 2" xfId="17461"/>
    <cellStyle name="Input [yellow] 3" xfId="17462"/>
    <cellStyle name="Input [yellow]_FCF" xfId="17463"/>
    <cellStyle name="Input 2" xfId="105"/>
    <cellStyle name="Input 2 2" xfId="17464"/>
    <cellStyle name="Input 2 3" xfId="17465"/>
    <cellStyle name="Input 3" xfId="17466"/>
    <cellStyle name="Input 4" xfId="17467"/>
    <cellStyle name="Input Cells" xfId="17468"/>
    <cellStyle name="Input Cells 2" xfId="17469"/>
    <cellStyle name="Input Cells 3" xfId="17470"/>
    <cellStyle name="Input Cells 4" xfId="17471"/>
    <cellStyle name="Input Cells_FCF" xfId="17472"/>
    <cellStyle name="Input from Analysys" xfId="17473"/>
    <cellStyle name="Input from Analysys 2" xfId="17474"/>
    <cellStyle name="Input from Analysys 3" xfId="17475"/>
    <cellStyle name="Input from Analysys_FCF" xfId="17476"/>
    <cellStyle name="Input from CETI" xfId="17477"/>
    <cellStyle name="Input from CETI 2" xfId="17478"/>
    <cellStyle name="Input from CETI 3" xfId="17479"/>
    <cellStyle name="Input from CETI_FCF" xfId="17480"/>
    <cellStyle name="Input Link" xfId="17481"/>
    <cellStyle name="Input Link 2" xfId="17482"/>
    <cellStyle name="Input Link 3" xfId="17483"/>
    <cellStyle name="Input Link 4" xfId="17484"/>
    <cellStyle name="Input Link_FCF" xfId="17485"/>
    <cellStyle name="input percent" xfId="17486"/>
    <cellStyle name="input percent 2" xfId="17487"/>
    <cellStyle name="input percent 3" xfId="17488"/>
    <cellStyle name="input percent_FCF" xfId="17489"/>
    <cellStyle name="InputBlueFont" xfId="17490"/>
    <cellStyle name="InputBlueFont 2" xfId="17491"/>
    <cellStyle name="InputBlueFont 3" xfId="17492"/>
    <cellStyle name="InputBlueFont 4" xfId="17493"/>
    <cellStyle name="InputBlueFont_FCF" xfId="17494"/>
    <cellStyle name="InputBlueFontLocked" xfId="17495"/>
    <cellStyle name="Insatisfaisant" xfId="17496"/>
    <cellStyle name="Insatisfaisant 2" xfId="106"/>
    <cellStyle name="Insatisfaisant_FCF" xfId="17497"/>
    <cellStyle name="Integer" xfId="17498"/>
    <cellStyle name="Integer 2" xfId="17499"/>
    <cellStyle name="Integer 3" xfId="17500"/>
    <cellStyle name="Integer 4" xfId="17501"/>
    <cellStyle name="Integer_FCF" xfId="17502"/>
    <cellStyle name="Invisible" xfId="17503"/>
    <cellStyle name="Item" xfId="17504"/>
    <cellStyle name="Item 2" xfId="17505"/>
    <cellStyle name="Item 3" xfId="17506"/>
    <cellStyle name="Item_FCF" xfId="17507"/>
    <cellStyle name="ItemTypeClass" xfId="17508"/>
    <cellStyle name="ItemTypeClass 2" xfId="17509"/>
    <cellStyle name="ItemTypeClass 3" xfId="17510"/>
    <cellStyle name="ItemTypeClass 4" xfId="17511"/>
    <cellStyle name="ItemTypeClass_FCF" xfId="17512"/>
    <cellStyle name="Jason" xfId="17513"/>
    <cellStyle name="Jason 2" xfId="17514"/>
    <cellStyle name="Jason 2 2" xfId="17515"/>
    <cellStyle name="Jason 3" xfId="17516"/>
    <cellStyle name="Jason 3 2" xfId="17517"/>
    <cellStyle name="Jason 4" xfId="17518"/>
    <cellStyle name="Jason_FCF" xfId="17519"/>
    <cellStyle name="Joe" xfId="17520"/>
    <cellStyle name="Joe 2" xfId="17521"/>
    <cellStyle name="Joe 3" xfId="17522"/>
    <cellStyle name="Joe 4" xfId="17523"/>
    <cellStyle name="Joe_FCF" xfId="17524"/>
    <cellStyle name="k$" xfId="17525"/>
    <cellStyle name="k$ 2" xfId="17526"/>
    <cellStyle name="k$ 3" xfId="17527"/>
    <cellStyle name="k$_FCF" xfId="17528"/>
    <cellStyle name="kECU" xfId="17529"/>
    <cellStyle name="kECU 2" xfId="17530"/>
    <cellStyle name="kECU 3" xfId="17531"/>
    <cellStyle name="kECU 4" xfId="17532"/>
    <cellStyle name="kECU_FCF" xfId="17533"/>
    <cellStyle name="kHUF" xfId="17534"/>
    <cellStyle name="kHUF 2" xfId="17535"/>
    <cellStyle name="kHUF 3" xfId="17536"/>
    <cellStyle name="kHUF 4" xfId="17537"/>
    <cellStyle name="kHUF_FCF" xfId="17538"/>
    <cellStyle name="Kilo" xfId="17539"/>
    <cellStyle name="Kilo 2" xfId="17540"/>
    <cellStyle name="Kilo 2 2" xfId="17541"/>
    <cellStyle name="Kilo 3" xfId="17542"/>
    <cellStyle name="Kilo_FCF" xfId="17543"/>
    <cellStyle name="kLE" xfId="17544"/>
    <cellStyle name="kLE 2" xfId="17545"/>
    <cellStyle name="kLE 3" xfId="17546"/>
    <cellStyle name="kLE 4" xfId="17547"/>
    <cellStyle name="kLE_FCF" xfId="17548"/>
    <cellStyle name="Komma [0]_BC-Palet-Castel2" xfId="17549"/>
    <cellStyle name="Komma 2" xfId="17550"/>
    <cellStyle name="Komma_BC-Palet-Castel2" xfId="17551"/>
    <cellStyle name="KPMG Heading 1" xfId="17552"/>
    <cellStyle name="KPMG Heading 2" xfId="17553"/>
    <cellStyle name="KPMG Heading 3" xfId="17554"/>
    <cellStyle name="KPMG Heading 4" xfId="17555"/>
    <cellStyle name="KPMG Normal" xfId="17556"/>
    <cellStyle name="KPMG Normal Text" xfId="17557"/>
    <cellStyle name="Krone (Decimal)" xfId="17558"/>
    <cellStyle name="Krone (Decimal) 2" xfId="17559"/>
    <cellStyle name="Krone (Decimal) 3" xfId="17560"/>
    <cellStyle name="Krone (Decimal) 4" xfId="17561"/>
    <cellStyle name="Krone (Decimal)_FCF" xfId="17562"/>
    <cellStyle name="Licence" xfId="17563"/>
    <cellStyle name="Licence 2" xfId="17564"/>
    <cellStyle name="Lien hypertexte 2" xfId="17565"/>
    <cellStyle name="LINEUP - Style6" xfId="17566"/>
    <cellStyle name="LINEUP - Style6 2" xfId="17567"/>
    <cellStyle name="LINEUP - Style6 3" xfId="17568"/>
    <cellStyle name="LINEUP - Style6_FCF" xfId="17569"/>
    <cellStyle name="Linked" xfId="17570"/>
    <cellStyle name="Linked 2" xfId="17571"/>
    <cellStyle name="Linked 2 2" xfId="17572"/>
    <cellStyle name="Linked 3" xfId="17573"/>
    <cellStyle name="Linked 3 2" xfId="17574"/>
    <cellStyle name="Linked 4" xfId="17575"/>
    <cellStyle name="Linked 5" xfId="17576"/>
    <cellStyle name="Linked Cell 2" xfId="107"/>
    <cellStyle name="Linked Cell 2 2" xfId="17577"/>
    <cellStyle name="Linked Cell 2 3" xfId="17578"/>
    <cellStyle name="LN" xfId="17579"/>
    <cellStyle name="LN 2" xfId="17580"/>
    <cellStyle name="LN 2 2" xfId="17581"/>
    <cellStyle name="LN 3" xfId="17582"/>
    <cellStyle name="LN 3 2" xfId="17583"/>
    <cellStyle name="LN 4" xfId="17584"/>
    <cellStyle name="LN_FCF" xfId="17585"/>
    <cellStyle name="LP0" xfId="17586"/>
    <cellStyle name="LP0 2" xfId="17587"/>
    <cellStyle name="LP0 3" xfId="17588"/>
    <cellStyle name="LP0_FCF" xfId="17589"/>
    <cellStyle name="m" xfId="17590"/>
    <cellStyle name="m 2" xfId="17591"/>
    <cellStyle name="m 2 2" xfId="17592"/>
    <cellStyle name="m 3" xfId="17593"/>
    <cellStyle name="m 4" xfId="17594"/>
    <cellStyle name="m?ny_laroux" xfId="17595"/>
    <cellStyle name="m_FCF" xfId="17596"/>
    <cellStyle name="Main Title" xfId="17597"/>
    <cellStyle name="Main Title 2" xfId="17598"/>
    <cellStyle name="Main Title 3" xfId="17599"/>
    <cellStyle name="Main Title 4" xfId="17600"/>
    <cellStyle name="Main Title_FCF" xfId="17601"/>
    <cellStyle name="Mainhead" xfId="17602"/>
    <cellStyle name="Mainhead 2" xfId="17603"/>
    <cellStyle name="Mainhead 3" xfId="17604"/>
    <cellStyle name="Mainhead 4" xfId="17605"/>
    <cellStyle name="Mainhead_FCF" xfId="17606"/>
    <cellStyle name="Mega" xfId="17607"/>
    <cellStyle name="Mega 2" xfId="17608"/>
    <cellStyle name="Mega 2 2" xfId="17609"/>
    <cellStyle name="Mega 3" xfId="17610"/>
    <cellStyle name="Mega_FCF" xfId="17611"/>
    <cellStyle name="měny_laroux" xfId="17612"/>
    <cellStyle name="MF" xfId="17613"/>
    <cellStyle name="MF 2" xfId="17614"/>
    <cellStyle name="MF 3" xfId="17615"/>
    <cellStyle name="MF_FCF" xfId="17616"/>
    <cellStyle name="Migliaia (0)_- 3) Div 47 Ventes par ZONE GEO QTV-PRIX-NETV Mensuel" xfId="17617"/>
    <cellStyle name="Migliaia_0311BMTScorecard XLC" xfId="17618"/>
    <cellStyle name="Millares [0]_10 AVERIAS MASIVAS + ANT" xfId="17619"/>
    <cellStyle name="Millares_10 AVERIAS MASIVAS + ANT" xfId="17620"/>
    <cellStyle name="Milliers 11" xfId="17621"/>
    <cellStyle name="Milliers 12" xfId="17622"/>
    <cellStyle name="Milliers 13" xfId="17623"/>
    <cellStyle name="Milliers 14" xfId="17624"/>
    <cellStyle name="Milliers 15" xfId="17625"/>
    <cellStyle name="Milliers 2" xfId="5"/>
    <cellStyle name="Milliers 2 2" xfId="108"/>
    <cellStyle name="Milliers 2 2 2" xfId="223"/>
    <cellStyle name="Milliers 2 3" xfId="211"/>
    <cellStyle name="Milliers 3" xfId="6"/>
    <cellStyle name="Milliers 3 2" xfId="212"/>
    <cellStyle name="Milliers 4" xfId="17626"/>
    <cellStyle name="Milliers 5" xfId="17627"/>
    <cellStyle name="Milliers 9" xfId="17628"/>
    <cellStyle name="Millions" xfId="17629"/>
    <cellStyle name="Millions 2" xfId="17630"/>
    <cellStyle name="Millions 2 2" xfId="17631"/>
    <cellStyle name="Millions 2 3" xfId="17632"/>
    <cellStyle name="Millions 3" xfId="17633"/>
    <cellStyle name="Millions 4" xfId="17634"/>
    <cellStyle name="Millions_FCF" xfId="17635"/>
    <cellStyle name="Moeda [0]_0300" xfId="109"/>
    <cellStyle name="Moeda_0300" xfId="110"/>
    <cellStyle name="Mon?aire [0]_CHCES" xfId="111"/>
    <cellStyle name="Mon?aire_CHCES" xfId="112"/>
    <cellStyle name="Mon_Year" xfId="17636"/>
    <cellStyle name="Moneda [0]_10 AVERIAS MASIVAS + ANT" xfId="17637"/>
    <cellStyle name="Moneda_10 AVERIAS MASIVAS + ANT" xfId="17638"/>
    <cellStyle name="Monétaire 2" xfId="17639"/>
    <cellStyle name="Monetario" xfId="17640"/>
    <cellStyle name="Monetario 2" xfId="17641"/>
    <cellStyle name="Monetario 3" xfId="17642"/>
    <cellStyle name="Monetario_FCF" xfId="17643"/>
    <cellStyle name="Monetario0" xfId="17644"/>
    <cellStyle name="Monetario0 2" xfId="17645"/>
    <cellStyle name="Monetario0 3" xfId="17646"/>
    <cellStyle name="Monetario0_FCF" xfId="17647"/>
    <cellStyle name="Month/Year" xfId="17648"/>
    <cellStyle name="Month/Year 2" xfId="17649"/>
    <cellStyle name="Month/Year 3" xfId="17650"/>
    <cellStyle name="Month/Year 4" xfId="17651"/>
    <cellStyle name="Month/Year_FCF" xfId="17652"/>
    <cellStyle name="Multiple" xfId="17653"/>
    <cellStyle name="Multiple 2" xfId="17654"/>
    <cellStyle name="Multiple 3" xfId="17655"/>
    <cellStyle name="Multiple 4" xfId="17656"/>
    <cellStyle name="Multiple_FCF" xfId="17657"/>
    <cellStyle name="multiples" xfId="17658"/>
    <cellStyle name="multiples 2" xfId="17659"/>
    <cellStyle name="multiples 2 2" xfId="17660"/>
    <cellStyle name="multiples 3" xfId="17661"/>
    <cellStyle name="multiples 3 2" xfId="17662"/>
    <cellStyle name="multiples 4" xfId="17663"/>
    <cellStyle name="multiples_FCF" xfId="17664"/>
    <cellStyle name="MultipleSpace" xfId="17665"/>
    <cellStyle name="MultipleSpace 2" xfId="17666"/>
    <cellStyle name="MultipleSpace 3" xfId="17667"/>
    <cellStyle name="MultipleSpace 4" xfId="17668"/>
    <cellStyle name="MultipleSpace_FCF" xfId="17669"/>
    <cellStyle name="Name" xfId="17670"/>
    <cellStyle name="Name 2" xfId="17671"/>
    <cellStyle name="Name 3" xfId="17672"/>
    <cellStyle name="Name 4" xfId="17673"/>
    <cellStyle name="Name_FCF" xfId="17674"/>
    <cellStyle name="Neutral 2" xfId="113"/>
    <cellStyle name="Neutral 3" xfId="17675"/>
    <cellStyle name="Neutrale" xfId="17676"/>
    <cellStyle name="Neutrale 2" xfId="17677"/>
    <cellStyle name="Neutre" xfId="17678"/>
    <cellStyle name="Neutre 2" xfId="114"/>
    <cellStyle name="Neutre_FCF" xfId="17679"/>
    <cellStyle name="new style" xfId="17680"/>
    <cellStyle name="new style 2" xfId="17681"/>
    <cellStyle name="new style 2 2" xfId="17682"/>
    <cellStyle name="new style 2 3" xfId="17683"/>
    <cellStyle name="new style 3" xfId="17684"/>
    <cellStyle name="new style 4" xfId="17685"/>
    <cellStyle name="new style_FCF" xfId="17686"/>
    <cellStyle name="NewColumnHeaderNormal" xfId="17687"/>
    <cellStyle name="NewSectionHeaderNormal" xfId="17688"/>
    <cellStyle name="NewTitleNormal" xfId="17689"/>
    <cellStyle name="no" xfId="17690"/>
    <cellStyle name="no dec" xfId="17691"/>
    <cellStyle name="no dec 2" xfId="17692"/>
    <cellStyle name="no dec 2 2" xfId="17693"/>
    <cellStyle name="no dec 3" xfId="17694"/>
    <cellStyle name="no dec 3 2" xfId="17695"/>
    <cellStyle name="no dec 4" xfId="17696"/>
    <cellStyle name="no dec 5" xfId="17697"/>
    <cellStyle name="no dec_FCF" xfId="17698"/>
    <cellStyle name="no_DEF%20Tax%20reporting%20-%20Synthèse%20Solvay+Rhodia%20-%20Février%202013%2020032013(2)" xfId="17699"/>
    <cellStyle name="non multiple" xfId="17700"/>
    <cellStyle name="non multiple 2" xfId="17701"/>
    <cellStyle name="non multiple 2 2" xfId="17702"/>
    <cellStyle name="non multiple 3" xfId="17703"/>
    <cellStyle name="non multiple 3 2" xfId="17704"/>
    <cellStyle name="non multiple 4" xfId="17705"/>
    <cellStyle name="non multiple_FCF" xfId="17706"/>
    <cellStyle name="nonmultiple" xfId="17707"/>
    <cellStyle name="nonmultiple 2" xfId="17708"/>
    <cellStyle name="nonmultiple 2 2" xfId="17709"/>
    <cellStyle name="nonmultiple 3" xfId="17710"/>
    <cellStyle name="nonmultiple 3 2" xfId="17711"/>
    <cellStyle name="nonmultiple 4" xfId="17712"/>
    <cellStyle name="nonmultiple_FCF" xfId="17713"/>
    <cellStyle name="Normal" xfId="0" builtinId="0"/>
    <cellStyle name="Normal - Style1" xfId="115"/>
    <cellStyle name="Normal - Style1 2" xfId="224"/>
    <cellStyle name="Normal - Style1 2 2" xfId="17714"/>
    <cellStyle name="Normal - Style1 2 3" xfId="17715"/>
    <cellStyle name="Normal - Style1 3" xfId="17716"/>
    <cellStyle name="Normal - Style1 3 2" xfId="17717"/>
    <cellStyle name="Normal - Style1 4" xfId="17718"/>
    <cellStyle name="Normal - Style1 5" xfId="17719"/>
    <cellStyle name="Normal - Style1_FCF" xfId="17720"/>
    <cellStyle name="Normal 10" xfId="203"/>
    <cellStyle name="Normal 10 2" xfId="258"/>
    <cellStyle name="Normal 10 2 2" xfId="281"/>
    <cellStyle name="Normal 10 3" xfId="269"/>
    <cellStyle name="Normal 11" xfId="204"/>
    <cellStyle name="Normal 11 2" xfId="259"/>
    <cellStyle name="Normal 11 2 2" xfId="282"/>
    <cellStyle name="Normal 11 3" xfId="270"/>
    <cellStyle name="Normal 12" xfId="205"/>
    <cellStyle name="Normal 12 2" xfId="260"/>
    <cellStyle name="Normal 12 2 2" xfId="283"/>
    <cellStyle name="Normal 12 3" xfId="271"/>
    <cellStyle name="Normal 13" xfId="17721"/>
    <cellStyle name="Normal 14" xfId="199"/>
    <cellStyle name="Normal 14 2" xfId="243"/>
    <cellStyle name="Normal 15" xfId="17722"/>
    <cellStyle name="Normal 2" xfId="4"/>
    <cellStyle name="Normal 2 2" xfId="7"/>
    <cellStyle name="Normal 2 2 2" xfId="117"/>
    <cellStyle name="Normal 2 2 2 2" xfId="225"/>
    <cellStyle name="Normal 2 2 3" xfId="116"/>
    <cellStyle name="Normal 2 2 3 2" xfId="255"/>
    <cellStyle name="Normal 2 2 3 2 2" xfId="278"/>
    <cellStyle name="Normal 2 2 3 3" xfId="247"/>
    <cellStyle name="Normal 2 2 3 3 2" xfId="273"/>
    <cellStyle name="Normal 2 2 3 4" xfId="266"/>
    <cellStyle name="Normal 2 2 4" xfId="213"/>
    <cellStyle name="Normal 2 3" xfId="118"/>
    <cellStyle name="Normal 2 3 2" xfId="226"/>
    <cellStyle name="Normal 2 4" xfId="253"/>
    <cellStyle name="Normal 2 4 2" xfId="276"/>
    <cellStyle name="Normal 2 5" xfId="246"/>
    <cellStyle name="Normal 2 5 2" xfId="272"/>
    <cellStyle name="Normal 2 6" xfId="264"/>
    <cellStyle name="Normal 2 7" xfId="18016"/>
    <cellStyle name="Normal 2_FCF" xfId="17723"/>
    <cellStyle name="Normal 20" xfId="17724"/>
    <cellStyle name="Normal 29" xfId="17725"/>
    <cellStyle name="Normal 3" xfId="8"/>
    <cellStyle name="Normal 3 2" xfId="2"/>
    <cellStyle name="Normal 3 2 2" xfId="120"/>
    <cellStyle name="Normal 3 2 3" xfId="209"/>
    <cellStyle name="Normal 3 3" xfId="119"/>
    <cellStyle name="Normal 3 4" xfId="214"/>
    <cellStyle name="Normal 3 5 2" xfId="263"/>
    <cellStyle name="Normal 3_FCF" xfId="17726"/>
    <cellStyle name="Normal 4" xfId="9"/>
    <cellStyle name="Normal 4 2" xfId="122"/>
    <cellStyle name="Normal 4 3" xfId="121"/>
    <cellStyle name="Normal 4 4" xfId="254"/>
    <cellStyle name="Normal 4 4 2" xfId="277"/>
    <cellStyle name="Normal 4 5" xfId="248"/>
    <cellStyle name="Normal 4 5 2" xfId="274"/>
    <cellStyle name="Normal 4 6" xfId="265"/>
    <cellStyle name="Normal 5" xfId="123"/>
    <cellStyle name="Normal 5 2" xfId="227"/>
    <cellStyle name="Normal 5 2 2" xfId="17727"/>
    <cellStyle name="Normal 5 3" xfId="17728"/>
    <cellStyle name="Normal 5 4" xfId="17729"/>
    <cellStyle name="Normal 5_Copy of Budget 2013 v1.1" xfId="17730"/>
    <cellStyle name="Normal 6" xfId="124"/>
    <cellStyle name="Normal 6 2" xfId="256"/>
    <cellStyle name="Normal 6 2 2" xfId="279"/>
    <cellStyle name="Normal 6 3" xfId="249"/>
    <cellStyle name="Normal 6 3 2" xfId="275"/>
    <cellStyle name="Normal 6 4" xfId="267"/>
    <cellStyle name="Normal 7" xfId="125"/>
    <cellStyle name="Normal 7 2" xfId="228"/>
    <cellStyle name="Normal 75" xfId="262"/>
    <cellStyle name="Normal 8" xfId="200"/>
    <cellStyle name="Normal 8 2" xfId="206"/>
    <cellStyle name="Normal 8 2 2" xfId="261"/>
    <cellStyle name="Normal 8 3" xfId="244"/>
    <cellStyle name="Normal 9" xfId="202"/>
    <cellStyle name="Normal 9 2" xfId="257"/>
    <cellStyle name="Normal 9 2 2" xfId="280"/>
    <cellStyle name="Normal 9 3" xfId="268"/>
    <cellStyle name="Normal 99" xfId="126"/>
    <cellStyle name="Normal 99 2" xfId="229"/>
    <cellStyle name="Normal Cells" xfId="17731"/>
    <cellStyle name="Normal Cells 2" xfId="17732"/>
    <cellStyle name="Normal Cells 3" xfId="17733"/>
    <cellStyle name="Normal Cells_FCF" xfId="17734"/>
    <cellStyle name="Normale 2" xfId="17735"/>
    <cellStyle name="Normale 2 2" xfId="17736"/>
    <cellStyle name="Normale_budget2011mensilizzato" xfId="17737"/>
    <cellStyle name="NormalGB" xfId="17738"/>
    <cellStyle name="NormalGB 2" xfId="17739"/>
    <cellStyle name="NormalGB 3" xfId="17740"/>
    <cellStyle name="NormalGB 4" xfId="17741"/>
    <cellStyle name="NormalGB_FCF" xfId="17742"/>
    <cellStyle name="Normal-HelBold" xfId="17743"/>
    <cellStyle name="Normal-HelBold 2" xfId="17744"/>
    <cellStyle name="Normal-HelBold 3" xfId="17745"/>
    <cellStyle name="Normal-HelBold 4" xfId="17746"/>
    <cellStyle name="Normal-HelBold_FCF" xfId="17747"/>
    <cellStyle name="Normal-HelUnderline" xfId="17748"/>
    <cellStyle name="Normal-HelUnderline 2" xfId="17749"/>
    <cellStyle name="Normal-HelUnderline 3" xfId="17750"/>
    <cellStyle name="Normal-HelUnderline 4" xfId="17751"/>
    <cellStyle name="Normal-HelUnderline_FCF" xfId="17752"/>
    <cellStyle name="Normal-Helvetica" xfId="17753"/>
    <cellStyle name="Normal-Helvetica 2" xfId="17754"/>
    <cellStyle name="Normal-Helvetica 3" xfId="17755"/>
    <cellStyle name="Normal-Helvetica 4" xfId="17756"/>
    <cellStyle name="Normal-Helvetica_FCF" xfId="17757"/>
    <cellStyle name="normální_laroux" xfId="17758"/>
    <cellStyle name="Normalny_Arkusz1" xfId="17759"/>
    <cellStyle name="NOT" xfId="17760"/>
    <cellStyle name="NOT 2" xfId="17761"/>
    <cellStyle name="NOT 2 2" xfId="17762"/>
    <cellStyle name="NOT 3" xfId="17763"/>
    <cellStyle name="NOT 3 2" xfId="17764"/>
    <cellStyle name="NOT 4" xfId="17765"/>
    <cellStyle name="NOT 5" xfId="17766"/>
    <cellStyle name="NOT_FCF" xfId="17767"/>
    <cellStyle name="Nota" xfId="17768"/>
    <cellStyle name="Nota 2" xfId="17769"/>
    <cellStyle name="Note 2" xfId="127"/>
    <cellStyle name="Note 2 2" xfId="17770"/>
    <cellStyle name="Note 2 3" xfId="17771"/>
    <cellStyle name="Note 2 4" xfId="17772"/>
    <cellStyle name="Note 2_FCF" xfId="17773"/>
    <cellStyle name="Note 3" xfId="17774"/>
    <cellStyle name="Number" xfId="17775"/>
    <cellStyle name="Number 2" xfId="17776"/>
    <cellStyle name="Number 2 2" xfId="17777"/>
    <cellStyle name="Number 3" xfId="17778"/>
    <cellStyle name="Number 3 2" xfId="17779"/>
    <cellStyle name="Number 4" xfId="17780"/>
    <cellStyle name="Number 5" xfId="17781"/>
    <cellStyle name="Number_FCF" xfId="17782"/>
    <cellStyle name="Numbers" xfId="17783"/>
    <cellStyle name="Numbers 2" xfId="17784"/>
    <cellStyle name="Numbers 2 2" xfId="17785"/>
    <cellStyle name="Numbers 3" xfId="17786"/>
    <cellStyle name="Numbers 4" xfId="17787"/>
    <cellStyle name="Numbers_FCF" xfId="17788"/>
    <cellStyle name="numero input" xfId="17789"/>
    <cellStyle name="numero input 2" xfId="17790"/>
    <cellStyle name="numero input 2 2" xfId="17791"/>
    <cellStyle name="numero input 3" xfId="17792"/>
    <cellStyle name="numero input 3 2" xfId="17793"/>
    <cellStyle name="numero input 4" xfId="17794"/>
    <cellStyle name="numero input 5" xfId="17795"/>
    <cellStyle name="numero input_FCF" xfId="17796"/>
    <cellStyle name="numero normal" xfId="17797"/>
    <cellStyle name="numero normal 2" xfId="17798"/>
    <cellStyle name="numero normal 2 2" xfId="17799"/>
    <cellStyle name="numero normal 3" xfId="17800"/>
    <cellStyle name="numero normal 3 2" xfId="17801"/>
    <cellStyle name="numero normal 4" xfId="17802"/>
    <cellStyle name="numero normal 5" xfId="17803"/>
    <cellStyle name="numero normal_FCF" xfId="17804"/>
    <cellStyle name="Nuovo" xfId="17805"/>
    <cellStyle name="Nuovo 2" xfId="17806"/>
    <cellStyle name="Odwiedzone hiper??cze" xfId="17807"/>
    <cellStyle name="Odwiedzone hiperlacze" xfId="17808"/>
    <cellStyle name="Odwiedzone hiperłącze" xfId="17809"/>
    <cellStyle name="Odwiedzone hiperlacze_HY 2018" xfId="17810"/>
    <cellStyle name="Œ…‹æØ‚è [0.00]_Region Orders (2)" xfId="17811"/>
    <cellStyle name="Œ…‹æØ‚è_Region Orders (2)" xfId="17812"/>
    <cellStyle name="Onedec" xfId="17813"/>
    <cellStyle name="Onedec 2" xfId="17814"/>
    <cellStyle name="Onedec 3" xfId="17815"/>
    <cellStyle name="Onedec_FCF" xfId="17816"/>
    <cellStyle name="Output 2" xfId="128"/>
    <cellStyle name="Output 3" xfId="17817"/>
    <cellStyle name="Override" xfId="17818"/>
    <cellStyle name="Override 2" xfId="17819"/>
    <cellStyle name="Override 2 2" xfId="17820"/>
    <cellStyle name="Override 3" xfId="17821"/>
    <cellStyle name="Override 4" xfId="17822"/>
    <cellStyle name="Override_FCF" xfId="17823"/>
    <cellStyle name="p" xfId="17824"/>
    <cellStyle name="p 2" xfId="17825"/>
    <cellStyle name="p 2 2" xfId="17826"/>
    <cellStyle name="p 3" xfId="17827"/>
    <cellStyle name="p 4" xfId="17828"/>
    <cellStyle name="p 5" xfId="17829"/>
    <cellStyle name="p_Analyse Marge en stocks_2012.03" xfId="17830"/>
    <cellStyle name="p_DEF%20Tax%20reporting%20-%20Synthèse%20Solvay+Rhodia%20-%20Février%202013%2020032013(2)" xfId="17831"/>
    <cellStyle name="p_FCF" xfId="17832"/>
    <cellStyle name="p_graphique" xfId="17833"/>
    <cellStyle name="p_PPA Corporelles" xfId="17834"/>
    <cellStyle name="p_PPA Corporelles_DEF%20Tax%20reporting%20-%20Synthèse%20Solvay+Rhodia%20-%20Février%202013%2020032013(2)" xfId="17835"/>
    <cellStyle name="p_PPA Corporelles_graphique" xfId="17836"/>
    <cellStyle name="p_PPA Corporelles_Synthese" xfId="17837"/>
    <cellStyle name="p_PPA Corporelles_Synthèse%20IS%20Palier%20Rhodia_Mars%202013v2(1)" xfId="17838"/>
    <cellStyle name="p_Synthese" xfId="17839"/>
    <cellStyle name="p_Synthèse 2011.12 - Vprovisoire" xfId="17840"/>
    <cellStyle name="p_Synthèse impôt 2011.10" xfId="17841"/>
    <cellStyle name="p_Synthèse%20IS%20Palier%20Rhodia_Mars%202013v2(1)" xfId="17842"/>
    <cellStyle name="p_Tableaux préparation views &amp; Tax Proof - 2011.11" xfId="17843"/>
    <cellStyle name="p_Tableaux préparation views &amp; Tax Proof - 2011.11_DEF%20Tax%20reporting%20-%20Synthèse%20Solvay+Rhodia%20-%20Février%202013%2020032013(2)" xfId="17844"/>
    <cellStyle name="p_Tableaux préparation views &amp; Tax Proof - 2011.11_graphique" xfId="17845"/>
    <cellStyle name="p_Tableaux préparation views &amp; Tax Proof - 2011.11_Synthese" xfId="17846"/>
    <cellStyle name="p_Tableaux préparation views &amp; Tax Proof - 2011.11_Synthèse%20IS%20Palier%20Rhodia_Mars%202013v2(1)" xfId="17847"/>
    <cellStyle name="Page header" xfId="17848"/>
    <cellStyle name="Page header 2" xfId="17849"/>
    <cellStyle name="Page header 3" xfId="17850"/>
    <cellStyle name="Page header 4" xfId="17851"/>
    <cellStyle name="Page header_FCF" xfId="17852"/>
    <cellStyle name="Page Heading Large" xfId="17853"/>
    <cellStyle name="Page Heading Large 2" xfId="17854"/>
    <cellStyle name="Page Heading Large 3" xfId="17855"/>
    <cellStyle name="Page Heading Large 4" xfId="17856"/>
    <cellStyle name="Page Heading Large_FCF" xfId="17857"/>
    <cellStyle name="Page Heading Small" xfId="17858"/>
    <cellStyle name="Page Heading Small 2" xfId="17859"/>
    <cellStyle name="Page Heading Small 2 2" xfId="17860"/>
    <cellStyle name="Page Heading Small 3" xfId="17861"/>
    <cellStyle name="Page Heading Small 4" xfId="17862"/>
    <cellStyle name="Page Heading Small 5" xfId="17863"/>
    <cellStyle name="Page Heading Small_FCF" xfId="17864"/>
    <cellStyle name="Page Number" xfId="17865"/>
    <cellStyle name="Page Number 2" xfId="17866"/>
    <cellStyle name="Page Number 3" xfId="17867"/>
    <cellStyle name="Page Number_FCF" xfId="17868"/>
    <cellStyle name="parité" xfId="17869"/>
    <cellStyle name="parité 2" xfId="17870"/>
    <cellStyle name="parité 3" xfId="17871"/>
    <cellStyle name="parité 4" xfId="17872"/>
    <cellStyle name="parité_FCF" xfId="17873"/>
    <cellStyle name="pb_page_heading_LS" xfId="17874"/>
    <cellStyle name="pcent" xfId="17875"/>
    <cellStyle name="pcent 2" xfId="17876"/>
    <cellStyle name="pcent 2 2" xfId="17877"/>
    <cellStyle name="pcent 3" xfId="17878"/>
    <cellStyle name="pcent 4" xfId="17879"/>
    <cellStyle name="pcent_FCF" xfId="17880"/>
    <cellStyle name="pe" xfId="17881"/>
    <cellStyle name="Pence" xfId="17882"/>
    <cellStyle name="Pence 2" xfId="17883"/>
    <cellStyle name="Pence 3" xfId="17884"/>
    <cellStyle name="Pence 4" xfId="17885"/>
    <cellStyle name="Pence_FCF" xfId="17886"/>
    <cellStyle name="per" xfId="17887"/>
    <cellStyle name="per.style" xfId="17888"/>
    <cellStyle name="per.style 2" xfId="17889"/>
    <cellStyle name="per.style 2 2" xfId="17890"/>
    <cellStyle name="per.style 3" xfId="17891"/>
    <cellStyle name="per.style 3 2" xfId="17892"/>
    <cellStyle name="per.style 4" xfId="17893"/>
    <cellStyle name="per.style 5" xfId="17894"/>
    <cellStyle name="per.style_FCF" xfId="17895"/>
    <cellStyle name="per_Synthèse%20IS%20Palier%20Rhodia_Mars%202013v2(1)" xfId="17896"/>
    <cellStyle name="Percent" xfId="1" builtinId="5"/>
    <cellStyle name="Percent [0]" xfId="17897"/>
    <cellStyle name="Percent [1]" xfId="17898"/>
    <cellStyle name="Percent [2]" xfId="17899"/>
    <cellStyle name="Percent [2] 2" xfId="17900"/>
    <cellStyle name="Percent [2] 2 2" xfId="17901"/>
    <cellStyle name="Percent [2] 3" xfId="17902"/>
    <cellStyle name="Percent [2] 3 2" xfId="17903"/>
    <cellStyle name="Percent [2] 4" xfId="17904"/>
    <cellStyle name="Percent [2]_FCF" xfId="17905"/>
    <cellStyle name="Percent 10" xfId="17906"/>
    <cellStyle name="Percent 11" xfId="17907"/>
    <cellStyle name="Percent 2" xfId="3"/>
    <cellStyle name="Percent 2 2" xfId="210"/>
    <cellStyle name="Percent 2 2 2" xfId="17908"/>
    <cellStyle name="Percent 2 3" xfId="207"/>
    <cellStyle name="Percent 2 3 2" xfId="251"/>
    <cellStyle name="Percent 2 4" xfId="17909"/>
    <cellStyle name="Percent 2 5" xfId="17910"/>
    <cellStyle name="Percent 2_FCF" xfId="17911"/>
    <cellStyle name="Percent 3" xfId="17912"/>
    <cellStyle name="Percent 3 2" xfId="17913"/>
    <cellStyle name="Percent 3 3" xfId="17914"/>
    <cellStyle name="Percent 4" xfId="17915"/>
    <cellStyle name="Percent 4 2" xfId="17916"/>
    <cellStyle name="Percent 4 2 2" xfId="17917"/>
    <cellStyle name="Percent 4 3" xfId="17918"/>
    <cellStyle name="Percent 4_FCF" xfId="17919"/>
    <cellStyle name="Percent 5" xfId="17920"/>
    <cellStyle name="Percent 5 2" xfId="17921"/>
    <cellStyle name="Percent 6" xfId="17922"/>
    <cellStyle name="Percent 7" xfId="201"/>
    <cellStyle name="Percent 7 2" xfId="245"/>
    <cellStyle name="Percent 8" xfId="17923"/>
    <cellStyle name="Percent 9" xfId="17924"/>
    <cellStyle name="Percent Hard" xfId="17925"/>
    <cellStyle name="Percent Hard 2" xfId="17926"/>
    <cellStyle name="Percent Hard 3" xfId="17927"/>
    <cellStyle name="Percent Hard_FCF" xfId="17928"/>
    <cellStyle name="Percentage" xfId="17929"/>
    <cellStyle name="Percentage 2" xfId="17930"/>
    <cellStyle name="Percentage 2 2" xfId="17931"/>
    <cellStyle name="Percentage 3" xfId="17932"/>
    <cellStyle name="Percentage 3 2" xfId="17933"/>
    <cellStyle name="Percentage 4" xfId="17934"/>
    <cellStyle name="Percentage_FCF" xfId="17935"/>
    <cellStyle name="PercentChange" xfId="17936"/>
    <cellStyle name="PercentChange 2" xfId="17937"/>
    <cellStyle name="PercentChange 3" xfId="17938"/>
    <cellStyle name="PercentChange_FCF" xfId="17939"/>
    <cellStyle name="Percentneg" xfId="17940"/>
    <cellStyle name="Percentneg 2" xfId="17941"/>
    <cellStyle name="Percentneg 3" xfId="17942"/>
    <cellStyle name="Percentneg 4" xfId="17943"/>
    <cellStyle name="Percentneg_FCF" xfId="17944"/>
    <cellStyle name="Percentuale_Cartel3 Grafico 1" xfId="17945"/>
    <cellStyle name="Percentunder" xfId="17946"/>
    <cellStyle name="Percentunder 2" xfId="17947"/>
    <cellStyle name="Percentunder 2 2" xfId="17948"/>
    <cellStyle name="Percentunder 3" xfId="17949"/>
    <cellStyle name="Percentunder 3 2" xfId="17950"/>
    <cellStyle name="Percentunder 4" xfId="17951"/>
    <cellStyle name="Percentunder_FCF" xfId="17952"/>
    <cellStyle name="Porcentagem_codefi" xfId="17953"/>
    <cellStyle name="Porcentaje" xfId="17954"/>
    <cellStyle name="Porcentaje 2" xfId="17955"/>
    <cellStyle name="Porcentaje 2 2" xfId="17956"/>
    <cellStyle name="Porcentaje 3" xfId="17957"/>
    <cellStyle name="Porcentaje 3 2" xfId="17958"/>
    <cellStyle name="Porcentaje 4" xfId="17959"/>
    <cellStyle name="Porcentaje_FCF" xfId="17960"/>
    <cellStyle name="Porcentual_Macro2" xfId="17961"/>
    <cellStyle name="pound" xfId="17962"/>
    <cellStyle name="Pound [1]" xfId="17963"/>
    <cellStyle name="Pound [2]" xfId="17964"/>
    <cellStyle name="pound 2" xfId="17965"/>
    <cellStyle name="pound 3" xfId="17966"/>
    <cellStyle name="pound 4" xfId="17967"/>
    <cellStyle name="Pound 5" xfId="17968"/>
    <cellStyle name="pound_Analyse Marge en stocks_2012.03" xfId="17969"/>
    <cellStyle name="Pourcentage 2" xfId="10"/>
    <cellStyle name="Pourcentage 2 2" xfId="11"/>
    <cellStyle name="Pourcentage 2 2 2" xfId="216"/>
    <cellStyle name="Pourcentage 2 3" xfId="215"/>
    <cellStyle name="Pourcentage 3" xfId="12"/>
    <cellStyle name="Pourcentage 3 2" xfId="217"/>
    <cellStyle name="Price" xfId="17970"/>
    <cellStyle name="Price 2" xfId="17971"/>
    <cellStyle name="Price 3" xfId="17972"/>
    <cellStyle name="Price 4" xfId="17973"/>
    <cellStyle name="Price_FCF" xfId="17974"/>
    <cellStyle name="pricing" xfId="17975"/>
    <cellStyle name="pricing 2" xfId="17976"/>
    <cellStyle name="pricing 3" xfId="17977"/>
    <cellStyle name="pricing_FCF" xfId="17978"/>
    <cellStyle name="Procent_BC-Palet-Castel2" xfId="17979"/>
    <cellStyle name="Prozent_Brazil_05_00" xfId="17980"/>
    <cellStyle name="prt_calculation" xfId="17981"/>
    <cellStyle name="PSChar" xfId="17982"/>
    <cellStyle name="PSChar 2" xfId="17983"/>
    <cellStyle name="PSChar 3" xfId="17984"/>
    <cellStyle name="PSChar 4" xfId="17985"/>
    <cellStyle name="PSChar_FCF" xfId="17986"/>
    <cellStyle name="PSHeading" xfId="17987"/>
    <cellStyle name="PSHeading 2" xfId="17988"/>
    <cellStyle name="PSHeading 2 2" xfId="17989"/>
    <cellStyle name="PSHeading 2 3" xfId="17990"/>
    <cellStyle name="PSHeading 3" xfId="17991"/>
    <cellStyle name="PSHeading 4" xfId="17992"/>
    <cellStyle name="PSHeading_FCF" xfId="17993"/>
    <cellStyle name="ptit" xfId="17994"/>
    <cellStyle name="Punto" xfId="17995"/>
    <cellStyle name="Punto 2" xfId="17996"/>
    <cellStyle name="Punto 2 2" xfId="17997"/>
    <cellStyle name="Punto 3" xfId="17998"/>
    <cellStyle name="Punto 3 2" xfId="17999"/>
    <cellStyle name="Punto 3 3" xfId="18000"/>
    <cellStyle name="Punto 4" xfId="18001"/>
    <cellStyle name="Punto 5" xfId="18002"/>
    <cellStyle name="Punto_FCF" xfId="18003"/>
    <cellStyle name="Punto0" xfId="18004"/>
    <cellStyle name="Punto0 2" xfId="18005"/>
    <cellStyle name="Punto0 2 2" xfId="18006"/>
    <cellStyle name="Punto0 3" xfId="18007"/>
    <cellStyle name="Punto0 3 2" xfId="18008"/>
    <cellStyle name="Punto0 3 3" xfId="18009"/>
    <cellStyle name="Punto0 4" xfId="18010"/>
    <cellStyle name="Punto0 5" xfId="18011"/>
    <cellStyle name="Punto0_FCF" xfId="18012"/>
    <cellStyle name="rat" xfId="18013"/>
    <cellStyle name="rate" xfId="18014"/>
    <cellStyle name="ratio" xfId="18015"/>
    <cellStyle name="SAPBEXaggData" xfId="129"/>
    <cellStyle name="SAPBEXaggDataEmph" xfId="130"/>
    <cellStyle name="SAPBEXaggItem" xfId="131"/>
    <cellStyle name="SAPBEXaggItemX" xfId="132"/>
    <cellStyle name="SAPBEXchaText" xfId="133"/>
    <cellStyle name="SAPBEXchaText 2" xfId="230"/>
    <cellStyle name="SAPBEXexcBad7" xfId="134"/>
    <cellStyle name="SAPBEXexcBad8" xfId="135"/>
    <cellStyle name="SAPBEXexcBad9" xfId="136"/>
    <cellStyle name="SAPBEXexcCritical4" xfId="137"/>
    <cellStyle name="SAPBEXexcCritical5" xfId="138"/>
    <cellStyle name="SAPBEXexcCritical6" xfId="139"/>
    <cellStyle name="SAPBEXexcGood1" xfId="140"/>
    <cellStyle name="SAPBEXexcGood2" xfId="141"/>
    <cellStyle name="SAPBEXexcGood3" xfId="142"/>
    <cellStyle name="SAPBEXfilterDrill" xfId="143"/>
    <cellStyle name="SAPBEXfilterItem" xfId="144"/>
    <cellStyle name="SAPBEXfilterText" xfId="145"/>
    <cellStyle name="SAPBEXformats" xfId="146"/>
    <cellStyle name="SAPBEXformats 2" xfId="231"/>
    <cellStyle name="SAPBEXheaderItem" xfId="147"/>
    <cellStyle name="SAPBEXheaderText" xfId="148"/>
    <cellStyle name="SAPBEXHLevel0" xfId="149"/>
    <cellStyle name="SAPBEXHLevel0 2" xfId="232"/>
    <cellStyle name="SAPBEXHLevel0X" xfId="150"/>
    <cellStyle name="SAPBEXHLevel0X 2" xfId="233"/>
    <cellStyle name="SAPBEXHLevel1" xfId="151"/>
    <cellStyle name="SAPBEXHLevel1 2" xfId="234"/>
    <cellStyle name="SAPBEXHLevel1X" xfId="152"/>
    <cellStyle name="SAPBEXHLevel1X 2" xfId="235"/>
    <cellStyle name="SAPBEXHLevel2" xfId="153"/>
    <cellStyle name="SAPBEXHLevel2 2" xfId="236"/>
    <cellStyle name="SAPBEXHLevel2X" xfId="154"/>
    <cellStyle name="SAPBEXHLevel2X 2" xfId="237"/>
    <cellStyle name="SAPBEXHLevel3" xfId="155"/>
    <cellStyle name="SAPBEXHLevel3 2" xfId="238"/>
    <cellStyle name="SAPBEXHLevel3X" xfId="156"/>
    <cellStyle name="SAPBEXHLevel3X 2" xfId="239"/>
    <cellStyle name="SAPBEXinputData" xfId="157"/>
    <cellStyle name="SAPBEXinputData 2" xfId="240"/>
    <cellStyle name="SAPBEXItemHeader" xfId="158"/>
    <cellStyle name="SAPBEXresData" xfId="159"/>
    <cellStyle name="SAPBEXresDataEmph" xfId="160"/>
    <cellStyle name="SAPBEXresItem" xfId="161"/>
    <cellStyle name="SAPBEXresItemX" xfId="162"/>
    <cellStyle name="SAPBEXstdData" xfId="163"/>
    <cellStyle name="SAPBEXstdDataEmph" xfId="164"/>
    <cellStyle name="SAPBEXstdItem" xfId="165"/>
    <cellStyle name="SAPBEXstdItemX" xfId="166"/>
    <cellStyle name="SAPBEXstdItemX 2" xfId="241"/>
    <cellStyle name="SAPBEXtitle" xfId="167"/>
    <cellStyle name="SAPBEXunassignedItem" xfId="168"/>
    <cellStyle name="SAPBEXundefined" xfId="169"/>
    <cellStyle name="Satisfaisant 2" xfId="170"/>
    <cellStyle name="Separador de milhares [0]_Analyse Frais fixes des ventescomexjuillet002" xfId="171"/>
    <cellStyle name="Separador de milhares_Analyse Frais fixes des ventescomexjuillet002" xfId="172"/>
    <cellStyle name="Sheet Title" xfId="173"/>
    <cellStyle name="Sortie 2" xfId="174"/>
    <cellStyle name="Standard_Def Region" xfId="175"/>
    <cellStyle name="Style 1" xfId="208"/>
    <cellStyle name="Style 1 2" xfId="252"/>
    <cellStyle name="Style 1 3" xfId="250"/>
    <cellStyle name="Style 21" xfId="176"/>
    <cellStyle name="Style 22" xfId="177"/>
    <cellStyle name="Style 23" xfId="178"/>
    <cellStyle name="Style 24" xfId="179"/>
    <cellStyle name="Style 25" xfId="180"/>
    <cellStyle name="Style 26" xfId="181"/>
    <cellStyle name="Style 26 2" xfId="242"/>
    <cellStyle name="Style 27" xfId="182"/>
    <cellStyle name="Style 30" xfId="183"/>
    <cellStyle name="Texte explicatif 2" xfId="184"/>
    <cellStyle name="Title 2" xfId="185"/>
    <cellStyle name="Titre 2" xfId="186"/>
    <cellStyle name="Titre 1 2" xfId="187"/>
    <cellStyle name="Titre 2 2" xfId="188"/>
    <cellStyle name="Titre 3 2" xfId="189"/>
    <cellStyle name="Titre 4 2" xfId="190"/>
    <cellStyle name="Total 2" xfId="191"/>
    <cellStyle name="Vérification 2" xfId="192"/>
    <cellStyle name="Warning Text 2" xfId="193"/>
    <cellStyle name="콤마 [0]_F2000W" xfId="194"/>
    <cellStyle name="콤마_F2000W" xfId="195"/>
    <cellStyle name="통화 [0]_F2000W" xfId="196"/>
    <cellStyle name="통화_F2000W" xfId="197"/>
    <cellStyle name="표준_1998_1" xfId="198"/>
  </cellStyles>
  <dxfs count="0"/>
  <tableStyles count="0" defaultTableStyle="TableStyleMedium2" defaultPivotStyle="PivotStyleLight16"/>
  <colors>
    <mruColors>
      <color rgb="FF0074A6"/>
      <color rgb="FF283B94"/>
      <color rgb="FFEDEDED"/>
      <color rgb="FF9498CB"/>
      <color rgb="FF25284C"/>
      <color rgb="FF8496B0"/>
      <color rgb="FF7F7F7F"/>
      <color rgb="FFDDF4FF"/>
      <color rgb="FF01B6FF"/>
      <color rgb="FF0029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2044084336346745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A5E7-4D01-BED4-E9F6B8D6FC4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A5E7-4D01-BED4-E9F6B8D6FC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A5E7-4D01-BED4-E9F6B8D6FC4D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A5E7-4D01-BED4-E9F6B8D6FC4D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5E7-4D01-BED4-E9F6B8D6FC4D}"/>
              </c:ext>
            </c:extLst>
          </c:dPt>
          <c:dLbls>
            <c:dLbl>
              <c:idx val="0"/>
              <c:layout>
                <c:manualLayout>
                  <c:x val="-4.1188412668774446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E7-4D01-BED4-E9F6B8D6FC4D}"/>
                </c:ext>
              </c:extLst>
            </c:dLbl>
            <c:dLbl>
              <c:idx val="1"/>
              <c:layout>
                <c:manualLayout>
                  <c:x val="5.3990689126334583E-2"/>
                  <c:y val="-0.118412598425196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E7-4D01-BED4-E9F6B8D6FC4D}"/>
                </c:ext>
              </c:extLst>
            </c:dLbl>
            <c:dLbl>
              <c:idx val="2"/>
              <c:layout>
                <c:manualLayout>
                  <c:x val="-2.9298411612786821E-3"/>
                  <c:y val="9.968258967629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E7-4D01-BED4-E9F6B8D6FC4D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E7-4D01-BED4-E9F6B8D6FC4D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E7-4D01-BED4-E9F6B8D6FC4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5E7-4D01-BED4-E9F6B8D6F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9322167837694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7CD9-4F9E-A1C7-514680A8661B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CD9-4F9E-A1C7-514680A866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CD9-4F9E-A1C7-514680A8661B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CD9-4F9E-A1C7-514680A8661B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7CD9-4F9E-A1C7-514680A8661B}"/>
              </c:ext>
            </c:extLst>
          </c:dPt>
          <c:dLbls>
            <c:dLbl>
              <c:idx val="0"/>
              <c:layout>
                <c:manualLayout>
                  <c:x val="-8.8888982132829253E-2"/>
                  <c:y val="-6.6666666666666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D9-4F9E-A1C7-514680A8661B}"/>
                </c:ext>
              </c:extLst>
            </c:dLbl>
            <c:dLbl>
              <c:idx val="1"/>
              <c:layout>
                <c:manualLayout>
                  <c:x val="7.9925675255132902E-2"/>
                  <c:y val="-0.137777777777777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D9-4F9E-A1C7-514680A8661B}"/>
                </c:ext>
              </c:extLst>
            </c:dLbl>
            <c:dLbl>
              <c:idx val="2"/>
              <c:layout>
                <c:manualLayout>
                  <c:x val="-4.2669592661515408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D9-4F9E-A1C7-514680A8661B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D9-4F9E-A1C7-514680A8661B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D9-4F9E-A1C7-514680A86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488142517768217"/>
          <c:y val="0.36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9112-452B-BFF7-428B0AD603F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9112-452B-BFF7-428B0AD603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9112-452B-BFF7-428B0AD603F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9112-452B-BFF7-428B0AD603F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9112-452B-BFF7-428B0AD603F7}"/>
              </c:ext>
            </c:extLst>
          </c:dPt>
          <c:dLbls>
            <c:dLbl>
              <c:idx val="0"/>
              <c:layout>
                <c:manualLayout>
                  <c:x val="-8.4448239472817405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12-452B-BFF7-428B0AD603F7}"/>
                </c:ext>
              </c:extLst>
            </c:dLbl>
            <c:dLbl>
              <c:idx val="1"/>
              <c:layout>
                <c:manualLayout>
                  <c:x val="0.11545161653522767"/>
                  <c:y val="-7.55559055118110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12-452B-BFF7-428B0AD603F7}"/>
                </c:ext>
              </c:extLst>
            </c:dLbl>
            <c:dLbl>
              <c:idx val="2"/>
              <c:layout>
                <c:manualLayout>
                  <c:x val="4.6145260538721531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12-452B-BFF7-428B0AD603F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12-452B-BFF7-428B0AD603F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Q'!$B$44:$B$48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Q'!$E$44:$E$48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112-452B-BFF7-428B0AD6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4708529932353854"/>
          <c:y val="0.39111111111111113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D7B-4C71-A8DA-BACD7D79DA2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D7B-4C71-A8DA-BACD7D79DA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D7B-4C71-A8DA-BACD7D79DA22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D7B-4C71-A8DA-BACD7D79DA22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D7B-4C71-A8DA-BACD7D79DA22}"/>
              </c:ext>
            </c:extLst>
          </c:dPt>
          <c:dLbls>
            <c:dLbl>
              <c:idx val="0"/>
              <c:layout>
                <c:manualLayout>
                  <c:x val="-3.6747320343986201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7B-4C71-A8DA-BACD7D79DA22}"/>
                </c:ext>
              </c:extLst>
            </c:dLbl>
            <c:dLbl>
              <c:idx val="1"/>
              <c:layout>
                <c:manualLayout>
                  <c:x val="7.6194052761617434E-2"/>
                  <c:y val="-0.149523709536307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7B-4C71-A8DA-BACD7D79DA22}"/>
                </c:ext>
              </c:extLst>
            </c:dLbl>
            <c:dLbl>
              <c:idx val="2"/>
              <c:layout>
                <c:manualLayout>
                  <c:x val="1.5109014987331646E-3"/>
                  <c:y val="9.52381452318460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7B-4C71-A8DA-BACD7D79DA22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7B-4C71-A8DA-BACD7D79DA22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7B-4C71-A8DA-BACD7D79DA2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D7B-4C71-A8DA-BACD7D79D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8265-42FE-901F-F040470364E8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8265-42FE-901F-F040470364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8265-42FE-901F-F040470364E8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8265-42FE-901F-F040470364E8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8265-42FE-901F-F040470364E8}"/>
              </c:ext>
            </c:extLst>
          </c:dPt>
          <c:dLbls>
            <c:dLbl>
              <c:idx val="0"/>
              <c:layout>
                <c:manualLayout>
                  <c:x val="-8.8889331797605636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65-42FE-901F-F040470364E8}"/>
                </c:ext>
              </c:extLst>
            </c:dLbl>
            <c:dLbl>
              <c:idx val="1"/>
              <c:layout>
                <c:manualLayout>
                  <c:x val="-1.3329570940339496E-2"/>
                  <c:y val="-0.288888888888888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65-42FE-901F-F040470364E8}"/>
                </c:ext>
              </c:extLst>
            </c:dLbl>
            <c:dLbl>
              <c:idx val="2"/>
              <c:layout>
                <c:manualLayout>
                  <c:x val="-4.2669592661515408E-3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65-42FE-901F-F040470364E8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65-42FE-901F-F040470364E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65-42FE-901F-F04047036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YTD'!$E$102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801530972256887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166-4B82-83CF-F5AF07A6A1F1}"/>
              </c:ext>
            </c:extLst>
          </c:dPt>
          <c:dPt>
            <c:idx val="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166-4B82-83CF-F5AF07A6A1F1}"/>
              </c:ext>
            </c:extLst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F166-4B82-83CF-F5AF07A6A1F1}"/>
              </c:ext>
            </c:extLst>
          </c:dPt>
          <c:dLbls>
            <c:dLbl>
              <c:idx val="0"/>
              <c:layout>
                <c:manualLayout>
                  <c:x val="5.3288911920142241E-2"/>
                  <c:y val="-0.106666666666666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66-4B82-83CF-F5AF07A6A1F1}"/>
                </c:ext>
              </c:extLst>
            </c:dLbl>
            <c:dLbl>
              <c:idx val="1"/>
              <c:layout>
                <c:manualLayout>
                  <c:x val="0.16430747842043833"/>
                  <c:y val="3.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66-4B82-83CF-F5AF07A6A1F1}"/>
                </c:ext>
              </c:extLst>
            </c:dLbl>
            <c:dLbl>
              <c:idx val="2"/>
              <c:layout>
                <c:manualLayout>
                  <c:x val="-4.4407426600118469E-2"/>
                  <c:y val="0.11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66-4B82-83CF-F5AF07A6A1F1}"/>
                </c:ext>
              </c:extLst>
            </c:dLbl>
            <c:dLbl>
              <c:idx val="3"/>
              <c:layout>
                <c:manualLayout>
                  <c:x val="-3.1085198620082907E-2"/>
                  <c:y val="-0.124444444444444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66-4B82-83CF-F5AF07A6A1F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YTD'!$B$104:$B$107</c:f>
              <c:strCache>
                <c:ptCount val="4"/>
                <c:pt idx="0">
                  <c:v>Europe</c:v>
                </c:pt>
                <c:pt idx="1">
                  <c:v>Asia &amp; RoW</c:v>
                </c:pt>
                <c:pt idx="2">
                  <c:v>Latin America</c:v>
                </c:pt>
                <c:pt idx="3">
                  <c:v>North America</c:v>
                </c:pt>
              </c:strCache>
            </c:strRef>
          </c:cat>
          <c:val>
            <c:numRef>
              <c:f>'CHART Pie YTD'!$E$104:$E$107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66-4B82-83CF-F5AF07A6A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596662379776508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F11-410C-A248-3ED0EAB8E6E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F11-410C-A248-3ED0EAB8E6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F11-410C-A248-3ED0EAB8E6E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DF11-410C-A248-3ED0EAB8E6E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F11-410C-A248-3ED0EAB8E6E7}"/>
              </c:ext>
            </c:extLst>
          </c:dPt>
          <c:dLbls>
            <c:dLbl>
              <c:idx val="0"/>
              <c:layout>
                <c:manualLayout>
                  <c:x val="-8.000749681280557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11-410C-A248-3ED0EAB8E6E7}"/>
                </c:ext>
              </c:extLst>
            </c:dLbl>
            <c:dLbl>
              <c:idx val="1"/>
              <c:layout>
                <c:manualLayout>
                  <c:x val="-1.3329570940339415E-2"/>
                  <c:y val="-0.262222572178477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11-410C-A248-3ED0EAB8E6E7}"/>
                </c:ext>
              </c:extLst>
            </c:dLbl>
            <c:dLbl>
              <c:idx val="2"/>
              <c:layout>
                <c:manualLayout>
                  <c:x val="-2.6470672566210773E-2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11-410C-A248-3ED0EAB8E6E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F11-410C-A248-3ED0EAB8E6E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YTD'!$B$44:$B$48</c:f>
              <c:strCache>
                <c:ptCount val="5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Functional Polymers</c:v>
                </c:pt>
                <c:pt idx="4">
                  <c:v>Corporate &amp; Business Services</c:v>
                </c:pt>
              </c:strCache>
            </c:strRef>
          </c:cat>
          <c:val>
            <c:numRef>
              <c:f>'CHART Pie YTD'!$E$44:$E$48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11-410C-A248-3ED0EAB8E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YTD'!$E$62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33C-48EB-B7B6-B3818667AE9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33C-48EB-B7B6-B3818667AE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33C-48EB-B7B6-B3818667AE9C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D33C-48EB-B7B6-B3818667AE9C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33C-48EB-B7B6-B3818667AE9C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3C-48EB-B7B6-B3818667AE9C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3C-48EB-B7B6-B3818667AE9C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3C-48EB-B7B6-B3818667AE9C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3C-48EB-B7B6-B3818667AE9C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YTD'!$B$64:$B$68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YTD'!$E$64:$E$68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33C-48EB-B7B6-B3818667A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2D8-4610-88C9-1C92FDCC8382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2D8-4610-88C9-1C92FDCC8382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2D8-4610-88C9-1C92FDCC8382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2D8-4610-88C9-1C92FDCC8382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92D8-4610-88C9-1C92FDCC8382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92D8-4610-88C9-1C92FDCC8382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92D8-4610-88C9-1C92FDCC8382}"/>
              </c:ext>
            </c:extLst>
          </c:dPt>
          <c:dLbls>
            <c:dLbl>
              <c:idx val="0"/>
              <c:layout>
                <c:manualLayout>
                  <c:x val="-0.19539267704052127"/>
                  <c:y val="-1.3333683289588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D8-4610-88C9-1C92FDCC8382}"/>
                </c:ext>
              </c:extLst>
            </c:dLbl>
            <c:dLbl>
              <c:idx val="1"/>
              <c:layout>
                <c:manualLayout>
                  <c:x val="-3.1085198620082927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D8-4610-88C9-1C92FDCC8382}"/>
                </c:ext>
              </c:extLst>
            </c:dLbl>
            <c:dLbl>
              <c:idx val="2"/>
              <c:layout>
                <c:manualLayout>
                  <c:x val="-4.884816926013031E-2"/>
                  <c:y val="-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D8-4610-88C9-1C92FDCC8382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D8-4610-88C9-1C92FDCC8382}"/>
                </c:ext>
              </c:extLst>
            </c:dLbl>
            <c:dLbl>
              <c:idx val="4"/>
              <c:layout>
                <c:manualLayout>
                  <c:x val="0.21358049038386898"/>
                  <c:y val="2.222222222222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D8-4610-88C9-1C92FDCC8382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2D8-4610-88C9-1C92FDCC8382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2D8-4610-88C9-1C92FDCC838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YTD'!$B$124:$B$133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YTD'!$E$124:$E$133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2D8-4610-88C9-1C92FDCC8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6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YTD'!$E$82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B089-4640-A86F-DE9D6151ABB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B089-4640-A86F-DE9D6151AB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B089-4640-A86F-DE9D6151ABB1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B089-4640-A86F-DE9D6151ABB1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B089-4640-A86F-DE9D6151ABB1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89-4640-A86F-DE9D6151ABB1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89-4640-A86F-DE9D6151ABB1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89-4640-A86F-DE9D6151ABB1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89-4640-A86F-DE9D6151ABB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YTD'!$B$84:$B$88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YTD'!$E$84:$E$88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089-4640-A86F-DE9D6151A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2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accent3"/>
            </a:solidFill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25C-4D45-94D4-FCFE1E63ACC7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2-825C-4D45-94D4-FCFE1E63ACC7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4-825C-4D45-94D4-FCFE1E63ACC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825C-4D45-94D4-FCFE1E63ACC7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6-825C-4D45-94D4-FCFE1E63ACC7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7-825C-4D45-94D4-FCFE1E63ACC7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8-825C-4D45-94D4-FCFE1E63ACC7}"/>
              </c:ext>
            </c:extLst>
          </c:dPt>
          <c:dLbls>
            <c:dLbl>
              <c:idx val="0"/>
              <c:layout>
                <c:manualLayout>
                  <c:x val="-4.4407426600118465E-3"/>
                  <c:y val="-9.3333333333333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5C-4D45-94D4-FCFE1E63ACC7}"/>
                </c:ext>
              </c:extLst>
            </c:dLbl>
            <c:dLbl>
              <c:idx val="1"/>
              <c:layout>
                <c:manualLayout>
                  <c:x val="-7.1051882560189544E-2"/>
                  <c:y val="0.10666631671041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5C-4D45-94D4-FCFE1E63ACC7}"/>
                </c:ext>
              </c:extLst>
            </c:dLbl>
            <c:dLbl>
              <c:idx val="2"/>
              <c:layout>
                <c:manualLayout>
                  <c:x val="-0.11545930916030803"/>
                  <c:y val="-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5C-4D45-94D4-FCFE1E63ACC7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5C-4D45-94D4-FCFE1E63ACC7}"/>
                </c:ext>
              </c:extLst>
            </c:dLbl>
            <c:dLbl>
              <c:idx val="4"/>
              <c:layout>
                <c:manualLayout>
                  <c:x val="0.23535936098062787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5C-4D45-94D4-FCFE1E63ACC7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5C-4D45-94D4-FCFE1E63ACC7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5C-4D45-94D4-FCFE1E63ACC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YTD'!$B$144:$B$149</c:f>
              <c:strCache>
                <c:ptCount val="6"/>
                <c:pt idx="0">
                  <c:v>Sustainable solutions</c:v>
                </c:pt>
                <c:pt idx="1">
                  <c:v>Neutral impact</c:v>
                </c:pt>
                <c:pt idx="5">
                  <c:v>Challenged applications</c:v>
                </c:pt>
              </c:strCache>
            </c:strRef>
          </c:cat>
          <c:val>
            <c:numRef>
              <c:f>'CHART Pie YTD'!$E$144:$E$149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25C-4D45-94D4-FCFE1E63A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YTD'!$B$160</c:f>
          <c:strCache>
            <c:ptCount val="1"/>
            <c:pt idx="0">
              <c:v>Net sales
Materials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63E9-4A02-AA0E-AC6E22D33C2E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63E9-4A02-AA0E-AC6E22D33C2E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63E9-4A02-AA0E-AC6E22D33C2E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63E9-4A02-AA0E-AC6E22D33C2E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63E9-4A02-AA0E-AC6E22D33C2E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63E9-4A02-AA0E-AC6E22D33C2E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63E9-4A02-AA0E-AC6E22D33C2E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E9-4A02-AA0E-AC6E22D33C2E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E9-4A02-AA0E-AC6E22D33C2E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E9-4A02-AA0E-AC6E22D33C2E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E9-4A02-AA0E-AC6E22D33C2E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3E9-4A02-AA0E-AC6E22D33C2E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3E9-4A02-AA0E-AC6E22D33C2E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3E9-4A02-AA0E-AC6E22D33C2E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YTD'!$B$164:$B$170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YTD'!$E$164:$E$170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3E9-4A02-AA0E-AC6E22D33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YTD'!$B$180</c:f>
          <c:strCache>
            <c:ptCount val="1"/>
            <c:pt idx="0">
              <c:v>Net sales
Chemicals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7BB-4E61-A62E-69984A39672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7BB-4E61-A62E-69984A39672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7BB-4E61-A62E-69984A39672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7BB-4E61-A62E-69984A39672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7BB-4E61-A62E-69984A39672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7BB-4E61-A62E-69984A39672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7BB-4E61-A62E-69984A396727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BB-4E61-A62E-69984A39672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BB-4E61-A62E-69984A396727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7BB-4E61-A62E-69984A39672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7BB-4E61-A62E-69984A39672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7BB-4E61-A62E-69984A39672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7BB-4E61-A62E-69984A39672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7BB-4E61-A62E-69984A39672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'CHART Pie YTD'!$B$184:$B$190</c:f>
              <c:numCache>
                <c:formatCode>_-[$€-2]\ * #,##0.00_-;\-[$€-2]\ * #,##0.00_-;_-[$€-2]\ * "-"??_-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Pie YTD'!$E$184:$E$190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7BB-4E61-A62E-69984A396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YTD'!$B$200</c:f>
          <c:strCache>
            <c:ptCount val="1"/>
            <c:pt idx="0">
              <c:v>Net sales
Solutions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D4CB-447B-9DDC-7C0236A392D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4CB-447B-9DDC-7C0236A392D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D4CB-447B-9DDC-7C0236A392D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4CB-447B-9DDC-7C0236A392D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D4CB-447B-9DDC-7C0236A392D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D4CB-447B-9DDC-7C0236A392D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D4CB-447B-9DDC-7C0236A392D7}"/>
              </c:ext>
            </c:extLst>
          </c:dPt>
          <c:dLbls>
            <c:dLbl>
              <c:idx val="0"/>
              <c:layout>
                <c:manualLayout>
                  <c:x val="2.7204972020007509E-3"/>
                  <c:y val="6.7990081679313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CB-447B-9DDC-7C0236A392D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CB-447B-9DDC-7C0236A392D7}"/>
                </c:ext>
              </c:extLst>
            </c:dLbl>
            <c:dLbl>
              <c:idx val="2"/>
              <c:layout>
                <c:manualLayout>
                  <c:x val="-4.8848363294210863E-2"/>
                  <c:y val="5.66296204595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CB-447B-9DDC-7C0236A392D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CB-447B-9DDC-7C0236A392D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CB-447B-9DDC-7C0236A392D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4CB-447B-9DDC-7C0236A392D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4CB-447B-9DDC-7C0236A392D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YTD'!$B$204:$B$210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YTD'!$E$204:$E$210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4CB-447B-9DDC-7C0236A39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3-4F44-BEB6-1FFD650D3450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3-4F44-BEB6-1FFD650D3450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03-4F44-BEB6-1FFD650D3450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03-4F44-BEB6-1FFD650D3450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03-4F44-BEB6-1FFD650D3450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703-4F44-BEB6-1FFD650D34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703-4F44-BEB6-1FFD650D34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703-4F44-BEB6-1FFD650D34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703-4F44-BEB6-1FFD650D34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703-4F44-BEB6-1FFD650D3450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703-4F44-BEB6-1FFD650D3450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703-4F44-BEB6-1FFD650D3450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703-4F44-BEB6-1FFD650D3450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703-4F44-BEB6-1FFD650D3450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08800384"/>
        <c:axId val="508800776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088-4309-9795-C640D9902405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703-4F44-BEB6-1FFD650D3450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088-4309-9795-C640D9902405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703-4F44-BEB6-1FFD650D3450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2088-4309-9795-C640D9902405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088-4309-9795-C640D9902405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088-4309-9795-C640D9902405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088-4309-9795-C640D9902405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088-4309-9795-C640D9902405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800384"/>
        <c:axId val="508800776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088-4309-9795-C640D9902405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2088-4309-9795-C640D9902405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088-4309-9795-C640D9902405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2088-4309-9795-C640D9902405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2088-4309-9795-C640D9902405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2088-4309-9795-C640D9902405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2088-4309-9795-C640D9902405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793328"/>
        <c:axId val="508794112"/>
      </c:lineChart>
      <c:catAx>
        <c:axId val="5088003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508800776"/>
        <c:crosses val="autoZero"/>
        <c:auto val="1"/>
        <c:lblAlgn val="ctr"/>
        <c:lblOffset val="100"/>
        <c:noMultiLvlLbl val="0"/>
      </c:catAx>
      <c:valAx>
        <c:axId val="50880077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508800384"/>
        <c:crosses val="autoZero"/>
        <c:crossBetween val="between"/>
        <c:dispUnits>
          <c:builtInUnit val="thousands"/>
        </c:dispUnits>
      </c:valAx>
      <c:valAx>
        <c:axId val="508794112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508793328"/>
        <c:crosses val="max"/>
        <c:crossBetween val="between"/>
      </c:valAx>
      <c:catAx>
        <c:axId val="50879332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508794112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</c:spPr>
    </c:plotArea>
    <c:plotVisOnly val="1"/>
    <c:dispBlanksAs val="gap"/>
    <c:showDLblsOverMax val="0"/>
  </c:chart>
  <c:spPr>
    <a:solidFill>
      <a:schemeClr val="bg1"/>
    </a:solidFill>
    <a:ln>
      <a:solidFill>
        <a:schemeClr val="bg1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5-488D-9732-A712BAF6F478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5-488D-9732-A712BAF6F478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5-488D-9732-A712BAF6F478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35-488D-9732-A712BAF6F478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35-488D-9732-A712BAF6F478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35-488D-9732-A712BAF6F4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35-488D-9732-A712BAF6F4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35-488D-9732-A712BAF6F47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35-488D-9732-A712BAF6F4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35-488D-9732-A712BAF6F478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35-488D-9732-A712BAF6F478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35-488D-9732-A712BAF6F478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A35-488D-9732-A712BAF6F478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A35-488D-9732-A712BAF6F478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10737800"/>
        <c:axId val="610738192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0F8A-4805-AB56-195D1410CF1F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A35-488D-9732-A712BAF6F478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0F8A-4805-AB56-195D1410CF1F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A35-488D-9732-A712BAF6F47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0F8A-4805-AB56-195D1410CF1F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0F8A-4805-AB56-195D1410CF1F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0F8A-4805-AB56-195D1410CF1F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0F8A-4805-AB56-195D1410CF1F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0F8A-4805-AB56-195D1410CF1F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0737800"/>
        <c:axId val="610738192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F8A-4805-AB56-195D1410CF1F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F8A-4805-AB56-195D1410CF1F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F8A-4805-AB56-195D1410CF1F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F8A-4805-AB56-195D1410CF1F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F8A-4805-AB56-195D1410CF1F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F8A-4805-AB56-195D1410CF1F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F8A-4805-AB56-195D1410CF1F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0735840"/>
        <c:axId val="610739760"/>
      </c:lineChart>
      <c:catAx>
        <c:axId val="610737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10738192"/>
        <c:crosses val="autoZero"/>
        <c:auto val="1"/>
        <c:lblAlgn val="ctr"/>
        <c:lblOffset val="100"/>
        <c:noMultiLvlLbl val="0"/>
      </c:catAx>
      <c:valAx>
        <c:axId val="61073819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10737800"/>
        <c:crosses val="autoZero"/>
        <c:crossBetween val="between"/>
        <c:dispUnits>
          <c:builtInUnit val="thousands"/>
        </c:dispUnits>
      </c:valAx>
      <c:valAx>
        <c:axId val="610739760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10735840"/>
        <c:crosses val="max"/>
        <c:crossBetween val="between"/>
      </c:valAx>
      <c:catAx>
        <c:axId val="61073584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10739760"/>
        <c:crosses val="autoZero"/>
        <c:auto val="1"/>
        <c:lblAlgn val="ctr"/>
        <c:lblOffset val="100"/>
        <c:noMultiLvlLbl val="0"/>
      </c:catAx>
      <c:spPr>
        <a:solidFill>
          <a:srgbClr val="EDEDED"/>
        </a:solidFill>
      </c:spPr>
    </c:plotArea>
    <c:plotVisOnly val="1"/>
    <c:dispBlanksAs val="gap"/>
    <c:showDLblsOverMax val="0"/>
  </c:chart>
  <c:spPr>
    <a:solidFill>
      <a:srgbClr val="EDEDED"/>
    </a:solidFill>
    <a:ln>
      <a:solidFill>
        <a:srgbClr val="EDEDED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2522941931528622E-2"/>
          <c:w val="1"/>
          <c:h val="0.870541218843994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EBITDA FY costs Karim'!$H$3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Karim'!$H$4:$H$12</c:f>
              <c:numCache>
                <c:formatCode>#,##0</c:formatCode>
                <c:ptCount val="8"/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82-4205-B095-A49EAFEFA8AE}"/>
            </c:ext>
          </c:extLst>
        </c:ser>
        <c:ser>
          <c:idx val="1"/>
          <c:order val="1"/>
          <c:tx>
            <c:strRef>
              <c:f>'CHART EBITDA FY costs Karim'!$I$3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Karim'!$I$4:$I$12</c:f>
              <c:numCache>
                <c:formatCode>#,##0</c:formatCode>
                <c:ptCount val="8"/>
                <c:pt idx="0">
                  <c:v>2356.29888350182</c:v>
                </c:pt>
                <c:pt idx="7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82-4205-B095-A49EAFEFA8AE}"/>
            </c:ext>
          </c:extLst>
        </c:ser>
        <c:ser>
          <c:idx val="2"/>
          <c:order val="2"/>
          <c:tx>
            <c:strRef>
              <c:f>'CHART EBITDA FY costs Karim'!$J$3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3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5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Karim'!$J$4:$J$12</c:f>
              <c:numCache>
                <c:formatCode>#,##0</c:formatCode>
                <c:ptCount val="8"/>
                <c:pt idx="1">
                  <c:v>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384.32922944676966</c:v>
                </c:pt>
                <c:pt idx="6">
                  <c:v>143.13285172617361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82-4205-B095-A49EAFEFA8AE}"/>
            </c:ext>
          </c:extLst>
        </c:ser>
        <c:ser>
          <c:idx val="3"/>
          <c:order val="3"/>
          <c:tx>
            <c:strRef>
              <c:f>'CHART EBITDA FY costs Karim'!$K$3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Karim'!$K$4:$K$12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82-4205-B095-A49EAFEFA8AE}"/>
            </c:ext>
          </c:extLst>
        </c:ser>
        <c:ser>
          <c:idx val="4"/>
          <c:order val="4"/>
          <c:tx>
            <c:strRef>
              <c:f>'CHART EBITDA FY costs Karim'!$L$3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9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B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Karim'!$L$4:$L$12</c:f>
              <c:numCache>
                <c:formatCode>#,##0</c:formatCode>
                <c:ptCount val="8"/>
                <c:pt idx="1">
                  <c:v>0</c:v>
                </c:pt>
                <c:pt idx="2">
                  <c:v>192.265925939998</c:v>
                </c:pt>
                <c:pt idx="3">
                  <c:v>245.49380910483319</c:v>
                </c:pt>
                <c:pt idx="4">
                  <c:v>1001.212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82-4205-B095-A49EAFEFA8AE}"/>
            </c:ext>
          </c:extLst>
        </c:ser>
        <c:ser>
          <c:idx val="5"/>
          <c:order val="5"/>
          <c:tx>
            <c:strRef>
              <c:f>'CHART EBITDA FY costs Karim'!$M$3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Karim'!$M$4:$M$12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10734272"/>
        <c:axId val="610734664"/>
      </c:barChart>
      <c:lineChart>
        <c:grouping val="standard"/>
        <c:varyColors val="0"/>
        <c:ser>
          <c:idx val="7"/>
          <c:order val="7"/>
          <c:tx>
            <c:strRef>
              <c:f>'CHART EBITDA FY costs Karim'!$O$3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9BE1-4670-9E3F-9D78DFCC913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F82-4205-B095-A49EAFEFA8A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9BE1-4670-9E3F-9D78DFCC9137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9BE1-4670-9E3F-9D78DFCC91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Karim'!$O$4:$O$12</c:f>
              <c:numCache>
                <c:formatCode>#,##0</c:formatCode>
                <c:ptCount val="8"/>
                <c:pt idx="0">
                  <c:v>0</c:v>
                </c:pt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0734272"/>
        <c:axId val="610734664"/>
      </c:lineChart>
      <c:lineChart>
        <c:grouping val="standard"/>
        <c:varyColors val="0"/>
        <c:ser>
          <c:idx val="6"/>
          <c:order val="6"/>
          <c:tx>
            <c:strRef>
              <c:f>'CHART EBITDA FY costs Karim'!$N$3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9BE1-4670-9E3F-9D78DFCC9137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9BE1-4670-9E3F-9D78DFCC9137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9BE1-4670-9E3F-9D78DFCC9137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9BE1-4670-9E3F-9D78DFCC9137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9BE1-4670-9E3F-9D78DFCC9137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9BE1-4670-9E3F-9D78DFCC9137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9BE1-4670-9E3F-9D78DFCC9137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9BE1-4670-9E3F-9D78DFCC9137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9BE1-4670-9E3F-9D78DFCC91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>
                    <a:solidFill>
                      <a:schemeClr val="tx2">
                        <a:lumMod val="75000"/>
                      </a:schemeClr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Karim'!$N$4:$N$12</c:f>
              <c:numCache>
                <c:formatCode>#,##0</c:formatCode>
                <c:ptCount val="8"/>
                <c:pt idx="0">
                  <c:v>2356.29888350182</c:v>
                </c:pt>
                <c:pt idx="1">
                  <c:v>2356.29888350182</c:v>
                </c:pt>
                <c:pt idx="2">
                  <c:v>2509.3049776756802</c:v>
                </c:pt>
                <c:pt idx="3">
                  <c:v>2754.7987867805132</c:v>
                </c:pt>
                <c:pt idx="4">
                  <c:v>3756.0107867805132</c:v>
                </c:pt>
                <c:pt idx="5">
                  <c:v>3756.0107867805132</c:v>
                </c:pt>
                <c:pt idx="6">
                  <c:v>3371.6815573337435</c:v>
                </c:pt>
                <c:pt idx="7">
                  <c:v>3228.5487056075699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0738584"/>
        <c:axId val="610735056"/>
      </c:lineChart>
      <c:catAx>
        <c:axId val="610734272"/>
        <c:scaling>
          <c:orientation val="minMax"/>
        </c:scaling>
        <c:delete val="0"/>
        <c:axPos val="b"/>
        <c:title>
          <c:tx>
            <c:strRef>
              <c:f>'CHART EBITDA FY costs Karim'!$P$13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9919388150251709"/>
              <c:y val="0.92833419545184592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10734664"/>
        <c:crossesAt val="0"/>
        <c:auto val="1"/>
        <c:lblAlgn val="ctr"/>
        <c:lblOffset val="100"/>
        <c:noMultiLvlLbl val="0"/>
      </c:catAx>
      <c:valAx>
        <c:axId val="610734664"/>
        <c:scaling>
          <c:orientation val="minMax"/>
          <c:min val="0"/>
        </c:scaling>
        <c:delete val="0"/>
        <c:axPos val="l"/>
        <c:title>
          <c:tx>
            <c:strRef>
              <c:f>'CHART EBITDA FY costs Karim'!$Q$13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54644808743169404"/>
              <c:y val="0.76559802287487788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chemeClr val="accent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10734272"/>
        <c:crosses val="autoZero"/>
        <c:crossBetween val="between"/>
      </c:valAx>
      <c:valAx>
        <c:axId val="610735056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610738584"/>
        <c:crosses val="max"/>
        <c:crossBetween val="between"/>
      </c:valAx>
      <c:catAx>
        <c:axId val="61073858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1073505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old'!$H$5:$H$29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8-4246-B230-EC53E273F9E2}"/>
            </c:ext>
          </c:extLst>
        </c:ser>
        <c:ser>
          <c:idx val="1"/>
          <c:order val="1"/>
          <c:tx>
            <c:strRef>
              <c:f>'CHART FCF YTD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old'!$I$5:$I$29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98-4246-B230-EC53E273F9E2}"/>
            </c:ext>
          </c:extLst>
        </c:ser>
        <c:ser>
          <c:idx val="11"/>
          <c:order val="2"/>
          <c:tx>
            <c:strRef>
              <c:f>'CHART FCF YTD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old'!$J$5:$J$29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98-4246-B230-EC53E273F9E2}"/>
            </c:ext>
          </c:extLst>
        </c:ser>
        <c:ser>
          <c:idx val="7"/>
          <c:order val="3"/>
          <c:tx>
            <c:strRef>
              <c:f>'CHART FCF YTD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 old'!$K$5:$K$29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98-4246-B230-EC53E273F9E2}"/>
            </c:ext>
          </c:extLst>
        </c:ser>
        <c:ser>
          <c:idx val="4"/>
          <c:order val="4"/>
          <c:tx>
            <c:strRef>
              <c:f>'CHART FCF YTD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old'!$N$5:$N$29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17.269999999999982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98-4246-B230-EC53E273F9E2}"/>
            </c:ext>
          </c:extLst>
        </c:ser>
        <c:ser>
          <c:idx val="3"/>
          <c:order val="5"/>
          <c:tx>
            <c:strRef>
              <c:f>'CHART FCF YTD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98-4246-B230-EC53E273F9E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98-4246-B230-EC53E273F9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98-4246-B230-EC53E273F9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98-4246-B230-EC53E273F9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98-4246-B230-EC53E273F9E2}"/>
              </c:ext>
            </c:extLst>
          </c:dPt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old'!$M$5:$M$29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81.72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98-4246-B230-EC53E273F9E2}"/>
            </c:ext>
          </c:extLst>
        </c:ser>
        <c:ser>
          <c:idx val="2"/>
          <c:order val="6"/>
          <c:tx>
            <c:strRef>
              <c:f>'CHART FCF YTD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old'!$L$5:$L$29</c:f>
              <c:numCache>
                <c:formatCode>#,##0</c:formatCode>
                <c:ptCount val="8"/>
                <c:pt idx="0">
                  <c:v>0</c:v>
                </c:pt>
                <c:pt idx="1">
                  <c:v>1021.89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951.65870560757003</c:v>
                </c:pt>
                <c:pt idx="6">
                  <c:v>62.01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98-4246-B230-EC53E273F9E2}"/>
            </c:ext>
          </c:extLst>
        </c:ser>
        <c:ser>
          <c:idx val="10"/>
          <c:order val="7"/>
          <c:tx>
            <c:strRef>
              <c:f>'CHART FCF YTD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old'!$Q$5:$Q$29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98-4246-B230-EC53E273F9E2}"/>
            </c:ext>
          </c:extLst>
        </c:ser>
        <c:ser>
          <c:idx val="9"/>
          <c:order val="8"/>
          <c:tx>
            <c:strRef>
              <c:f>'CHART FCF YTD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old'!$P$5:$P$29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98-4246-B230-EC53E273F9E2}"/>
            </c:ext>
          </c:extLst>
        </c:ser>
        <c:ser>
          <c:idx val="5"/>
          <c:order val="9"/>
          <c:tx>
            <c:strRef>
              <c:f>'CHART FCF YTD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 old'!$O$5:$O$29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10736624"/>
        <c:axId val="610733096"/>
      </c:barChart>
      <c:lineChart>
        <c:grouping val="standard"/>
        <c:varyColors val="0"/>
        <c:ser>
          <c:idx val="8"/>
          <c:order val="11"/>
          <c:tx>
            <c:strRef>
              <c:f>'CHART FCF YTD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AE0C-40AA-B57D-D653CBAF93C5}"/>
                </c:ext>
              </c:extLst>
            </c:dLbl>
            <c:dLbl>
              <c:idx val="4"/>
              <c:layout>
                <c:manualLayout>
                  <c:x val="-7.3434911545147849E-2"/>
                  <c:y val="-0.32825881934249745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698-4246-B230-EC53E273F9E2}"/>
                </c:ext>
              </c:extLst>
            </c:dLbl>
            <c:dLbl>
              <c:idx val="6"/>
              <c:layout>
                <c:manualLayout>
                  <c:x val="-8.1450557316699201E-2"/>
                  <c:y val="-0.3454250633924996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698-4246-B230-EC53E273F9E2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AE0C-40AA-B57D-D653CBAF93C5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AE0C-40AA-B57D-D653CBAF93C5}"/>
                </c:ext>
              </c:extLst>
            </c:dLbl>
            <c:dLbl>
              <c:idx val="9"/>
              <c:layout>
                <c:manualLayout>
                  <c:x val="-4.0775757575757576E-2"/>
                  <c:y val="0.1050980824859585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698-4246-B230-EC53E273F9E2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AE0C-40AA-B57D-D653CBAF93C5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AE0C-40AA-B57D-D653CBAF93C5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AE0C-40AA-B57D-D653CBAF93C5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AE0C-40AA-B57D-D653CBAF93C5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old'!$S$5:$S$29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0736624"/>
        <c:axId val="610733096"/>
      </c:lineChart>
      <c:lineChart>
        <c:grouping val="standard"/>
        <c:varyColors val="0"/>
        <c:ser>
          <c:idx val="6"/>
          <c:order val="10"/>
          <c:tx>
            <c:strRef>
              <c:f>'CHART FCF YTD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AE0C-40AA-B57D-D653CBAF93C5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AE0C-40AA-B57D-D653CBAF93C5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AE0C-40AA-B57D-D653CBAF93C5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AE0C-40AA-B57D-D653CBAF93C5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AE0C-40AA-B57D-D653CBAF93C5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AE0C-40AA-B57D-D653CBAF93C5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AE0C-40AA-B57D-D653CBAF93C5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AE0C-40AA-B57D-D653CBAF93C5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 old'!$T$5:$T$29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FCF YTD old'!$R$5:$R$29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3228.5487056075699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2206.65870560757</c:v>
                </c:pt>
                <c:pt idx="6">
                  <c:v>1255</c:v>
                </c:pt>
                <c:pt idx="7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0737016"/>
        <c:axId val="610738976"/>
      </c:lineChart>
      <c:catAx>
        <c:axId val="6107366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10733096"/>
        <c:crosses val="autoZero"/>
        <c:auto val="1"/>
        <c:lblAlgn val="ctr"/>
        <c:lblOffset val="100"/>
        <c:noMultiLvlLbl val="0"/>
      </c:catAx>
      <c:valAx>
        <c:axId val="61073309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10736624"/>
        <c:crosses val="autoZero"/>
        <c:crossBetween val="between"/>
        <c:dispUnits>
          <c:builtInUnit val="thousands"/>
        </c:dispUnits>
      </c:valAx>
      <c:valAx>
        <c:axId val="610738976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10737016"/>
        <c:crosses val="max"/>
        <c:crossBetween val="between"/>
      </c:valAx>
      <c:catAx>
        <c:axId val="610737016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1073897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94-4285-BD9E-E0AC251176E4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94-4285-BD9E-E0AC251176E4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94-4285-BD9E-E0AC251176E4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94-4285-BD9E-E0AC251176E4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94-4285-BD9E-E0AC251176E4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94-4285-BD9E-E0AC251176E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94-4285-BD9E-E0AC251176E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94-4285-BD9E-E0AC251176E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D94-4285-BD9E-E0AC251176E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94-4285-BD9E-E0AC251176E4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D94-4285-BD9E-E0AC251176E4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D94-4285-BD9E-E0AC251176E4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D94-4285-BD9E-E0AC251176E4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D94-4285-BD9E-E0AC251176E4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10740152"/>
        <c:axId val="610740544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5A43-4F37-BAA4-34DC0940C2E1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5A43-4F37-BAA4-34DC0940C2E1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5A43-4F37-BAA4-34DC0940C2E1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5A43-4F37-BAA4-34DC0940C2E1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5A43-4F37-BAA4-34DC0940C2E1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5A43-4F37-BAA4-34DC0940C2E1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5A43-4F37-BAA4-34DC0940C2E1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5A43-4F37-BAA4-34DC0940C2E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0740152"/>
        <c:axId val="610740544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5A43-4F37-BAA4-34DC0940C2E1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5A43-4F37-BAA4-34DC0940C2E1}"/>
                </c:ext>
              </c:extLst>
            </c:dLbl>
            <c:dLbl>
              <c:idx val="5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5A43-4F37-BAA4-34DC0940C2E1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5A43-4F37-BAA4-34DC0940C2E1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5A43-4F37-BAA4-34DC0940C2E1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5A43-4F37-BAA4-34DC0940C2E1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5A43-4F37-BAA4-34DC0940C2E1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5A43-4F37-BAA4-34DC0940C2E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0737408"/>
        <c:axId val="610733488"/>
      </c:lineChart>
      <c:catAx>
        <c:axId val="6107401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10740544"/>
        <c:crosses val="autoZero"/>
        <c:auto val="1"/>
        <c:lblAlgn val="ctr"/>
        <c:lblOffset val="100"/>
        <c:noMultiLvlLbl val="0"/>
      </c:catAx>
      <c:valAx>
        <c:axId val="61074054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10740152"/>
        <c:crosses val="autoZero"/>
        <c:crossBetween val="between"/>
        <c:dispUnits>
          <c:builtInUnit val="thousands"/>
        </c:dispUnits>
      </c:valAx>
      <c:valAx>
        <c:axId val="61073348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10737408"/>
        <c:crosses val="max"/>
        <c:crossBetween val="between"/>
      </c:valAx>
      <c:catAx>
        <c:axId val="61073740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1073348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2.9006236605745386E-2"/>
          <c:w val="1"/>
          <c:h val="0.834948108550651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8-4F0C-9C19-59DB23671DF1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rgbClr val="25284C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58-4F0C-9C19-59DB23671DF1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58-4F0C-9C19-59DB23671DF1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58-4F0C-9C19-59DB23671DF1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58-4F0C-9C19-59DB23671DF1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58-4F0C-9C19-59DB23671DF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58-4F0C-9C19-59DB23671DF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58-4F0C-9C19-59DB23671DF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58-4F0C-9C19-59DB23671DF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58-4F0C-9C19-59DB23671DF1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158-4F0C-9C19-59DB23671DF1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rgbClr val="9498CB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158-4F0C-9C19-59DB23671DF1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158-4F0C-9C19-59DB23671DF1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158-4F0C-9C19-59DB23671DF1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12430352"/>
        <c:axId val="612435056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B333-4580-AAD8-8897BE1A8748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B333-4580-AAD8-8897BE1A8748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1100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2430352"/>
        <c:axId val="612435056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B333-4580-AAD8-8897BE1A8748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B333-4580-AAD8-8897BE1A8748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B333-4580-AAD8-8897BE1A8748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B333-4580-AAD8-8897BE1A8748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B333-4580-AAD8-8897BE1A8748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B333-4580-AAD8-8897BE1A8748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B333-4580-AAD8-8897BE1A874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2431920"/>
        <c:axId val="612437016"/>
      </c:lineChart>
      <c:catAx>
        <c:axId val="6124303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rgbClr val="8496B0"/>
            </a:solidFill>
          </a:ln>
        </c:spPr>
        <c:crossAx val="612435056"/>
        <c:crosses val="autoZero"/>
        <c:auto val="1"/>
        <c:lblAlgn val="ctr"/>
        <c:lblOffset val="100"/>
        <c:noMultiLvlLbl val="0"/>
      </c:catAx>
      <c:valAx>
        <c:axId val="61243505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12430352"/>
        <c:crosses val="autoZero"/>
        <c:crossBetween val="between"/>
        <c:dispUnits>
          <c:builtInUnit val="thousands"/>
        </c:dispUnits>
      </c:valAx>
      <c:valAx>
        <c:axId val="612437016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12431920"/>
        <c:crosses val="max"/>
        <c:crossBetween val="between"/>
      </c:valAx>
      <c:catAx>
        <c:axId val="61243192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1243701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rgbClr val="EDEDED"/>
    </a:solidFill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1'!$H$5:$H$16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C8-4C4D-BC37-39C61E1FB008}"/>
            </c:ext>
          </c:extLst>
        </c:ser>
        <c:ser>
          <c:idx val="1"/>
          <c:order val="1"/>
          <c:tx>
            <c:strRef>
              <c:f>'CHART Net Debt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1'!$I$5:$I$16</c:f>
              <c:numCache>
                <c:formatCode>#,##0</c:formatCode>
                <c:ptCount val="8"/>
                <c:pt idx="0">
                  <c:v>-2008.6089985252615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C8-4C4D-BC37-39C61E1FB008}"/>
            </c:ext>
          </c:extLst>
        </c:ser>
        <c:ser>
          <c:idx val="11"/>
          <c:order val="2"/>
          <c:tx>
            <c:strRef>
              <c:f>'CHART Net Debt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1'!$J$5:$J$16</c:f>
              <c:numCache>
                <c:formatCode>#,##0</c:formatCode>
                <c:ptCount val="8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C8-4C4D-BC37-39C61E1FB008}"/>
            </c:ext>
          </c:extLst>
        </c:ser>
        <c:ser>
          <c:idx val="7"/>
          <c:order val="3"/>
          <c:tx>
            <c:strRef>
              <c:f>'CHART Net Debt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1'!$K$5:$K$16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C8-4C4D-BC37-39C61E1FB008}"/>
            </c:ext>
          </c:extLst>
        </c:ser>
        <c:ser>
          <c:idx val="4"/>
          <c:order val="4"/>
          <c:tx>
            <c:strRef>
              <c:f>'CHART Net Debt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1'!$N$5:$N$16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C8-4C4D-BC37-39C61E1FB008}"/>
            </c:ext>
          </c:extLst>
        </c:ser>
        <c:ser>
          <c:idx val="3"/>
          <c:order val="5"/>
          <c:tx>
            <c:strRef>
              <c:f>'CHART Net Debt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1C8-4C4D-BC37-39C61E1FB0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1C8-4C4D-BC37-39C61E1FB0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1C8-4C4D-BC37-39C61E1FB0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1C8-4C4D-BC37-39C61E1FB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1C8-4C4D-BC37-39C61E1FB008}"/>
              </c:ext>
            </c:extLst>
          </c:dPt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1'!$M$5:$M$16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C8-4C4D-BC37-39C61E1FB008}"/>
            </c:ext>
          </c:extLst>
        </c:ser>
        <c:ser>
          <c:idx val="2"/>
          <c:order val="6"/>
          <c:tx>
            <c:strRef>
              <c:f>'CHART Net Debt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1'!$L$5:$L$16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C8-4C4D-BC37-39C61E1FB008}"/>
            </c:ext>
          </c:extLst>
        </c:ser>
        <c:ser>
          <c:idx val="10"/>
          <c:order val="7"/>
          <c:tx>
            <c:strRef>
              <c:f>'CHART Net Debt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1'!$Q$5:$Q$16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1C8-4C4D-BC37-39C61E1FB008}"/>
            </c:ext>
          </c:extLst>
        </c:ser>
        <c:ser>
          <c:idx val="9"/>
          <c:order val="8"/>
          <c:tx>
            <c:strRef>
              <c:f>'CHART Net Debt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1'!$P$5:$P$16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1C8-4C4D-BC37-39C61E1FB008}"/>
            </c:ext>
          </c:extLst>
        </c:ser>
        <c:ser>
          <c:idx val="5"/>
          <c:order val="9"/>
          <c:tx>
            <c:strRef>
              <c:f>'CHART Net Debt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1C8-4C4D-BC37-39C61E1FB00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1C8-4C4D-BC37-39C61E1FB0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1C8-4C4D-BC37-39C61E1FB008}"/>
              </c:ext>
            </c:extLst>
          </c:dPt>
          <c:val>
            <c:numRef>
              <c:f>'CHART Net Debt YTD-old 1'!$O$5:$O$16</c:f>
              <c:numCache>
                <c:formatCode>#,##0</c:formatCode>
                <c:ptCount val="8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0</c:v>
                </c:pt>
                <c:pt idx="5">
                  <c:v>0</c:v>
                </c:pt>
                <c:pt idx="6">
                  <c:v>-322.4587898483237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12431528"/>
        <c:axId val="612435448"/>
      </c:barChart>
      <c:lineChart>
        <c:grouping val="standard"/>
        <c:varyColors val="0"/>
        <c:ser>
          <c:idx val="8"/>
          <c:order val="11"/>
          <c:tx>
            <c:strRef>
              <c:f>'CHART Net Debt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B881-4A33-8296-B7B458E3DAD2}"/>
                </c:ext>
              </c:extLst>
            </c:dLbl>
            <c:dLbl>
              <c:idx val="3"/>
              <c:layout>
                <c:manualLayout>
                  <c:x val="-6.9494488188976383E-2"/>
                  <c:y val="0.2081232492997199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1C8-4C4D-BC37-39C61E1FB008}"/>
                </c:ext>
              </c:extLst>
            </c:dLbl>
            <c:dLbl>
              <c:idx val="5"/>
              <c:layout>
                <c:manualLayout>
                  <c:x val="-5.7905686789151353E-2"/>
                  <c:y val="8.7881904692990273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1C8-4C4D-BC37-39C61E1FB008}"/>
                </c:ext>
              </c:extLst>
            </c:dLbl>
            <c:dLbl>
              <c:idx val="7"/>
              <c:layout>
                <c:manualLayout>
                  <c:x val="-1.380559930008749E-2"/>
                  <c:y val="0.6107845342861554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1C8-4C4D-BC37-39C61E1FB00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B881-4A33-8296-B7B458E3DAD2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B881-4A33-8296-B7B458E3DAD2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B881-4A33-8296-B7B458E3DAD2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B881-4A33-8296-B7B458E3DAD2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1'!$S$5:$S$16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2431528"/>
        <c:axId val="612435448"/>
      </c:lineChart>
      <c:lineChart>
        <c:grouping val="standard"/>
        <c:varyColors val="0"/>
        <c:ser>
          <c:idx val="6"/>
          <c:order val="10"/>
          <c:tx>
            <c:strRef>
              <c:f>'CHART Net Debt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B881-4A33-8296-B7B458E3DAD2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B881-4A33-8296-B7B458E3DAD2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B881-4A33-8296-B7B458E3DAD2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1C8-4C4D-BC37-39C61E1FB008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1C8-4C4D-BC37-39C61E1FB008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B881-4A33-8296-B7B458E3DAD2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B881-4A33-8296-B7B458E3DAD2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B881-4A33-8296-B7B458E3DAD2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B881-4A33-8296-B7B458E3DAD2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B881-4A33-8296-B7B458E3DAD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1'!$T$5:$T$16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Net Debt YTD-old 1'!$R$5:$R$16</c:f>
              <c:numCache>
                <c:formatCode>#,##0</c:formatCode>
                <c:ptCount val="8"/>
                <c:pt idx="0">
                  <c:v>-3808.6089985252615</c:v>
                </c:pt>
                <c:pt idx="1">
                  <c:v>-3808.6089985252615</c:v>
                </c:pt>
                <c:pt idx="2">
                  <c:v>-3113.9289985252617</c:v>
                </c:pt>
                <c:pt idx="3">
                  <c:v>-3268.9289985252617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-3591.3877883735854</c:v>
                </c:pt>
                <c:pt idx="7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2437408"/>
        <c:axId val="612435840"/>
      </c:lineChart>
      <c:catAx>
        <c:axId val="612431528"/>
        <c:scaling>
          <c:orientation val="minMax"/>
        </c:scaling>
        <c:delete val="0"/>
        <c:axPos val="t"/>
        <c:title>
          <c:tx>
            <c:strRef>
              <c:f>'CHART Net Debt YTD-old 1'!$U$6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12435448"/>
        <c:crosses val="autoZero"/>
        <c:auto val="1"/>
        <c:lblAlgn val="ctr"/>
        <c:lblOffset val="100"/>
        <c:noMultiLvlLbl val="0"/>
      </c:catAx>
      <c:valAx>
        <c:axId val="612435448"/>
        <c:scaling>
          <c:orientation val="maxMin"/>
          <c:max val="0"/>
        </c:scaling>
        <c:delete val="0"/>
        <c:axPos val="l"/>
        <c:title>
          <c:tx>
            <c:strRef>
              <c:f>'CHART Net Debt YTD-old 1'!$U$7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12431528"/>
        <c:crosses val="autoZero"/>
        <c:crossBetween val="between"/>
        <c:dispUnits>
          <c:builtInUnit val="thousands"/>
        </c:dispUnits>
      </c:valAx>
      <c:valAx>
        <c:axId val="612435840"/>
        <c:scaling>
          <c:orientation val="maxMin"/>
          <c:max val="0"/>
        </c:scaling>
        <c:delete val="1"/>
        <c:axPos val="r"/>
        <c:title>
          <c:tx>
            <c:strRef>
              <c:f>'CHART Net Debt YTD-old 1'!$U$16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12437408"/>
        <c:crosses val="max"/>
        <c:crossBetween val="between"/>
      </c:valAx>
      <c:catAx>
        <c:axId val="612437408"/>
        <c:scaling>
          <c:orientation val="minMax"/>
        </c:scaling>
        <c:delete val="1"/>
        <c:axPos val="t"/>
        <c:title>
          <c:tx>
            <c:strRef>
              <c:f>'CHART Net Debt YTD-old 1'!$U$15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12435840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2'!$H$3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2'!$H$5:$H$18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1B-4A3B-9A19-B1C203AF4BBD}"/>
            </c:ext>
          </c:extLst>
        </c:ser>
        <c:ser>
          <c:idx val="1"/>
          <c:order val="1"/>
          <c:tx>
            <c:strRef>
              <c:f>'CHART Net Debt YTD-old 2'!$I$3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2'!$I$5:$I$18</c:f>
              <c:numCache>
                <c:formatCode>#,##0</c:formatCode>
                <c:ptCount val="6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1B-4A3B-9A19-B1C203AF4BBD}"/>
            </c:ext>
          </c:extLst>
        </c:ser>
        <c:ser>
          <c:idx val="11"/>
          <c:order val="2"/>
          <c:tx>
            <c:strRef>
              <c:f>'CHART Net Debt YTD-old 2'!$J$3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2'!$J$5:$J$18</c:f>
              <c:numCache>
                <c:formatCode>#,##0</c:formatCode>
                <c:ptCount val="6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1B-4A3B-9A19-B1C203AF4BBD}"/>
            </c:ext>
          </c:extLst>
        </c:ser>
        <c:ser>
          <c:idx val="7"/>
          <c:order val="3"/>
          <c:tx>
            <c:strRef>
              <c:f>'CHART Net Debt YTD-old 2'!$K$3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2'!$K$5:$K$18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1B-4A3B-9A19-B1C203AF4BBD}"/>
            </c:ext>
          </c:extLst>
        </c:ser>
        <c:ser>
          <c:idx val="4"/>
          <c:order val="4"/>
          <c:tx>
            <c:strRef>
              <c:f>'CHART Net Debt YTD-old 2'!$N$3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2'!$N$5:$N$18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1B-4A3B-9A19-B1C203AF4BBD}"/>
            </c:ext>
          </c:extLst>
        </c:ser>
        <c:ser>
          <c:idx val="3"/>
          <c:order val="5"/>
          <c:tx>
            <c:strRef>
              <c:f>'CHART Net Debt YTD-old 2'!$M$3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21B-4A3B-9A19-B1C203AF4BB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21B-4A3B-9A19-B1C203AF4BB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21B-4A3B-9A19-B1C203AF4BB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21B-4A3B-9A19-B1C203AF4BB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21B-4A3B-9A19-B1C203AF4BBD}"/>
              </c:ext>
            </c:extLst>
          </c:dPt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2'!$M$5:$M$18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21B-4A3B-9A19-B1C203AF4BBD}"/>
            </c:ext>
          </c:extLst>
        </c:ser>
        <c:ser>
          <c:idx val="2"/>
          <c:order val="6"/>
          <c:tx>
            <c:strRef>
              <c:f>'CHART Net Debt YTD-old 2'!$L$3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2'!$L$5:$L$18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21B-4A3B-9A19-B1C203AF4BBD}"/>
            </c:ext>
          </c:extLst>
        </c:ser>
        <c:ser>
          <c:idx val="10"/>
          <c:order val="7"/>
          <c:tx>
            <c:strRef>
              <c:f>'CHART Net Debt YTD-old 2'!$Q$3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2'!$Q$5:$Q$18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21B-4A3B-9A19-B1C203AF4BBD}"/>
            </c:ext>
          </c:extLst>
        </c:ser>
        <c:ser>
          <c:idx val="9"/>
          <c:order val="8"/>
          <c:tx>
            <c:strRef>
              <c:f>'CHART Net Debt YTD-old 2'!$P$3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2'!$P$5:$P$18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21B-4A3B-9A19-B1C203AF4BBD}"/>
            </c:ext>
          </c:extLst>
        </c:ser>
        <c:ser>
          <c:idx val="5"/>
          <c:order val="9"/>
          <c:tx>
            <c:strRef>
              <c:f>'CHART Net Debt YTD-old 2'!$O$3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21B-4A3B-9A19-B1C203AF4BB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21B-4A3B-9A19-B1C203AF4BB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21B-4A3B-9A19-B1C203AF4BBD}"/>
              </c:ext>
            </c:extLst>
          </c:dPt>
          <c:val>
            <c:numRef>
              <c:f>'CHART Net Debt YTD-old 2'!$O$5:$O$18</c:f>
              <c:numCache>
                <c:formatCode>#,##0</c:formatCode>
                <c:ptCount val="6"/>
                <c:pt idx="0">
                  <c:v>0</c:v>
                </c:pt>
                <c:pt idx="1">
                  <c:v>-694.68000000000006</c:v>
                </c:pt>
                <c:pt idx="2">
                  <c:v>-155</c:v>
                </c:pt>
                <c:pt idx="3">
                  <c:v>-82</c:v>
                </c:pt>
                <c:pt idx="4">
                  <c:v>-264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12430744"/>
        <c:axId val="612432704"/>
      </c:barChart>
      <c:lineChart>
        <c:grouping val="standard"/>
        <c:varyColors val="0"/>
        <c:ser>
          <c:idx val="8"/>
          <c:order val="11"/>
          <c:tx>
            <c:strRef>
              <c:f>'CHART Net Debt YTD-old 2'!$S$3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CB2E-407D-B045-56BAC11DEBB8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CB2E-407D-B045-56BAC11DEBB8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B2E-407D-B045-56BAC11DEBB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B2E-407D-B045-56BAC11DEBB8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B2E-407D-B045-56BAC11DEBB8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B2E-407D-B045-56BAC11DEBB8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B2E-407D-B045-56BAC11DEBB8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2'!$S$5:$S$18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2430744"/>
        <c:axId val="612432704"/>
      </c:lineChart>
      <c:lineChart>
        <c:grouping val="standard"/>
        <c:varyColors val="0"/>
        <c:ser>
          <c:idx val="6"/>
          <c:order val="10"/>
          <c:tx>
            <c:strRef>
              <c:f>'CHART Net Debt YTD-old 2'!$R$3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B2E-407D-B045-56BAC11DEBB8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CB2E-407D-B045-56BAC11DEBB8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CB2E-407D-B045-56BAC11DEBB8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21B-4A3B-9A19-B1C203AF4BBD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21B-4A3B-9A19-B1C203AF4BBD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CB2E-407D-B045-56BAC11DEBB8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CB2E-407D-B045-56BAC11DEBB8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CB2E-407D-B045-56BAC11DEBB8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CB2E-407D-B045-56BAC11DEBB8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CB2E-407D-B045-56BAC11DEBB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2'!$T$5:$T$18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Net Debt YTD-old 2'!$R$5:$R$18</c:f>
              <c:numCache>
                <c:formatCode>#,##0</c:formatCode>
                <c:ptCount val="6"/>
                <c:pt idx="0">
                  <c:v>-3949.3819453292354</c:v>
                </c:pt>
                <c:pt idx="1">
                  <c:v>-3949.3819453292354</c:v>
                </c:pt>
                <c:pt idx="2">
                  <c:v>-3409.7019453292351</c:v>
                </c:pt>
                <c:pt idx="3">
                  <c:v>-3409.7019453292351</c:v>
                </c:pt>
                <c:pt idx="4">
                  <c:v>-3591.7019453292351</c:v>
                </c:pt>
                <c:pt idx="5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2432312"/>
        <c:axId val="612433096"/>
      </c:lineChart>
      <c:catAx>
        <c:axId val="612430744"/>
        <c:scaling>
          <c:orientation val="minMax"/>
        </c:scaling>
        <c:delete val="0"/>
        <c:axPos val="t"/>
        <c:title>
          <c:tx>
            <c:strRef>
              <c:f>'CHART Net Debt YTD-old 2'!$U$6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12432704"/>
        <c:crosses val="autoZero"/>
        <c:auto val="1"/>
        <c:lblAlgn val="ctr"/>
        <c:lblOffset val="100"/>
        <c:noMultiLvlLbl val="0"/>
      </c:catAx>
      <c:valAx>
        <c:axId val="612432704"/>
        <c:scaling>
          <c:orientation val="maxMin"/>
          <c:max val="0"/>
        </c:scaling>
        <c:delete val="0"/>
        <c:axPos val="l"/>
        <c:title>
          <c:tx>
            <c:strRef>
              <c:f>'CHART Net Debt YTD-old 2'!$U$7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12430744"/>
        <c:crosses val="autoZero"/>
        <c:crossBetween val="between"/>
        <c:dispUnits>
          <c:builtInUnit val="thousands"/>
        </c:dispUnits>
      </c:valAx>
      <c:valAx>
        <c:axId val="612433096"/>
        <c:scaling>
          <c:orientation val="maxMin"/>
          <c:max val="0"/>
        </c:scaling>
        <c:delete val="1"/>
        <c:axPos val="r"/>
        <c:title>
          <c:tx>
            <c:strRef>
              <c:f>'CHART Net Debt YTD-old 2'!$U$18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12432312"/>
        <c:crosses val="max"/>
        <c:crossBetween val="between"/>
      </c:valAx>
      <c:catAx>
        <c:axId val="612432312"/>
        <c:scaling>
          <c:orientation val="minMax"/>
        </c:scaling>
        <c:delete val="1"/>
        <c:axPos val="t"/>
        <c:title>
          <c:tx>
            <c:strRef>
              <c:f>'CHART Net Debt YTD-old 2'!$U$17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1243309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 - 2020'!$H$3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- 2020'!$H$5:$H$18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8DB-B696-EF885B001D27}"/>
            </c:ext>
          </c:extLst>
        </c:ser>
        <c:ser>
          <c:idx val="1"/>
          <c:order val="1"/>
          <c:tx>
            <c:strRef>
              <c:f>'CHART Net Debt YTD - 2020'!$I$3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- 2020'!$I$5:$I$18</c:f>
              <c:numCache>
                <c:formatCode>#,##0</c:formatCode>
                <c:ptCount val="7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D4-48DB-B696-EF885B001D27}"/>
            </c:ext>
          </c:extLst>
        </c:ser>
        <c:ser>
          <c:idx val="11"/>
          <c:order val="2"/>
          <c:tx>
            <c:strRef>
              <c:f>'CHART Net Debt YTD - 2020'!$J$3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- 2020'!$J$5:$J$18</c:f>
              <c:numCache>
                <c:formatCode>#,##0</c:formatCode>
                <c:ptCount val="7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D4-48DB-B696-EF885B001D27}"/>
            </c:ext>
          </c:extLst>
        </c:ser>
        <c:ser>
          <c:idx val="7"/>
          <c:order val="3"/>
          <c:tx>
            <c:strRef>
              <c:f>'CHART Net Debt YTD - 2020'!$K$3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 - 2020'!$K$5:$K$18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D4-48DB-B696-EF885B001D27}"/>
            </c:ext>
          </c:extLst>
        </c:ser>
        <c:ser>
          <c:idx val="4"/>
          <c:order val="4"/>
          <c:tx>
            <c:strRef>
              <c:f>'CHART Net Debt YTD - 2020'!$N$3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- 2020'!$N$5:$N$18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D4-48DB-B696-EF885B001D27}"/>
            </c:ext>
          </c:extLst>
        </c:ser>
        <c:ser>
          <c:idx val="3"/>
          <c:order val="5"/>
          <c:tx>
            <c:strRef>
              <c:f>'CHART Net Debt YTD - 2020'!$M$3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ED4-48DB-B696-EF885B001D2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D4-48DB-B696-EF885B001D2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D4-48DB-B696-EF885B001D2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ED4-48DB-B696-EF885B001D2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ED4-48DB-B696-EF885B001D27}"/>
              </c:ext>
            </c:extLst>
          </c:dPt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- 2020'!$M$5:$M$18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ED4-48DB-B696-EF885B001D27}"/>
            </c:ext>
          </c:extLst>
        </c:ser>
        <c:ser>
          <c:idx val="2"/>
          <c:order val="6"/>
          <c:tx>
            <c:strRef>
              <c:f>'CHART Net Debt YTD - 2020'!$L$3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- 2020'!$L$5:$L$18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ED4-48DB-B696-EF885B001D27}"/>
            </c:ext>
          </c:extLst>
        </c:ser>
        <c:ser>
          <c:idx val="10"/>
          <c:order val="7"/>
          <c:tx>
            <c:strRef>
              <c:f>'CHART Net Debt YTD - 2020'!$Q$3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- 2020'!$Q$5:$Q$18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ED4-48DB-B696-EF885B001D27}"/>
            </c:ext>
          </c:extLst>
        </c:ser>
        <c:ser>
          <c:idx val="9"/>
          <c:order val="8"/>
          <c:tx>
            <c:strRef>
              <c:f>'CHART Net Debt YTD - 2020'!$P$3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- 2020'!$P$5:$P$18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ED4-48DB-B696-EF885B001D27}"/>
            </c:ext>
          </c:extLst>
        </c:ser>
        <c:ser>
          <c:idx val="5"/>
          <c:order val="9"/>
          <c:tx>
            <c:strRef>
              <c:f>'CHART Net Debt YTD - 2020'!$O$3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ED4-48DB-B696-EF885B001D2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ED4-48DB-B696-EF885B001D2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D4-48DB-B696-EF885B001D27}"/>
              </c:ext>
            </c:extLst>
          </c:dPt>
          <c:val>
            <c:numRef>
              <c:f>'CHART Net Debt YTD - 2020'!$O$5:$O$18</c:f>
              <c:numCache>
                <c:formatCode>#,##0</c:formatCode>
                <c:ptCount val="7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-82</c:v>
                </c:pt>
                <c:pt idx="5">
                  <c:v>-264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12434272"/>
        <c:axId val="612436232"/>
      </c:barChart>
      <c:lineChart>
        <c:grouping val="standard"/>
        <c:varyColors val="0"/>
        <c:ser>
          <c:idx val="8"/>
          <c:order val="11"/>
          <c:tx>
            <c:strRef>
              <c:f>'CHART Net Debt YTD - 2020'!$S$3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8FEA-4C14-BCF9-9AB4D82A874C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8FEA-4C14-BCF9-9AB4D82A874C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8FEA-4C14-BCF9-9AB4D82A874C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8FEA-4C14-BCF9-9AB4D82A874C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8FEA-4C14-BCF9-9AB4D82A874C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8FEA-4C14-BCF9-9AB4D82A874C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8FEA-4C14-BCF9-9AB4D82A874C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- 2020'!$S$5:$S$18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2434272"/>
        <c:axId val="612436232"/>
      </c:lineChart>
      <c:lineChart>
        <c:grouping val="standard"/>
        <c:varyColors val="0"/>
        <c:ser>
          <c:idx val="6"/>
          <c:order val="10"/>
          <c:tx>
            <c:strRef>
              <c:f>'CHART Net Debt YTD - 2020'!$R$3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8FEA-4C14-BCF9-9AB4D82A874C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8FEA-4C14-BCF9-9AB4D82A874C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8FEA-4C14-BCF9-9AB4D82A874C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ED4-48DB-B696-EF885B001D27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ED4-48DB-B696-EF885B001D27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8FEA-4C14-BCF9-9AB4D82A874C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8FEA-4C14-BCF9-9AB4D82A874C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8FEA-4C14-BCF9-9AB4D82A874C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8FEA-4C14-BCF9-9AB4D82A874C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8FEA-4C14-BCF9-9AB4D82A874C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 - 2020'!$T$5:$T$18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Net Debt YTD - 2020'!$R$5:$R$18</c:f>
              <c:numCache>
                <c:formatCode>#,##0</c:formatCode>
                <c:ptCount val="7"/>
                <c:pt idx="0">
                  <c:v>-3949.3819453292354</c:v>
                </c:pt>
                <c:pt idx="1">
                  <c:v>-3949.3819453292354</c:v>
                </c:pt>
                <c:pt idx="2">
                  <c:v>-3254.7019453292351</c:v>
                </c:pt>
                <c:pt idx="3">
                  <c:v>-3409.7019453292351</c:v>
                </c:pt>
                <c:pt idx="4">
                  <c:v>-3409.7019453292351</c:v>
                </c:pt>
                <c:pt idx="5">
                  <c:v>-3591.7019453292351</c:v>
                </c:pt>
                <c:pt idx="6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2436624"/>
        <c:axId val="612433880"/>
      </c:lineChart>
      <c:catAx>
        <c:axId val="612434272"/>
        <c:scaling>
          <c:orientation val="minMax"/>
        </c:scaling>
        <c:delete val="0"/>
        <c:axPos val="t"/>
        <c:title>
          <c:tx>
            <c:strRef>
              <c:f>'CHART Net Debt YTD - 2020'!$U$6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12436232"/>
        <c:crosses val="autoZero"/>
        <c:auto val="1"/>
        <c:lblAlgn val="ctr"/>
        <c:lblOffset val="100"/>
        <c:noMultiLvlLbl val="0"/>
      </c:catAx>
      <c:valAx>
        <c:axId val="612436232"/>
        <c:scaling>
          <c:orientation val="maxMin"/>
          <c:max val="0"/>
        </c:scaling>
        <c:delete val="0"/>
        <c:axPos val="l"/>
        <c:title>
          <c:tx>
            <c:strRef>
              <c:f>'CHART Net Debt YTD - 2020'!$U$7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99942117504E-2"/>
              <c:y val="0.2256940402473873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12434272"/>
        <c:crosses val="autoZero"/>
        <c:crossBetween val="between"/>
        <c:dispUnits>
          <c:builtInUnit val="thousands"/>
        </c:dispUnits>
      </c:valAx>
      <c:valAx>
        <c:axId val="612433880"/>
        <c:scaling>
          <c:orientation val="maxMin"/>
          <c:max val="0"/>
        </c:scaling>
        <c:delete val="1"/>
        <c:axPos val="r"/>
        <c:title>
          <c:tx>
            <c:strRef>
              <c:f>'CHART Net Debt YTD - 2020'!$U$18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9319355080614926"/>
              <c:y val="0.39133758094919585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12436624"/>
        <c:crosses val="max"/>
        <c:crossBetween val="between"/>
      </c:valAx>
      <c:catAx>
        <c:axId val="612436624"/>
        <c:scaling>
          <c:orientation val="minMax"/>
        </c:scaling>
        <c:delete val="1"/>
        <c:axPos val="t"/>
        <c:title>
          <c:tx>
            <c:strRef>
              <c:f>'CHART Net Debt YTD - 2020'!$U$17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8788561429821278"/>
              <c:y val="0.59487730306162778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12433880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883321403006443E-2"/>
          <c:w val="1"/>
          <c:h val="0.858385718314136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Q'!$H$3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Q'!$H$4:$H$14</c:f>
              <c:numCache>
                <c:formatCode>#,##0.00</c:formatCode>
                <c:ptCount val="8"/>
                <c:pt idx="1">
                  <c:v>0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51-4FB0-BF16-A7A1D448C29E}"/>
            </c:ext>
          </c:extLst>
        </c:ser>
        <c:ser>
          <c:idx val="1"/>
          <c:order val="1"/>
          <c:tx>
            <c:strRef>
              <c:f>'CHART EPS Q'!$I$3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Q'!$I$4:$I$14</c:f>
              <c:numCache>
                <c:formatCode>#,##0.00</c:formatCode>
                <c:ptCount val="8"/>
                <c:pt idx="0">
                  <c:v>-39.259831766137779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1-4FB0-BF16-A7A1D448C29E}"/>
            </c:ext>
          </c:extLst>
        </c:ser>
        <c:ser>
          <c:idx val="2"/>
          <c:order val="2"/>
          <c:tx>
            <c:strRef>
              <c:f>'CHART EPS Q'!$J$3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751-4FB0-BF16-A7A1D448C29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0751-4FB0-BF16-A7A1D448C29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0751-4FB0-BF16-A7A1D448C2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751-4FB0-BF16-A7A1D448C29E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0751-4FB0-BF16-A7A1D448C29E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51-4FB0-BF16-A7A1D448C29E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Q'!$J$4:$J$14</c:f>
              <c:numCache>
                <c:formatCode>#,##0.00</c:formatCode>
                <c:ptCount val="8"/>
                <c:pt idx="0">
                  <c:v>192.265925939998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751-4FB0-BF16-A7A1D448C29E}"/>
            </c:ext>
          </c:extLst>
        </c:ser>
        <c:ser>
          <c:idx val="3"/>
          <c:order val="3"/>
          <c:tx>
            <c:strRef>
              <c:f>'CHART EPS Q'!$K$3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751-4FB0-BF16-A7A1D448C29E}"/>
            </c:ext>
          </c:extLst>
        </c:ser>
        <c:ser>
          <c:idx val="4"/>
          <c:order val="4"/>
          <c:tx>
            <c:strRef>
              <c:f>'CHART EPS Q'!$L$3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0751-4FB0-BF16-A7A1D448C2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751-4FB0-BF16-A7A1D448C29E}"/>
              </c:ext>
            </c:extLst>
          </c:dPt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Q'!$L$4:$L$14</c:f>
              <c:numCache>
                <c:formatCode>#,##0.00</c:formatCode>
                <c:ptCount val="8"/>
                <c:pt idx="1">
                  <c:v>308.88188580989237</c:v>
                </c:pt>
                <c:pt idx="2">
                  <c:v>109.21856888754962</c:v>
                </c:pt>
                <c:pt idx="3">
                  <c:v>188.76287954354302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51-4FB0-BF16-A7A1D448C29E}"/>
            </c:ext>
          </c:extLst>
        </c:ser>
        <c:ser>
          <c:idx val="5"/>
          <c:order val="5"/>
          <c:tx>
            <c:strRef>
              <c:f>'CHART EPS Q'!$M$3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Q'!$M$4:$M$14</c:f>
              <c:numCache>
                <c:formatCode>#,##0.00</c:formatCode>
                <c:ptCount val="8"/>
                <c:pt idx="1">
                  <c:v>-39.259831766137779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13416128"/>
        <c:axId val="613419264"/>
      </c:barChart>
      <c:lineChart>
        <c:grouping val="standard"/>
        <c:varyColors val="0"/>
        <c:ser>
          <c:idx val="7"/>
          <c:order val="7"/>
          <c:tx>
            <c:strRef>
              <c:f>'CHART EPS Q'!$O$3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6F3-4186-8CBB-FF71EFAD7043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6F3-4186-8CBB-FF71EFAD7043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6F3-4186-8CBB-FF71EFAD7043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6F3-4186-8CBB-FF71EFAD7043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6F3-4186-8CBB-FF71EFAD70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Q'!$O$4:$O$14</c:f>
              <c:numCache>
                <c:formatCode>#,##0.00</c:formatCode>
                <c:ptCount val="8"/>
                <c:pt idx="0">
                  <c:v>0</c:v>
                </c:pt>
                <c:pt idx="1">
                  <c:v>-39.259831766137779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3416128"/>
        <c:axId val="613419264"/>
      </c:lineChart>
      <c:lineChart>
        <c:grouping val="standard"/>
        <c:varyColors val="0"/>
        <c:ser>
          <c:idx val="6"/>
          <c:order val="6"/>
          <c:tx>
            <c:strRef>
              <c:f>'CHART EPS Q'!$N$3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6F3-4186-8CBB-FF71EFAD7043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F6F3-4186-8CBB-FF71EFAD7043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6F3-4186-8CBB-FF71EFAD7043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6F3-4186-8CBB-FF71EFAD7043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6F3-4186-8CBB-FF71EFAD7043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6F3-4186-8CBB-FF71EFAD7043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F6F3-4186-8CBB-FF71EFAD70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Q'!$N$4:$N$14</c:f>
              <c:numCache>
                <c:formatCode>#,##0.00</c:formatCode>
                <c:ptCount val="8"/>
                <c:pt idx="0">
                  <c:v>153.00609417386022</c:v>
                </c:pt>
                <c:pt idx="1">
                  <c:v>308.88188580989237</c:v>
                </c:pt>
                <c:pt idx="2">
                  <c:v>418.10045469744199</c:v>
                </c:pt>
                <c:pt idx="3">
                  <c:v>606.86333424098507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3419656"/>
        <c:axId val="613416520"/>
      </c:lineChart>
      <c:catAx>
        <c:axId val="613416128"/>
        <c:scaling>
          <c:orientation val="minMax"/>
        </c:scaling>
        <c:delete val="0"/>
        <c:axPos val="b"/>
        <c:title>
          <c:tx>
            <c:strRef>
              <c:f>'CHART EPS Q'!$F$2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6339959554236049"/>
              <c:y val="0.91515021366130889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13419264"/>
        <c:crossesAt val="0"/>
        <c:auto val="1"/>
        <c:lblAlgn val="ctr"/>
        <c:lblOffset val="100"/>
        <c:noMultiLvlLbl val="0"/>
      </c:catAx>
      <c:valAx>
        <c:axId val="613419264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613416128"/>
        <c:crosses val="autoZero"/>
        <c:crossBetween val="between"/>
      </c:valAx>
      <c:valAx>
        <c:axId val="613416520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613419656"/>
        <c:crosses val="max"/>
        <c:crossBetween val="between"/>
      </c:valAx>
      <c:catAx>
        <c:axId val="613419656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613416520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5356282943970846E-2"/>
          <c:w val="1"/>
          <c:h val="0.851863083230298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YTD'!$H$3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YTD'!$H$4:$H$14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1-4739-B02F-77B7099DBBFA}"/>
            </c:ext>
          </c:extLst>
        </c:ser>
        <c:ser>
          <c:idx val="1"/>
          <c:order val="1"/>
          <c:tx>
            <c:strRef>
              <c:f>'CHART EPS YTD'!$I$3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YTD'!$I$4:$I$14</c:f>
              <c:numCache>
                <c:formatCode>#,##0.00</c:formatCode>
                <c:ptCount val="8"/>
                <c:pt idx="0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1-4739-B02F-77B7099DBBFA}"/>
            </c:ext>
          </c:extLst>
        </c:ser>
        <c:ser>
          <c:idx val="2"/>
          <c:order val="2"/>
          <c:tx>
            <c:strRef>
              <c:f>'CHART EPS YTD'!$J$3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621-4739-B02F-77B7099DBB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F621-4739-B02F-77B7099DBBF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621-4739-B02F-77B7099DBBFA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F621-4739-B02F-77B7099DBBFA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21-4739-B02F-77B7099DBBFA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YTD'!$J$4:$J$14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21-4739-B02F-77B7099DBBFA}"/>
            </c:ext>
          </c:extLst>
        </c:ser>
        <c:ser>
          <c:idx val="3"/>
          <c:order val="3"/>
          <c:tx>
            <c:strRef>
              <c:f>'CHART EPS YTD'!$K$3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21-4739-B02F-77B7099DBBFA}"/>
            </c:ext>
          </c:extLst>
        </c:ser>
        <c:ser>
          <c:idx val="4"/>
          <c:order val="4"/>
          <c:tx>
            <c:strRef>
              <c:f>'CHART EPS YTD'!$L$3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10-F621-4739-B02F-77B7099DBBFA}"/>
              </c:ext>
            </c:extLst>
          </c:dPt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YTD'!$L$4:$L$14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621-4739-B02F-77B7099DBBFA}"/>
            </c:ext>
          </c:extLst>
        </c:ser>
        <c:ser>
          <c:idx val="5"/>
          <c:order val="5"/>
          <c:tx>
            <c:strRef>
              <c:f>'CHART EPS YTD'!$M$3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YTD'!$M$4:$M$14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13413384"/>
        <c:axId val="613412600"/>
      </c:barChart>
      <c:lineChart>
        <c:grouping val="standard"/>
        <c:varyColors val="0"/>
        <c:ser>
          <c:idx val="7"/>
          <c:order val="7"/>
          <c:tx>
            <c:strRef>
              <c:f>'CHART EPS YTD'!$O$3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D4A-4C57-A1E7-F7B1EFB601AD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D4A-4C57-A1E7-F7B1EFB601AD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D4A-4C57-A1E7-F7B1EFB601AD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D4A-4C57-A1E7-F7B1EFB601AD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D4A-4C57-A1E7-F7B1EFB601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YTD'!$O$4:$O$14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3413384"/>
        <c:axId val="613412600"/>
      </c:lineChart>
      <c:lineChart>
        <c:grouping val="standard"/>
        <c:varyColors val="0"/>
        <c:ser>
          <c:idx val="6"/>
          <c:order val="6"/>
          <c:tx>
            <c:strRef>
              <c:f>'CHART EPS YTD'!$N$3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6D4A-4C57-A1E7-F7B1EFB601AD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6D4A-4C57-A1E7-F7B1EFB601AD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6D4A-4C57-A1E7-F7B1EFB601AD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6D4A-4C57-A1E7-F7B1EFB601AD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6D4A-4C57-A1E7-F7B1EFB601AD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6D4A-4C57-A1E7-F7B1EFB601AD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6D4A-4C57-A1E7-F7B1EFB601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YTD'!$N$4:$N$14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3415736"/>
        <c:axId val="613415344"/>
      </c:lineChart>
      <c:catAx>
        <c:axId val="613413384"/>
        <c:scaling>
          <c:orientation val="minMax"/>
        </c:scaling>
        <c:delete val="0"/>
        <c:axPos val="b"/>
        <c:title>
          <c:tx>
            <c:strRef>
              <c:f>'CHART EPS YTD'!$F$2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5793511466804354"/>
              <c:y val="0.92065985553458707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13412600"/>
        <c:crossesAt val="0"/>
        <c:auto val="1"/>
        <c:lblAlgn val="ctr"/>
        <c:lblOffset val="100"/>
        <c:noMultiLvlLbl val="0"/>
      </c:catAx>
      <c:valAx>
        <c:axId val="613412600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613413384"/>
        <c:crosses val="autoZero"/>
        <c:crossBetween val="between"/>
      </c:valAx>
      <c:valAx>
        <c:axId val="613415344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613415736"/>
        <c:crosses val="max"/>
        <c:crossBetween val="between"/>
      </c:valAx>
      <c:catAx>
        <c:axId val="613415736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61341534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4" name="EBITDA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8" name="EBIT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3" name="EBITDA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109</xdr:row>
      <xdr:rowOff>0</xdr:rowOff>
    </xdr:from>
    <xdr:to>
      <xdr:col>10</xdr:col>
      <xdr:colOff>0</xdr:colOff>
      <xdr:row>113</xdr:row>
      <xdr:rowOff>0</xdr:rowOff>
    </xdr:to>
    <xdr:graphicFrame macro="">
      <xdr:nvGraphicFramePr>
        <xdr:cNvPr id="4" name="NetSalesRegion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5" name="EBIT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200024</xdr:colOff>
      <xdr:row>70</xdr:row>
      <xdr:rowOff>0</xdr:rowOff>
    </xdr:from>
    <xdr:to>
      <xdr:col>10</xdr:col>
      <xdr:colOff>0</xdr:colOff>
      <xdr:row>74</xdr:row>
      <xdr:rowOff>0</xdr:rowOff>
    </xdr:to>
    <xdr:graphicFrame macro="">
      <xdr:nvGraphicFramePr>
        <xdr:cNvPr id="6" name="Capex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428624</xdr:colOff>
      <xdr:row>135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7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200024</xdr:colOff>
      <xdr:row>90</xdr:row>
      <xdr:rowOff>0</xdr:rowOff>
    </xdr:from>
    <xdr:to>
      <xdr:col>10</xdr:col>
      <xdr:colOff>0</xdr:colOff>
      <xdr:row>94</xdr:row>
      <xdr:rowOff>0</xdr:rowOff>
    </xdr:to>
    <xdr:graphicFrame macro="">
      <xdr:nvGraphicFramePr>
        <xdr:cNvPr id="8" name="RNI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428624</xdr:colOff>
      <xdr:row>151</xdr:row>
      <xdr:rowOff>0</xdr:rowOff>
    </xdr:from>
    <xdr:to>
      <xdr:col>10</xdr:col>
      <xdr:colOff>0</xdr:colOff>
      <xdr:row>155</xdr:row>
      <xdr:rowOff>0</xdr:rowOff>
    </xdr:to>
    <xdr:graphicFrame macro="">
      <xdr:nvGraphicFramePr>
        <xdr:cNvPr id="9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130967</xdr:colOff>
      <xdr:row>159</xdr:row>
      <xdr:rowOff>142875</xdr:rowOff>
    </xdr:from>
    <xdr:to>
      <xdr:col>13</xdr:col>
      <xdr:colOff>369092</xdr:colOff>
      <xdr:row>177</xdr:row>
      <xdr:rowOff>83343</xdr:rowOff>
    </xdr:to>
    <xdr:graphicFrame macro="">
      <xdr:nvGraphicFramePr>
        <xdr:cNvPr id="10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181</xdr:row>
      <xdr:rowOff>0</xdr:rowOff>
    </xdr:from>
    <xdr:to>
      <xdr:col>13</xdr:col>
      <xdr:colOff>238125</xdr:colOff>
      <xdr:row>199</xdr:row>
      <xdr:rowOff>102393</xdr:rowOff>
    </xdr:to>
    <xdr:graphicFrame macro="">
      <xdr:nvGraphicFramePr>
        <xdr:cNvPr id="11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202</xdr:row>
      <xdr:rowOff>0</xdr:rowOff>
    </xdr:from>
    <xdr:to>
      <xdr:col>13</xdr:col>
      <xdr:colOff>238125</xdr:colOff>
      <xdr:row>220</xdr:row>
      <xdr:rowOff>102393</xdr:rowOff>
    </xdr:to>
    <xdr:graphicFrame macro="">
      <xdr:nvGraphicFramePr>
        <xdr:cNvPr id="12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'CHART Pie YTD'!$B$104">
      <cdr:nvSpPr>
        <cdr:cNvPr id="2" name="Rectangle 1"/>
        <cdr:cNvSpPr/>
      </cdr:nvSpPr>
      <cdr:spPr>
        <a:xfrm xmlns:a="http://schemas.openxmlformats.org/drawingml/2006/main">
          <a:off x="177899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0FD45CA-92F6-416B-8528-6CEF899BB4B6}" type="TxLink">
            <a:rPr lang="en-US" sz="105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r"/>
            <a:t>Europe</a:t>
          </a:fld>
          <a:endParaRPr lang="en-US" sz="12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'CHART Pie YTD'!$B$107">
      <cdr:nvSpPr>
        <cdr:cNvPr id="3" name="Rectangle 2"/>
        <cdr:cNvSpPr/>
      </cdr:nvSpPr>
      <cdr:spPr>
        <a:xfrm xmlns:a="http://schemas.openxmlformats.org/drawingml/2006/main">
          <a:off x="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45B7E3BF-7B63-4C36-B10F-3CEB84E0335C}" type="TxLink">
            <a:rPr lang="en-US" sz="1050" b="1" i="0" u="none" strike="noStrike">
              <a:solidFill>
                <a:schemeClr val="accent4"/>
              </a:solidFill>
              <a:latin typeface="Klavika Light" pitchFamily="34" charset="0"/>
              <a:cs typeface="Arial"/>
            </a:rPr>
            <a:pPr algn="l"/>
            <a:t>North America</a:t>
          </a:fld>
          <a:endParaRPr lang="en-US" sz="1200" b="1">
            <a:solidFill>
              <a:schemeClr val="accent4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0.62205</cdr:x>
      <cdr:y>0.84882</cdr:y>
    </cdr:from>
    <cdr:to>
      <cdr:x>1</cdr:x>
      <cdr:y>1</cdr:y>
    </cdr:to>
    <cdr:sp macro="" textlink="'CHART Pie YTD'!$B$105">
      <cdr:nvSpPr>
        <cdr:cNvPr id="4" name="Rectangle 3"/>
        <cdr:cNvSpPr/>
      </cdr:nvSpPr>
      <cdr:spPr>
        <a:xfrm xmlns:a="http://schemas.openxmlformats.org/drawingml/2006/main">
          <a:off x="177899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4B445F2-691A-429A-8BF9-6FD37077FF4D}" type="TxLink">
            <a:rPr lang="en-US" sz="1050" b="1" i="0" u="none" strike="noStrike">
              <a:solidFill>
                <a:schemeClr val="accent2"/>
              </a:solidFill>
              <a:latin typeface="Klavika Light" pitchFamily="34" charset="0"/>
              <a:cs typeface="Arial"/>
            </a:rPr>
            <a:pPr algn="r"/>
            <a:t>Asia &amp; RoW</a:t>
          </a:fld>
          <a:endParaRPr lang="en-US" sz="1200" b="1">
            <a:solidFill>
              <a:schemeClr val="accent2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0.37795</cdr:x>
      <cdr:y>1</cdr:y>
    </cdr:to>
    <cdr:sp macro="" textlink="'CHART Pie YTD'!$B$106">
      <cdr:nvSpPr>
        <cdr:cNvPr id="5" name="Rectangle 4"/>
        <cdr:cNvSpPr/>
      </cdr:nvSpPr>
      <cdr:spPr>
        <a:xfrm xmlns:a="http://schemas.openxmlformats.org/drawingml/2006/main">
          <a:off x="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8931A8CB-C4BA-4930-8050-E1590749A496}" type="TxLink">
            <a:rPr lang="en-US" sz="1050" b="1" i="0" u="none" strike="noStrike">
              <a:solidFill>
                <a:schemeClr val="accent5"/>
              </a:solidFill>
              <a:latin typeface="Klavika Light" pitchFamily="34" charset="0"/>
              <a:cs typeface="Arial"/>
            </a:rPr>
            <a:pPr algn="l"/>
            <a:t>Latin America</a:t>
          </a:fld>
          <a:endParaRPr lang="en-US" sz="1200" b="1">
            <a:solidFill>
              <a:schemeClr val="accent5"/>
            </a:solidFill>
            <a:latin typeface="Klavika Light" pitchFamily="3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Corporate &amp;</a:t>
          </a:r>
          <a:b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Business</a:t>
          </a:r>
          <a:r>
            <a:rPr lang="en-US" sz="12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Services</a:t>
          </a:r>
          <a:endParaRPr lang="en-US" sz="1200" b="1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0.16667</cdr:y>
    </cdr:from>
    <cdr:to>
      <cdr:x>0.30211</cdr:x>
      <cdr:y>0.31785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0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100" b="1" i="0" u="none" strike="noStrike">
              <a:solidFill>
                <a:schemeClr val="accent4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Aeronautics &amp; Automotive </a:t>
          </a:fld>
          <a:endParaRPr lang="en-US" sz="1600" b="1">
            <a:solidFill>
              <a:schemeClr val="accent4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0.50042</cdr:x>
      <cdr:y>0</cdr:y>
    </cdr:from>
    <cdr:to>
      <cdr:x>0.83764</cdr:x>
      <cdr:y>0.15118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1431132" y="0"/>
          <a:ext cx="964406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100" b="1" i="0" u="none" strike="noStrike">
              <a:solidFill>
                <a:schemeClr val="accent3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Resources &amp; Environment</a:t>
          </a:fld>
          <a:endParaRPr lang="en-US" sz="1600" b="1">
            <a:solidFill>
              <a:schemeClr val="accent3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0.16667</cdr:y>
    </cdr:from>
    <cdr:to>
      <cdr:x>1</cdr:x>
      <cdr:y>0.31785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1995882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100" b="1" i="0" u="none" strike="noStrike">
              <a:solidFill>
                <a:schemeClr val="accent5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Agro, Feed &amp; Food </a:t>
          </a:fld>
          <a:endParaRPr lang="en-US" sz="1600" b="1">
            <a:solidFill>
              <a:schemeClr val="accent5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0.75298</cdr:y>
    </cdr:from>
    <cdr:to>
      <cdr:x>1</cdr:x>
      <cdr:y>0.90416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1995883" y="2151650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100" b="1" i="0" u="none" strike="noStrike">
              <a:solidFill>
                <a:schemeClr val="accent1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Consumers goods &amp; Healthcare</a:t>
          </a:fld>
          <a:endParaRPr lang="en-US" sz="1600" b="1">
            <a:solidFill>
              <a:schemeClr val="accent1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0.16736</cdr:x>
      <cdr:y>0</cdr:y>
    </cdr:from>
    <cdr:to>
      <cdr:x>0.49625</cdr:x>
      <cdr:y>0.15118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478632" y="0"/>
          <a:ext cx="940594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C84DEBC-45A4-446D-9F78-8C7385247403}" type="TxLink">
            <a:rPr lang="en-US" sz="1100" b="1" i="0" u="none" strike="noStrike">
              <a:solidFill>
                <a:schemeClr val="accent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Electricals &amp; Electronics</a:t>
          </a:fld>
          <a:endParaRPr lang="en-US" sz="1600" b="1">
            <a:solidFill>
              <a:schemeClr val="accent2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5930B47-D53F-40D6-8C38-8BB2D0D8B281}" type="TxLink">
            <a:rPr lang="en-US" sz="1100" b="1" i="0" u="none" strike="noStrike">
              <a:solidFill>
                <a:schemeClr val="accent6">
                  <a:lumMod val="50000"/>
                </a:schemeClr>
              </a:solidFill>
              <a:latin typeface="Klavika Light" pitchFamily="34" charset="0"/>
              <a:cs typeface="Arial"/>
            </a:rPr>
            <a:pPr algn="ctr"/>
            <a:t>Building &amp; Construction</a:t>
          </a:fld>
          <a:endParaRPr lang="en-US" sz="1600" b="1">
            <a:solidFill>
              <a:schemeClr val="accent6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0.76132</cdr:y>
    </cdr:from>
    <cdr:to>
      <cdr:x>0.30211</cdr:x>
      <cdr:y>0.9125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0" y="2175472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100" b="1" i="0" u="none" strike="noStrike">
              <a:solidFill>
                <a:schemeClr val="bg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Industrial Applications</a:t>
          </a:fld>
          <a:endParaRPr lang="en-US" sz="1600" b="1">
            <a:solidFill>
              <a:schemeClr val="bg2">
                <a:lumMod val="50000"/>
              </a:schemeClr>
            </a:solidFill>
            <a:latin typeface="Klavika Light" pitchFamily="34" charset="0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accent4">
                  <a:lumMod val="75000"/>
                </a:schemeClr>
              </a:solidFill>
              <a:latin typeface="Klavika Light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5">
                  <a:lumMod val="75000"/>
                </a:schemeClr>
              </a:solidFill>
              <a:latin typeface="Klavika Light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3">
                  <a:lumMod val="75000"/>
                </a:schemeClr>
              </a:solidFill>
              <a:latin typeface="Klavika Light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bg2"/>
              </a:solidFill>
              <a:latin typeface="Klavika Light" pitchFamily="34" charset="0"/>
            </a:rPr>
            <a:t>Corporate &amp;</a:t>
          </a:r>
          <a:br>
            <a:rPr lang="en-US" b="1">
              <a:solidFill>
                <a:schemeClr val="bg2"/>
              </a:solidFill>
              <a:latin typeface="Klavika Light" pitchFamily="34" charset="0"/>
            </a:rPr>
          </a:br>
          <a:r>
            <a:rPr lang="en-US" b="1">
              <a:solidFill>
                <a:schemeClr val="bg2"/>
              </a:solidFill>
              <a:latin typeface="Klavika Light" pitchFamily="34" charset="0"/>
            </a:rPr>
            <a:t>Business Services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0.15118</cdr:y>
    </cdr:to>
    <cdr:sp macro="" textlink="'CHART Pie YTD'!$B$144">
      <cdr:nvSpPr>
        <cdr:cNvPr id="3" name="Rectangle 2"/>
        <cdr:cNvSpPr/>
      </cdr:nvSpPr>
      <cdr:spPr>
        <a:xfrm xmlns:a="http://schemas.openxmlformats.org/drawingml/2006/main">
          <a:off x="0" y="0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4A14FF-F98E-4BFF-8846-19954657BEAB}" type="TxLink">
            <a:rPr lang="en-US" sz="1100" b="1" i="0" u="none" strike="noStrike">
              <a:solidFill>
                <a:schemeClr val="accent3">
                  <a:lumMod val="75000"/>
                </a:schemeClr>
              </a:solidFill>
              <a:latin typeface="Klavika Light" pitchFamily="34" charset="0"/>
              <a:cs typeface="Arial"/>
            </a:rPr>
            <a:pPr algn="ctr"/>
            <a:t>Sustainable solutions</a:t>
          </a:fld>
          <a:endParaRPr lang="en-US" sz="2000" b="1">
            <a:solidFill>
              <a:schemeClr val="accent3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3.49665E-7</cdr:x>
      <cdr:y>0.67084</cdr:y>
    </cdr:from>
    <cdr:to>
      <cdr:x>0.26728</cdr:x>
      <cdr:y>0.82202</cdr:y>
    </cdr:to>
    <cdr:sp macro="" textlink="'CHART Pie YTD'!$B$149">
      <cdr:nvSpPr>
        <cdr:cNvPr id="4" name="Rectangle 3"/>
        <cdr:cNvSpPr/>
      </cdr:nvSpPr>
      <cdr:spPr>
        <a:xfrm xmlns:a="http://schemas.openxmlformats.org/drawingml/2006/main">
          <a:off x="1" y="1916916"/>
          <a:ext cx="764382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B75DEBA-A73B-4D9E-BD54-5CA5E6EC7A3D}" type="TxLink">
            <a:rPr lang="en-US" sz="1100" b="1" i="0" u="none" strike="noStrike">
              <a:solidFill>
                <a:schemeClr val="accent5">
                  <a:lumMod val="75000"/>
                </a:schemeClr>
              </a:solidFill>
              <a:latin typeface="Klavika Light" pitchFamily="34" charset="0"/>
              <a:cs typeface="Arial"/>
            </a:rPr>
            <a:pPr algn="l"/>
            <a:t>Challenged applications</a:t>
          </a:fld>
          <a:endParaRPr lang="en-US" sz="2000" b="1">
            <a:solidFill>
              <a:schemeClr val="accent5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45">
      <cdr:nvSpPr>
        <cdr:cNvPr id="6" name="Rectangle 5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88D245-C334-4276-8533-E0872EAF9BF3}" type="TxLink">
            <a:rPr lang="en-US" sz="1100" b="1" i="0" u="none" strike="noStrike">
              <a:solidFill>
                <a:schemeClr val="bg2"/>
              </a:solidFill>
              <a:latin typeface="Klavika Light" pitchFamily="34" charset="0"/>
              <a:cs typeface="Arial"/>
            </a:rPr>
            <a:pPr algn="ctr"/>
            <a:t>Neutral impact</a:t>
          </a:fld>
          <a:endParaRPr lang="en-US" sz="2800" b="1">
            <a:solidFill>
              <a:schemeClr val="bg2"/>
            </a:solidFill>
            <a:latin typeface="Klavika Light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0.62559</cdr:x>
      <cdr:y>0.23353</cdr:y>
    </cdr:from>
    <cdr:to>
      <cdr:x>0.93396</cdr:x>
      <cdr:y>0.38471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2526508" y="666750"/>
          <a:ext cx="1245392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0.71972</cdr:y>
    </cdr:from>
    <cdr:to>
      <cdr:x>0.30837</cdr:x>
      <cdr:y>0.8709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71420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0.32311</cdr:x>
      <cdr:y>0.84882</cdr:y>
    </cdr:from>
    <cdr:to>
      <cdr:x>0.62522</cdr:x>
      <cdr:y>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1304930" y="2560926"/>
          <a:ext cx="1220102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0.72919</cdr:y>
    </cdr:from>
    <cdr:to>
      <cdr:x>0.30837</cdr:x>
      <cdr:y>0.88037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99995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33</xdr:col>
      <xdr:colOff>0</xdr:colOff>
      <xdr:row>29</xdr:row>
      <xdr:rowOff>0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34</xdr:row>
      <xdr:rowOff>0</xdr:rowOff>
    </xdr:from>
    <xdr:to>
      <xdr:col>33</xdr:col>
      <xdr:colOff>0</xdr:colOff>
      <xdr:row>48</xdr:row>
      <xdr:rowOff>161924</xdr:rowOff>
    </xdr:to>
    <xdr:graphicFrame macro="">
      <xdr:nvGraphicFramePr>
        <xdr:cNvPr id="3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</xdr:colOff>
      <xdr:row>2</xdr:row>
      <xdr:rowOff>247651</xdr:rowOff>
    </xdr:from>
    <xdr:to>
      <xdr:col>26</xdr:col>
      <xdr:colOff>1</xdr:colOff>
      <xdr:row>13</xdr:row>
      <xdr:rowOff>114301</xdr:rowOff>
    </xdr:to>
    <xdr:graphicFrame macro="">
      <xdr:nvGraphicFramePr>
        <xdr:cNvPr id="2" name="EBITDA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556417</xdr:colOff>
      <xdr:row>2</xdr:row>
      <xdr:rowOff>658521</xdr:rowOff>
    </xdr:from>
    <xdr:to>
      <xdr:col>24</xdr:col>
      <xdr:colOff>511969</xdr:colOff>
      <xdr:row>7</xdr:row>
      <xdr:rowOff>5953</xdr:rowOff>
    </xdr:to>
    <xdr:sp macro="" textlink="">
      <xdr:nvSpPr>
        <xdr:cNvPr id="3" name="Rectangle 2"/>
        <xdr:cNvSpPr/>
      </xdr:nvSpPr>
      <xdr:spPr>
        <a:xfrm>
          <a:off x="11635183" y="1063334"/>
          <a:ext cx="1122364" cy="9666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7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Fixed costs</a:t>
          </a:r>
        </a:p>
        <a:p>
          <a:pPr algn="l"/>
          <a:endParaRPr lang="en-US" sz="7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Cost savings: +77</a:t>
          </a:r>
        </a:p>
        <a:p>
          <a:pPr algn="l"/>
          <a:r>
            <a:rPr lang="en-US" sz="5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5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structural +213</a:t>
          </a:r>
        </a:p>
        <a:p>
          <a:pPr algn="l"/>
          <a:r>
            <a:rPr lang="en-US" sz="5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reversal temporary -136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Inflation: -58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Variable rem: -57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Other: -36</a:t>
          </a:r>
        </a:p>
      </xdr:txBody>
    </xdr:sp>
    <xdr:clientData/>
  </xdr:twoCellAnchor>
  <xdr:twoCellAnchor>
    <xdr:from>
      <xdr:col>20</xdr:col>
      <xdr:colOff>276678</xdr:colOff>
      <xdr:row>18</xdr:row>
      <xdr:rowOff>2950</xdr:rowOff>
    </xdr:from>
    <xdr:to>
      <xdr:col>21</xdr:col>
      <xdr:colOff>181873</xdr:colOff>
      <xdr:row>18</xdr:row>
      <xdr:rowOff>88675</xdr:rowOff>
    </xdr:to>
    <xdr:sp macro="" textlink="">
      <xdr:nvSpPr>
        <xdr:cNvPr id="4" name="Rectangle 3"/>
        <xdr:cNvSpPr/>
      </xdr:nvSpPr>
      <xdr:spPr>
        <a:xfrm>
          <a:off x="10158866" y="3987575"/>
          <a:ext cx="484632" cy="857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272588</xdr:colOff>
      <xdr:row>17</xdr:row>
      <xdr:rowOff>114534</xdr:rowOff>
    </xdr:from>
    <xdr:to>
      <xdr:col>21</xdr:col>
      <xdr:colOff>177783</xdr:colOff>
      <xdr:row>18</xdr:row>
      <xdr:rowOff>2956</xdr:rowOff>
    </xdr:to>
    <xdr:sp macro="" textlink="">
      <xdr:nvSpPr>
        <xdr:cNvPr id="5" name="Rectangle 4"/>
        <xdr:cNvSpPr/>
      </xdr:nvSpPr>
      <xdr:spPr>
        <a:xfrm>
          <a:off x="10154776" y="3900722"/>
          <a:ext cx="484632" cy="868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0.125</cdr:x>
      <cdr:y>0.92336</cdr:y>
    </cdr:from>
    <cdr:to>
      <cdr:x>0.87296</cdr:x>
      <cdr:y>0.92402</cdr:y>
    </cdr:to>
    <cdr:cxnSp macro="">
      <cdr:nvCxnSpPr>
        <cdr:cNvPr id="2" name="Straight Arrow Connector 1"/>
        <cdr:cNvCxnSpPr/>
      </cdr:nvCxnSpPr>
      <cdr:spPr>
        <a:xfrm xmlns:a="http://schemas.openxmlformats.org/drawingml/2006/main">
          <a:off x="581024" y="2409825"/>
          <a:ext cx="3476668" cy="1723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0.84672</cdr:y>
    </cdr:from>
    <cdr:to>
      <cdr:x>0.87398</cdr:x>
      <cdr:y>0.84672</cdr:y>
    </cdr:to>
    <cdr:cxnSp macro="">
      <cdr:nvCxnSpPr>
        <cdr:cNvPr id="3" name="Straight Arrow Connector 2"/>
        <cdr:cNvCxnSpPr/>
      </cdr:nvCxnSpPr>
      <cdr:spPr>
        <a:xfrm xmlns:a="http://schemas.openxmlformats.org/drawingml/2006/main">
          <a:off x="1743074" y="2209800"/>
          <a:ext cx="2319359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0.14234</cdr:y>
    </cdr:from>
    <cdr:to>
      <cdr:x>0.375</cdr:x>
      <cdr:y>0.92336</cdr:y>
    </cdr:to>
    <cdr:cxnSp macro="">
      <cdr:nvCxnSpPr>
        <cdr:cNvPr id="4" name="Straight Connector 3"/>
        <cdr:cNvCxnSpPr/>
      </cdr:nvCxnSpPr>
      <cdr:spPr>
        <a:xfrm xmlns:a="http://schemas.openxmlformats.org/drawingml/2006/main" flipH="1" flipV="1">
          <a:off x="1743074" y="371475"/>
          <a:ext cx="1" cy="2038357"/>
        </a:xfrm>
        <a:prstGeom xmlns:a="http://schemas.openxmlformats.org/drawingml/2006/main" prst="line">
          <a:avLst/>
        </a:prstGeom>
        <a:ln xmlns:a="http://schemas.openxmlformats.org/drawingml/2006/main" w="6350"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0</xdr:rowOff>
    </xdr:from>
    <xdr:to>
      <xdr:col>30</xdr:col>
      <xdr:colOff>0</xdr:colOff>
      <xdr:row>33</xdr:row>
      <xdr:rowOff>28575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31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295275</xdr:colOff>
      <xdr:row>14</xdr:row>
      <xdr:rowOff>57150</xdr:rowOff>
    </xdr:from>
    <xdr:to>
      <xdr:col>43</xdr:col>
      <xdr:colOff>19050</xdr:colOff>
      <xdr:row>59</xdr:row>
      <xdr:rowOff>257175</xdr:rowOff>
    </xdr:to>
    <xdr:graphicFrame macro="">
      <xdr:nvGraphicFramePr>
        <xdr:cNvPr id="3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30</xdr:col>
      <xdr:colOff>0</xdr:colOff>
      <xdr:row>18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0.125</cdr:x>
      <cdr:y>0.02521</cdr:y>
    </cdr:from>
    <cdr:to>
      <cdr:x>0.37667</cdr:x>
      <cdr:y>0.87815</cdr:y>
    </cdr:to>
    <cdr:sp macro="" textlink="'CHART Net Debt YTD-old 1'!$U$17">
      <cdr:nvSpPr>
        <cdr:cNvPr id="3" name="Rectangle 2"/>
        <cdr:cNvSpPr/>
      </cdr:nvSpPr>
      <cdr:spPr>
        <a:xfrm xmlns:a="http://schemas.openxmlformats.org/drawingml/2006/main">
          <a:off x="714375" y="57150"/>
          <a:ext cx="1438275" cy="1933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2BC65B5-51D8-4CF4-9996-9BDD6F036E62}" type="TxLink">
            <a:rPr lang="en-US" sz="9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8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20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22</xdr:row>
      <xdr:rowOff>9526</xdr:rowOff>
    </xdr:from>
    <xdr:to>
      <xdr:col>15</xdr:col>
      <xdr:colOff>209550</xdr:colOff>
      <xdr:row>28</xdr:row>
      <xdr:rowOff>171450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0.14286</cdr:x>
      <cdr:y>0.02533</cdr:y>
    </cdr:from>
    <cdr:to>
      <cdr:x>0.42857</cdr:x>
      <cdr:y>0.8453</cdr:y>
    </cdr:to>
    <cdr:sp macro="" textlink="'CHART Net Debt YTD - 2020'!$U$19">
      <cdr:nvSpPr>
        <cdr:cNvPr id="2" name="Rectangle 1"/>
        <cdr:cNvSpPr/>
      </cdr:nvSpPr>
      <cdr:spPr>
        <a:xfrm xmlns:a="http://schemas.openxmlformats.org/drawingml/2006/main">
          <a:off x="715750" y="53974"/>
          <a:ext cx="1431450" cy="17468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C9F8CE1-6A09-4BFA-B3C1-F254D9D147FD}" type="TxLink">
            <a:rPr lang="en-US" sz="900" b="1" i="0" u="none" strike="noStrike">
              <a:solidFill>
                <a:schemeClr val="accent1"/>
              </a:solidFill>
              <a:latin typeface="Arial"/>
              <a:cs typeface="Arial"/>
            </a:rPr>
            <a:pPr algn="ctr"/>
            <a:t>#NAME?</a:t>
          </a:fld>
          <a:endParaRPr lang="en-US" sz="7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0.5</cdr:x>
      <cdr:y>0.30992</cdr:y>
    </cdr:from>
    <cdr:to>
      <cdr:x>0.75</cdr:x>
      <cdr:y>0.83884</cdr:y>
    </cdr:to>
    <cdr:sp macro="" textlink="'CHART EPS Q'!$P$15">
      <cdr:nvSpPr>
        <cdr:cNvPr id="3" name="Rectangle 2"/>
        <cdr:cNvSpPr/>
      </cdr:nvSpPr>
      <cdr:spPr>
        <a:xfrm xmlns:a="http://schemas.openxmlformats.org/drawingml/2006/main">
          <a:off x="2324100" y="714375"/>
          <a:ext cx="1162050" cy="12191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6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/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0.50205</cdr:x>
      <cdr:y>0.18595</cdr:y>
    </cdr:from>
    <cdr:to>
      <cdr:x>0.75205</cdr:x>
      <cdr:y>0.83471</cdr:y>
    </cdr:to>
    <cdr:sp macro="" textlink="'CHART EPS YTD'!$P$15">
      <cdr:nvSpPr>
        <cdr:cNvPr id="3" name="Rectangle 2"/>
        <cdr:cNvSpPr/>
      </cdr:nvSpPr>
      <cdr:spPr>
        <a:xfrm xmlns:a="http://schemas.openxmlformats.org/drawingml/2006/main">
          <a:off x="2333625" y="428625"/>
          <a:ext cx="1162050" cy="1495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ctr"/>
            <a:t>#REF!</a:t>
          </a:fld>
          <a:endParaRPr lang="en-US" sz="6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/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Solvay segments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5" tint="0.39997558519241921"/>
  </sheetPr>
  <dimension ref="A1:G54"/>
  <sheetViews>
    <sheetView zoomScale="80" zoomScaleNormal="80" workbookViewId="0">
      <selection activeCell="Q13" sqref="Q13"/>
    </sheetView>
  </sheetViews>
  <sheetFormatPr defaultColWidth="9.140625" defaultRowHeight="12.75" outlineLevelRow="1"/>
  <cols>
    <col min="1" max="1" width="3" style="1" customWidth="1"/>
    <col min="2" max="2" width="27.28515625" style="1" bestFit="1" customWidth="1"/>
    <col min="3" max="3" width="10.7109375" style="12" customWidth="1"/>
    <col min="4" max="4" width="10.7109375" style="29" customWidth="1"/>
    <col min="5" max="5" width="10.7109375" style="1" customWidth="1"/>
    <col min="6" max="6" width="3" style="1" customWidth="1"/>
    <col min="7" max="7" width="7.140625" style="1" customWidth="1"/>
    <col min="8" max="9" width="14.28515625" style="1" customWidth="1"/>
    <col min="10" max="10" width="7.140625" style="1" customWidth="1"/>
    <col min="11" max="11" width="3" style="1" customWidth="1"/>
    <col min="12" max="16384" width="9.140625" style="1"/>
  </cols>
  <sheetData>
    <row r="1" spans="2:5" ht="15.75" customHeight="1"/>
    <row r="2" spans="2:5" ht="15.75" customHeight="1">
      <c r="B2" s="171" t="s">
        <v>92</v>
      </c>
      <c r="C2" s="12" t="s">
        <v>93</v>
      </c>
      <c r="E2" s="170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68</v>
      </c>
      <c r="D3" s="30" t="s">
        <v>0</v>
      </c>
      <c r="E3" s="5" t="s">
        <v>11</v>
      </c>
    </row>
    <row r="4" spans="2:5" s="28" customFormat="1" ht="15.75" customHeight="1">
      <c r="B4" s="40" t="s">
        <v>80</v>
      </c>
      <c r="C4" s="40">
        <v>1033.82964603951</v>
      </c>
      <c r="D4" s="19">
        <f>C4/C$9</f>
        <v>0.3149065020987219</v>
      </c>
      <c r="E4" s="22" t="e">
        <f ca="1">pieadjust(D4,D$4:D$7,2)</f>
        <v>#NAME?</v>
      </c>
    </row>
    <row r="5" spans="2:5" s="28" customFormat="1" ht="15.75" customHeight="1">
      <c r="B5" s="44" t="s">
        <v>81</v>
      </c>
      <c r="C5" s="44">
        <v>1102.7018972558403</v>
      </c>
      <c r="D5" s="20">
        <f>C5/C$9</f>
        <v>0.33588512251774805</v>
      </c>
      <c r="E5" s="23" t="e">
        <f ca="1">pieadjust(D5,D$4:D$7,2)</f>
        <v>#NAME?</v>
      </c>
    </row>
    <row r="6" spans="2:5" s="28" customFormat="1" ht="15.75" customHeight="1">
      <c r="B6" s="44" t="s">
        <v>82</v>
      </c>
      <c r="C6" s="44">
        <v>1146.4417810071395</v>
      </c>
      <c r="D6" s="20">
        <f>C6/C$9</f>
        <v>0.34920837538353011</v>
      </c>
      <c r="E6" s="23" t="e">
        <f ca="1">pieadjust(D6,D$4:D$7,2)</f>
        <v>#NAME?</v>
      </c>
    </row>
    <row r="7" spans="2:5" s="28" customFormat="1" ht="15.75" hidden="1" customHeight="1" outlineLevel="1">
      <c r="B7" s="44" t="s">
        <v>83</v>
      </c>
      <c r="C7" s="44">
        <v>0</v>
      </c>
      <c r="D7" s="20">
        <f>C7/C$9</f>
        <v>0</v>
      </c>
      <c r="E7" s="23" t="e">
        <f ca="1">pieadjust(D7,D$4:D$7,2)</f>
        <v>#NAME?</v>
      </c>
    </row>
    <row r="8" spans="2:5" s="28" customFormat="1" ht="15.75" hidden="1" customHeight="1" outlineLevel="1" collapsed="1">
      <c r="B8" s="44" t="s">
        <v>85</v>
      </c>
      <c r="C8" s="44">
        <v>2.6036287440106207</v>
      </c>
      <c r="D8" s="41"/>
      <c r="E8" s="23" t="e">
        <f ca="1">pieadjust(D8,D$4:D$7,2)</f>
        <v>#NAME?</v>
      </c>
    </row>
    <row r="9" spans="2:5" ht="15.75" customHeight="1" collapsed="1">
      <c r="B9" s="11" t="s">
        <v>13</v>
      </c>
      <c r="C9" s="124">
        <f>SUM(C4:C7)</f>
        <v>3282.9733243024898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0.4230469534995791</v>
      </c>
      <c r="D10" s="31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94</v>
      </c>
      <c r="C22" s="12" t="s">
        <v>90</v>
      </c>
      <c r="E22" s="170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68</v>
      </c>
      <c r="D23" s="30" t="s">
        <v>0</v>
      </c>
      <c r="E23" s="5" t="s">
        <v>11</v>
      </c>
    </row>
    <row r="24" spans="1:7" s="28" customFormat="1" ht="15.75" customHeight="1">
      <c r="B24" s="40" t="s">
        <v>80</v>
      </c>
      <c r="C24" s="40">
        <v>306.39780310592005</v>
      </c>
      <c r="D24" s="19">
        <f>C24/C$29</f>
        <v>0.40182474961419307</v>
      </c>
      <c r="E24" s="22" t="e">
        <f ca="1">pieadjust(D24,D$24:D$27,2)</f>
        <v>#NAME?</v>
      </c>
      <c r="G24" s="34"/>
    </row>
    <row r="25" spans="1:7" s="28" customFormat="1" ht="15.75" customHeight="1">
      <c r="B25" s="44" t="s">
        <v>81</v>
      </c>
      <c r="C25" s="44">
        <v>281.65043714896785</v>
      </c>
      <c r="D25" s="20">
        <f>C25/C$29</f>
        <v>0.36936986897059559</v>
      </c>
      <c r="E25" s="23" t="e">
        <f ca="1">pieadjust(D25,D$24:D$27,2)</f>
        <v>#NAME?</v>
      </c>
      <c r="G25" s="34"/>
    </row>
    <row r="26" spans="1:7" s="28" customFormat="1" ht="15.75" customHeight="1">
      <c r="B26" s="44" t="s">
        <v>82</v>
      </c>
      <c r="C26" s="44">
        <v>174.46776554143003</v>
      </c>
      <c r="D26" s="20">
        <f>C26/C$29</f>
        <v>0.22880538141521134</v>
      </c>
      <c r="E26" s="23" t="e">
        <f ca="1">pieadjust(D26,D$24:D$27,2)</f>
        <v>#NAME?</v>
      </c>
      <c r="G26" s="34"/>
    </row>
    <row r="27" spans="1:7" s="28" customFormat="1" ht="15.75" hidden="1" customHeight="1" outlineLevel="1">
      <c r="B27" s="44" t="s">
        <v>83</v>
      </c>
      <c r="C27" s="44">
        <v>0</v>
      </c>
      <c r="D27" s="20">
        <f>C27/C$29</f>
        <v>0</v>
      </c>
      <c r="E27" s="23" t="e">
        <f ca="1">pieadjust(D27,D$24:D$27,2)</f>
        <v>#NAME?</v>
      </c>
      <c r="G27" s="34"/>
    </row>
    <row r="28" spans="1:7" s="28" customFormat="1" ht="15.75" hidden="1" customHeight="1" outlineLevel="1" collapsed="1">
      <c r="A28" s="28" t="s">
        <v>16</v>
      </c>
      <c r="B28" s="71" t="s">
        <v>85</v>
      </c>
      <c r="C28" s="44">
        <v>-26.755047945477941</v>
      </c>
      <c r="D28" s="43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24">
        <f>SUM(C24:C27)</f>
        <v>762.51600579631793</v>
      </c>
      <c r="D29" s="10">
        <f>SUM(D24:D27)</f>
        <v>1</v>
      </c>
      <c r="E29" s="10" t="e">
        <f ca="1">SUM(E24:E27)</f>
        <v>#NAME?</v>
      </c>
      <c r="G29" s="35"/>
    </row>
    <row r="30" spans="1:7" s="3" customFormat="1" ht="15.75" customHeight="1">
      <c r="B30" s="8" t="s">
        <v>9</v>
      </c>
      <c r="C30" s="16">
        <f>C22-SUM(C24:C28)</f>
        <v>0.23904214916001365</v>
      </c>
      <c r="D30" s="31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95</v>
      </c>
      <c r="C42" s="12" t="s">
        <v>96</v>
      </c>
      <c r="E42" s="170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68</v>
      </c>
      <c r="D43" s="30" t="s">
        <v>0</v>
      </c>
      <c r="E43" s="5" t="s">
        <v>11</v>
      </c>
    </row>
    <row r="44" spans="2:7" s="28" customFormat="1" ht="15.75" customHeight="1">
      <c r="B44" s="40" t="s">
        <v>80</v>
      </c>
      <c r="C44" s="40">
        <v>230.54467732342607</v>
      </c>
      <c r="D44" s="22">
        <f>C44/C$49</f>
        <v>0.40279064802275028</v>
      </c>
      <c r="E44" s="22" t="e">
        <f ca="1">pieadjust(D44,D$44:D$47,2)</f>
        <v>#NAME?</v>
      </c>
      <c r="G44" s="34"/>
    </row>
    <row r="45" spans="2:7" s="28" customFormat="1" ht="15.75" customHeight="1">
      <c r="B45" s="44" t="s">
        <v>81</v>
      </c>
      <c r="C45" s="44">
        <v>214.52</v>
      </c>
      <c r="D45" s="23">
        <f>C45/C$49</f>
        <v>0.37479351428539986</v>
      </c>
      <c r="E45" s="23" t="e">
        <f ca="1">pieadjust(D45,D$44:D$47,2)</f>
        <v>#NAME?</v>
      </c>
      <c r="G45" s="34"/>
    </row>
    <row r="46" spans="2:7" s="28" customFormat="1" ht="15.75" customHeight="1">
      <c r="B46" s="44" t="s">
        <v>82</v>
      </c>
      <c r="C46" s="44">
        <v>127.30381845754982</v>
      </c>
      <c r="D46" s="23">
        <f>C46/C$49</f>
        <v>0.22241583769184994</v>
      </c>
      <c r="E46" s="23" t="e">
        <f ca="1">pieadjust(D46,D$44:D$47,2)</f>
        <v>#NAME?</v>
      </c>
      <c r="G46" s="34"/>
    </row>
    <row r="47" spans="2:7" s="28" customFormat="1" ht="15.75" hidden="1" customHeight="1" outlineLevel="1">
      <c r="B47" s="44" t="s">
        <v>83</v>
      </c>
      <c r="C47" s="44">
        <v>0</v>
      </c>
      <c r="D47" s="23">
        <f>C47/C$49</f>
        <v>0</v>
      </c>
      <c r="E47" s="23" t="e">
        <f ca="1">pieadjust(D47,D$44:D$47,2)</f>
        <v>#NAME?</v>
      </c>
      <c r="G47" s="34"/>
    </row>
    <row r="48" spans="2:7" s="28" customFormat="1" ht="15.75" hidden="1" customHeight="1" outlineLevel="1" collapsed="1">
      <c r="B48" s="71" t="s">
        <v>85</v>
      </c>
      <c r="C48" s="71">
        <v>-55.132661682985258</v>
      </c>
      <c r="D48" s="42"/>
      <c r="E48" s="23" t="e">
        <f ca="1">pieadjust(D48,D$44:D$47,2)</f>
        <v>#NAME?</v>
      </c>
    </row>
    <row r="49" spans="2:7" ht="15.75" customHeight="1" collapsed="1">
      <c r="B49" s="11" t="s">
        <v>13</v>
      </c>
      <c r="C49" s="124">
        <f>SUM(C44:C47)</f>
        <v>572.36849578097588</v>
      </c>
      <c r="D49" s="10">
        <f>SUM(D44:D47)</f>
        <v>1</v>
      </c>
      <c r="E49" s="10" t="e">
        <f ca="1">SUM(E44:E47)</f>
        <v>#NAME?</v>
      </c>
      <c r="G49" s="35"/>
    </row>
    <row r="50" spans="2:7" s="3" customFormat="1" ht="15.75" customHeight="1">
      <c r="B50" s="8" t="s">
        <v>9</v>
      </c>
      <c r="C50" s="16">
        <f>C42-SUM(C44:C48)</f>
        <v>-0.23583409799061883</v>
      </c>
      <c r="D50" s="31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tabColor theme="5" tint="0.39997558519241921"/>
  </sheetPr>
  <dimension ref="A1:P211"/>
  <sheetViews>
    <sheetView zoomScaleNormal="100" workbookViewId="0">
      <selection activeCell="C189" sqref="C189"/>
    </sheetView>
  </sheetViews>
  <sheetFormatPr defaultColWidth="9.140625" defaultRowHeight="12.75" outlineLevelRow="1"/>
  <cols>
    <col min="1" max="1" width="3" style="1" customWidth="1"/>
    <col min="2" max="2" width="27.28515625" style="1" bestFit="1" customWidth="1"/>
    <col min="3" max="3" width="10.7109375" style="12" customWidth="1"/>
    <col min="4" max="4" width="10.7109375" style="29" customWidth="1"/>
    <col min="5" max="5" width="10.7109375" style="1" customWidth="1"/>
    <col min="6" max="6" width="3" style="1" customWidth="1"/>
    <col min="7" max="7" width="7.140625" style="1" customWidth="1"/>
    <col min="8" max="9" width="14.28515625" style="1" customWidth="1"/>
    <col min="10" max="10" width="7.140625" style="1" customWidth="1"/>
    <col min="11" max="11" width="3" style="1" customWidth="1"/>
    <col min="12" max="16384" width="9.140625" style="1"/>
  </cols>
  <sheetData>
    <row r="1" spans="2:5" ht="15.75" customHeight="1"/>
    <row r="2" spans="2:5" ht="15.75" customHeight="1">
      <c r="B2" s="14" t="s">
        <v>92</v>
      </c>
      <c r="C2" s="12" t="s">
        <v>97</v>
      </c>
      <c r="E2" s="170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70</v>
      </c>
      <c r="D3" s="30" t="s">
        <v>0</v>
      </c>
      <c r="E3" s="5" t="s">
        <v>11</v>
      </c>
    </row>
    <row r="4" spans="2:5" s="28" customFormat="1" ht="15.75" customHeight="1">
      <c r="B4" s="40" t="s">
        <v>80</v>
      </c>
      <c r="C4" s="40">
        <v>4074.54668698146</v>
      </c>
      <c r="D4" s="19">
        <f>C4/C$9</f>
        <v>0.30368698849897391</v>
      </c>
      <c r="E4" s="22" t="e">
        <f ca="1">pieadjust(D4,D$4:D$7,2)</f>
        <v>#NAME?</v>
      </c>
    </row>
    <row r="5" spans="2:5" s="28" customFormat="1" ht="15.75" customHeight="1">
      <c r="B5" s="44" t="s">
        <v>81</v>
      </c>
      <c r="C5" s="44">
        <v>4496.0177707125304</v>
      </c>
      <c r="D5" s="20">
        <f>C5/C$9</f>
        <v>0.33510036868348475</v>
      </c>
      <c r="E5" s="23" t="e">
        <f ca="1">pieadjust(D5,D$4:D$7,2)</f>
        <v>#NAME?</v>
      </c>
    </row>
    <row r="6" spans="2:5" s="28" customFormat="1" ht="15.75" customHeight="1">
      <c r="B6" s="44" t="s">
        <v>82</v>
      </c>
      <c r="C6" s="44">
        <v>4846.3642922686595</v>
      </c>
      <c r="D6" s="20">
        <f>C6/C$9</f>
        <v>0.36121264281754129</v>
      </c>
      <c r="E6" s="23" t="e">
        <f ca="1">pieadjust(D6,D$4:D$7,2)</f>
        <v>#NAME?</v>
      </c>
    </row>
    <row r="7" spans="2:5" s="28" customFormat="1" ht="15.75" hidden="1" customHeight="1" outlineLevel="1">
      <c r="B7" s="44" t="s">
        <v>83</v>
      </c>
      <c r="C7" s="44">
        <v>0</v>
      </c>
      <c r="D7" s="20">
        <f>C7/C$9</f>
        <v>0</v>
      </c>
      <c r="E7" s="23" t="e">
        <f ca="1">pieadjust(D7,D$4:D$7,2)</f>
        <v>#NAME?</v>
      </c>
    </row>
    <row r="8" spans="2:5" s="28" customFormat="1" ht="15.75" hidden="1" customHeight="1" outlineLevel="1" collapsed="1">
      <c r="B8" s="44" t="s">
        <v>85</v>
      </c>
      <c r="C8" s="44">
        <v>9.2853896281503694</v>
      </c>
      <c r="D8" s="41"/>
      <c r="E8" s="23" t="e">
        <f ca="1">pieadjust(D8,D$4:D$7,2)</f>
        <v>#NAME?</v>
      </c>
    </row>
    <row r="9" spans="2:5" ht="15.75" customHeight="1" collapsed="1">
      <c r="B9" s="11" t="s">
        <v>13</v>
      </c>
      <c r="C9" s="124">
        <f>SUM(C4:C7)</f>
        <v>13416.92874996265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-0.21413959080018685</v>
      </c>
      <c r="D10" s="31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94</v>
      </c>
      <c r="C22" s="12" t="s">
        <v>91</v>
      </c>
      <c r="E22" s="170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70</v>
      </c>
      <c r="D23" s="30" t="s">
        <v>0</v>
      </c>
      <c r="E23" s="5" t="s">
        <v>11</v>
      </c>
    </row>
    <row r="24" spans="1:7" s="28" customFormat="1" ht="15.75" customHeight="1">
      <c r="B24" s="40" t="s">
        <v>80</v>
      </c>
      <c r="C24" s="40">
        <v>1290.4221623640201</v>
      </c>
      <c r="D24" s="19">
        <f>C24/C$29</f>
        <v>0.37705698490844569</v>
      </c>
      <c r="E24" s="22" t="e">
        <f ca="1">pieadjust(D24,D$24:D$27,2)</f>
        <v>#NAME?</v>
      </c>
      <c r="G24" s="34"/>
    </row>
    <row r="25" spans="1:7" s="28" customFormat="1" ht="15.75" customHeight="1">
      <c r="B25" s="44" t="s">
        <v>81</v>
      </c>
      <c r="C25" s="44">
        <v>1188.1028588438298</v>
      </c>
      <c r="D25" s="20">
        <f>C25/C$29</f>
        <v>0.34715963099708919</v>
      </c>
      <c r="E25" s="23" t="e">
        <f ca="1">pieadjust(D25,D$24:D$27,2)</f>
        <v>#NAME?</v>
      </c>
      <c r="G25" s="34"/>
    </row>
    <row r="26" spans="1:7" s="28" customFormat="1" ht="15.75" customHeight="1">
      <c r="B26" s="44" t="s">
        <v>82</v>
      </c>
      <c r="C26" s="44">
        <v>943.82813497980499</v>
      </c>
      <c r="D26" s="20">
        <f>C26/C$29</f>
        <v>0.27578338409446512</v>
      </c>
      <c r="E26" s="23" t="e">
        <f ca="1">pieadjust(D26,D$24:D$27,2)</f>
        <v>#NAME?</v>
      </c>
      <c r="G26" s="34"/>
    </row>
    <row r="27" spans="1:7" s="28" customFormat="1" ht="15.75" hidden="1" customHeight="1" outlineLevel="1">
      <c r="B27" s="44" t="s">
        <v>83</v>
      </c>
      <c r="C27" s="44">
        <v>0</v>
      </c>
      <c r="D27" s="20">
        <f>C27/C$29</f>
        <v>0</v>
      </c>
      <c r="E27" s="23" t="e">
        <f ca="1">pieadjust(D27,D$24:D$27,2)</f>
        <v>#NAME?</v>
      </c>
      <c r="G27" s="34"/>
    </row>
    <row r="28" spans="1:7" s="28" customFormat="1" ht="15.75" hidden="1" customHeight="1" outlineLevel="1" collapsed="1">
      <c r="A28" s="28" t="s">
        <v>16</v>
      </c>
      <c r="B28" s="71" t="s">
        <v>85</v>
      </c>
      <c r="C28" s="44">
        <v>-193.8044505800849</v>
      </c>
      <c r="D28" s="43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24">
        <f>SUM(C24:C27)</f>
        <v>3422.3531561876548</v>
      </c>
      <c r="D29" s="10">
        <f>SUM(D24:D27)</f>
        <v>1</v>
      </c>
      <c r="E29" s="10" t="e">
        <f ca="1">SUM(E24:E27)</f>
        <v>#NAME?</v>
      </c>
      <c r="G29" s="35"/>
    </row>
    <row r="30" spans="1:7" s="3" customFormat="1" ht="15.75" customHeight="1">
      <c r="B30" s="8" t="s">
        <v>9</v>
      </c>
      <c r="C30" s="16">
        <f>C22-SUM(C24:C28)</f>
        <v>0.45129439243009983</v>
      </c>
      <c r="D30" s="31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95</v>
      </c>
      <c r="C42" s="12" t="s">
        <v>98</v>
      </c>
      <c r="E42" s="170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70</v>
      </c>
      <c r="D43" s="30" t="s">
        <v>0</v>
      </c>
      <c r="E43" s="5" t="s">
        <v>11</v>
      </c>
    </row>
    <row r="44" spans="2:7" s="28" customFormat="1" ht="15.75" customHeight="1">
      <c r="B44" s="40" t="s">
        <v>80</v>
      </c>
      <c r="C44" s="40">
        <v>1008.63045610467</v>
      </c>
      <c r="D44" s="22">
        <f>C44/C$49</f>
        <v>0.37176208301433122</v>
      </c>
      <c r="E44" s="22" t="e">
        <f ca="1">pieadjust(D44,D$44:D$47,2)</f>
        <v>#NAME?</v>
      </c>
      <c r="G44" s="34"/>
    </row>
    <row r="45" spans="2:7" s="28" customFormat="1" ht="15.75" customHeight="1">
      <c r="B45" s="44" t="s">
        <v>81</v>
      </c>
      <c r="C45" s="44">
        <v>943.46</v>
      </c>
      <c r="D45" s="23">
        <f>C45/C$49</f>
        <v>0.3477414871996517</v>
      </c>
      <c r="E45" s="23" t="e">
        <f ca="1">pieadjust(D45,D$44:D$47,2)</f>
        <v>#NAME?</v>
      </c>
      <c r="G45" s="34"/>
    </row>
    <row r="46" spans="2:7" s="28" customFormat="1" ht="15.75" customHeight="1">
      <c r="B46" s="44" t="s">
        <v>82</v>
      </c>
      <c r="C46" s="44">
        <v>761.01693754469193</v>
      </c>
      <c r="D46" s="23">
        <f>C46/C$49</f>
        <v>0.28049642978601702</v>
      </c>
      <c r="E46" s="23" t="e">
        <f ca="1">pieadjust(D46,D$44:D$47,2)</f>
        <v>#NAME?</v>
      </c>
      <c r="G46" s="34"/>
    </row>
    <row r="47" spans="2:7" s="28" customFormat="1" ht="15.75" customHeight="1" outlineLevel="1">
      <c r="B47" s="44" t="s">
        <v>83</v>
      </c>
      <c r="C47" s="44">
        <v>0</v>
      </c>
      <c r="D47" s="23">
        <f>C47/C$49</f>
        <v>0</v>
      </c>
      <c r="E47" s="23" t="e">
        <f ca="1">pieadjust(D47,D$44:D$47,2)</f>
        <v>#NAME?</v>
      </c>
      <c r="G47" s="34"/>
    </row>
    <row r="48" spans="2:7" s="28" customFormat="1" ht="15.75" customHeight="1" outlineLevel="1" collapsed="1">
      <c r="B48" s="71" t="s">
        <v>85</v>
      </c>
      <c r="C48" s="71">
        <v>-286.94494788863176</v>
      </c>
      <c r="D48" s="42"/>
      <c r="E48" s="23" t="e">
        <f ca="1">pieadjust(D48,D$44:D$47,2)</f>
        <v>#NAME?</v>
      </c>
    </row>
    <row r="49" spans="2:7" ht="15.75" customHeight="1">
      <c r="B49" s="11" t="s">
        <v>13</v>
      </c>
      <c r="C49" s="124">
        <f>SUM(C44:C47)</f>
        <v>2713.1073936493622</v>
      </c>
      <c r="D49" s="10">
        <f>SUM(D44:D47)</f>
        <v>1</v>
      </c>
      <c r="E49" s="10" t="e">
        <f ca="1">SUM(E44:E47)</f>
        <v>#NAME?</v>
      </c>
      <c r="G49" s="35"/>
    </row>
    <row r="50" spans="2:7" s="3" customFormat="1" ht="15.75" customHeight="1">
      <c r="B50" s="8" t="s">
        <v>9</v>
      </c>
      <c r="C50" s="16">
        <f>C42-SUM(C44:C48)</f>
        <v>-0.16244576073040662</v>
      </c>
      <c r="D50" s="31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  <row r="61" spans="2:7">
      <c r="E61" s="170" t="e">
        <f>B61&amp;"
"&amp;IF(#REF!="N","€"&amp;figintl(C61,1,#REF!,"X",#REF!)&amp;"
miljoen",IF(#REF!="F",figintl(C61,1,#REF!,"X",#REF!)&amp;"
M€","€ "&amp;figintl(C61,1,#REF!,"X",#REF!)&amp;"
mln"))</f>
        <v>#REF!</v>
      </c>
    </row>
    <row r="62" spans="2:7" ht="15.75" customHeight="1">
      <c r="B62" s="14" t="s">
        <v>76</v>
      </c>
      <c r="C62" s="12" t="s">
        <v>79</v>
      </c>
      <c r="E62" s="170" t="e">
        <f>B62&amp;"
"&amp;IF(#REF!="N","€ "&amp;figintl(C62,1,#REF!,"X",#REF!)&amp;"
mln",IF(#REF!="F",figintl(C62,1,#REF!,"X",#REF!)&amp;"
M€","€"&amp;figintl(C62,1,#REF!,"X",#REF!)&amp;"
million"))</f>
        <v>#REF!</v>
      </c>
    </row>
    <row r="63" spans="2:7" s="7" customFormat="1" ht="15.75" customHeight="1">
      <c r="B63" s="5" t="s">
        <v>6</v>
      </c>
      <c r="C63" s="18" t="s">
        <v>70</v>
      </c>
      <c r="D63" s="30" t="s">
        <v>0</v>
      </c>
      <c r="E63" s="5" t="s">
        <v>11</v>
      </c>
    </row>
    <row r="64" spans="2:7" s="28" customFormat="1" ht="15.75" customHeight="1">
      <c r="B64" s="40" t="s">
        <v>80</v>
      </c>
      <c r="C64" s="40">
        <v>-400</v>
      </c>
      <c r="D64" s="22">
        <f>C64/C$69</f>
        <v>0.39143156308408927</v>
      </c>
      <c r="E64" s="22" t="e">
        <f ca="1">pieadjust(D64,D$64:D$68,2)</f>
        <v>#NAME?</v>
      </c>
      <c r="G64" s="34"/>
    </row>
    <row r="65" spans="2:7" s="28" customFormat="1" ht="15.75" customHeight="1">
      <c r="B65" s="44" t="s">
        <v>81</v>
      </c>
      <c r="C65" s="44">
        <v>-284</v>
      </c>
      <c r="D65" s="23">
        <f>C65/C$69</f>
        <v>0.27791640978970339</v>
      </c>
      <c r="E65" s="23" t="e">
        <f ca="1">pieadjust(D65,D$64:D$68,2)</f>
        <v>#NAME?</v>
      </c>
      <c r="G65" s="34"/>
    </row>
    <row r="66" spans="2:7" s="28" customFormat="1" ht="15.75" customHeight="1">
      <c r="B66" s="44" t="s">
        <v>82</v>
      </c>
      <c r="C66" s="44">
        <v>-242</v>
      </c>
      <c r="D66" s="23">
        <f>C66/C$69</f>
        <v>0.23681609566587403</v>
      </c>
      <c r="E66" s="23" t="e">
        <f ca="1">pieadjust(D66,D$64:D$68,2)</f>
        <v>#NAME?</v>
      </c>
      <c r="G66" s="34"/>
    </row>
    <row r="67" spans="2:7" s="28" customFormat="1" ht="15.75" hidden="1" customHeight="1" outlineLevel="1">
      <c r="B67" s="44" t="s">
        <v>83</v>
      </c>
      <c r="C67" s="44">
        <v>0</v>
      </c>
      <c r="D67" s="23">
        <f>C67/C$69</f>
        <v>0</v>
      </c>
      <c r="E67" s="23" t="e">
        <f ca="1">pieadjust(D67,D$64:D$68,2)</f>
        <v>#NAME?</v>
      </c>
      <c r="G67" s="34"/>
    </row>
    <row r="68" spans="2:7" s="28" customFormat="1" ht="15.75" customHeight="1" collapsed="1">
      <c r="B68" s="71" t="s">
        <v>85</v>
      </c>
      <c r="C68" s="71">
        <v>-95.889999999999986</v>
      </c>
      <c r="D68" s="23">
        <f>C68/C$69</f>
        <v>9.3835931460333297E-2</v>
      </c>
      <c r="E68" s="23" t="e">
        <f ca="1">pieadjust(D68,D$64:D$68,2)</f>
        <v>#NAME?</v>
      </c>
    </row>
    <row r="69" spans="2:7" ht="15.75" customHeight="1">
      <c r="B69" s="11" t="s">
        <v>13</v>
      </c>
      <c r="C69" s="124">
        <f>SUM(C64:C68)</f>
        <v>-1021.89</v>
      </c>
      <c r="D69" s="10">
        <f>SUM(D64:D67)</f>
        <v>0.90616406853966669</v>
      </c>
      <c r="E69" s="10" t="e">
        <f ca="1">SUM(E64:E67)</f>
        <v>#NAME?</v>
      </c>
      <c r="G69" s="35"/>
    </row>
    <row r="70" spans="2:7" s="3" customFormat="1" ht="15.75" customHeight="1">
      <c r="B70" s="8" t="s">
        <v>9</v>
      </c>
      <c r="C70" s="16">
        <f>C62-SUM(C64:C68)</f>
        <v>-0.11000000000001364</v>
      </c>
      <c r="D70" s="31"/>
      <c r="E70" s="9" t="e">
        <f ca="1">1-SUM(E64:E68)</f>
        <v>#NAME?</v>
      </c>
    </row>
    <row r="71" spans="2:7" ht="37.5" customHeight="1"/>
    <row r="72" spans="2:7" ht="75" customHeight="1"/>
    <row r="73" spans="2:7" ht="75" customHeight="1"/>
    <row r="74" spans="2:7" ht="37.5" customHeight="1"/>
    <row r="82" spans="2:7" ht="15.75" customHeight="1">
      <c r="B82" s="14" t="e">
        <f>IF(#REF!="N","O&amp;I",IF(#REF!="F","R&amp;I","R&amp;I"))</f>
        <v>#REF!</v>
      </c>
      <c r="C82" s="12" t="s">
        <v>99</v>
      </c>
      <c r="E82" s="170" t="e">
        <f>B82&amp;"
"&amp;IF(#REF!="N","€ "&amp;figintl(C82,1,#REF!,"X",#REF!)&amp;"
mln",IF(#REF!="F",figintl(C82,1,#REF!,"X",#REF!)&amp;"
M€","€"&amp;figintl(C82,1,#REF!,"X",#REF!)&amp;"
million"))</f>
        <v>#REF!</v>
      </c>
    </row>
    <row r="83" spans="2:7" s="7" customFormat="1" ht="15.75" customHeight="1">
      <c r="B83" s="5" t="s">
        <v>6</v>
      </c>
      <c r="C83" s="18" t="s">
        <v>70</v>
      </c>
      <c r="D83" s="30" t="s">
        <v>0</v>
      </c>
      <c r="E83" s="5" t="s">
        <v>11</v>
      </c>
    </row>
    <row r="84" spans="2:7" s="28" customFormat="1" ht="15.75" customHeight="1">
      <c r="B84" s="40" t="s">
        <v>80</v>
      </c>
      <c r="C84" s="40">
        <v>-186.433559888221</v>
      </c>
      <c r="D84" s="22">
        <f>C84/C$89</f>
        <v>0.53356420895857148</v>
      </c>
      <c r="E84" s="22" t="e">
        <f ca="1">pieadjust(D84,D$84:D$88,2)</f>
        <v>#NAME?</v>
      </c>
      <c r="G84" s="34"/>
    </row>
    <row r="85" spans="2:7" s="28" customFormat="1" ht="15.75" customHeight="1">
      <c r="B85" s="44" t="s">
        <v>81</v>
      </c>
      <c r="C85" s="44">
        <v>-28.7345338530032</v>
      </c>
      <c r="D85" s="23">
        <f>C85/C$89</f>
        <v>8.2236904311988157E-2</v>
      </c>
      <c r="E85" s="23" t="e">
        <f ca="1">pieadjust(D85,D$84:D$88,2)</f>
        <v>#NAME?</v>
      </c>
      <c r="G85" s="34"/>
    </row>
    <row r="86" spans="2:7" s="28" customFormat="1" ht="15.75" customHeight="1">
      <c r="B86" s="44" t="s">
        <v>82</v>
      </c>
      <c r="C86" s="44">
        <v>-115.170267188189</v>
      </c>
      <c r="D86" s="23">
        <f>C86/C$89</f>
        <v>0.32961196763424505</v>
      </c>
      <c r="E86" s="23" t="e">
        <f ca="1">pieadjust(D86,D$84:D$88,2)</f>
        <v>#NAME?</v>
      </c>
      <c r="G86" s="34"/>
    </row>
    <row r="87" spans="2:7" s="28" customFormat="1" ht="15.75" hidden="1" customHeight="1" outlineLevel="1">
      <c r="B87" s="44" t="s">
        <v>83</v>
      </c>
      <c r="C87" s="44">
        <v>0</v>
      </c>
      <c r="D87" s="23">
        <f>C87/C$89</f>
        <v>0</v>
      </c>
      <c r="E87" s="23" t="e">
        <f ca="1">pieadjust(D87,D$84:D$88,2)</f>
        <v>#NAME?</v>
      </c>
      <c r="G87" s="34"/>
    </row>
    <row r="88" spans="2:7" s="28" customFormat="1" ht="15.75" customHeight="1" collapsed="1">
      <c r="B88" s="71" t="s">
        <v>85</v>
      </c>
      <c r="C88" s="71">
        <v>-19.073306416318815</v>
      </c>
      <c r="D88" s="123">
        <f>C88/C$89</f>
        <v>5.4586919095195439E-2</v>
      </c>
      <c r="E88" s="123" t="e">
        <f ca="1">pieadjust(D88,D$84:D$88,2)</f>
        <v>#NAME?</v>
      </c>
    </row>
    <row r="89" spans="2:7" ht="15.75" customHeight="1">
      <c r="B89" s="11" t="s">
        <v>13</v>
      </c>
      <c r="C89" s="124">
        <f>SUM(C84:C88)</f>
        <v>-349.41166734573198</v>
      </c>
      <c r="D89" s="10">
        <f>SUM(D84:D87)</f>
        <v>0.94541308090480469</v>
      </c>
      <c r="E89" s="10" t="e">
        <f ca="1">SUM(E84:E87)</f>
        <v>#NAME?</v>
      </c>
      <c r="G89" s="35"/>
    </row>
    <row r="90" spans="2:7" s="3" customFormat="1" ht="15.75" customHeight="1">
      <c r="B90" s="8" t="s">
        <v>9</v>
      </c>
      <c r="C90" s="16">
        <f>C82-SUM(C84:C88)</f>
        <v>0.41166734573198482</v>
      </c>
      <c r="D90" s="31"/>
      <c r="E90" s="9" t="e">
        <f ca="1">1-SUM(E84:E88)</f>
        <v>#NAME?</v>
      </c>
    </row>
    <row r="91" spans="2:7" ht="37.5" customHeight="1"/>
    <row r="92" spans="2:7" ht="75" customHeight="1"/>
    <row r="93" spans="2:7" ht="75" customHeight="1"/>
    <row r="94" spans="2:7" ht="37.5" customHeight="1"/>
    <row r="102" spans="2:11" ht="15.75" customHeight="1">
      <c r="B102" s="14" t="str">
        <f>B2</f>
        <v>Net sales</v>
      </c>
      <c r="C102" s="203" t="s">
        <v>97</v>
      </c>
      <c r="E102" s="170" t="e">
        <f>B102&amp;"
"&amp;IF(#REF!="N","€ "&amp;figintl(C102,1,#REF!,"X",#REF!)&amp;"
mln",IF(#REF!="F",figintl(C102,1,#REF!,"X",#REF!)&amp;"
M€","€"&amp;figintl(C102,1,#REF!,"X",#REF!)&amp;"
million"))</f>
        <v>#REF!</v>
      </c>
    </row>
    <row r="103" spans="2:11" s="7" customFormat="1" ht="15.75" customHeight="1">
      <c r="B103" s="5" t="s">
        <v>12</v>
      </c>
      <c r="C103" s="18" t="str">
        <f>C3</f>
        <v>FY 2022</v>
      </c>
      <c r="D103" s="30" t="s">
        <v>0</v>
      </c>
      <c r="E103" s="5" t="s">
        <v>11</v>
      </c>
    </row>
    <row r="104" spans="2:11" ht="15.75" customHeight="1">
      <c r="B104" s="11" t="s">
        <v>130</v>
      </c>
      <c r="C104" s="15">
        <v>3628.7489126933597</v>
      </c>
      <c r="D104" s="19">
        <f>C104/C$108</f>
        <v>0.27027238848970819</v>
      </c>
      <c r="E104" s="22" t="e">
        <f ca="1">pieadjust(D104,D$104:D$107,2)</f>
        <v>#NAME?</v>
      </c>
      <c r="F104" s="28"/>
      <c r="G104" s="34"/>
      <c r="H104" s="28"/>
      <c r="I104" s="28"/>
      <c r="J104" s="28"/>
      <c r="K104" s="28"/>
    </row>
    <row r="105" spans="2:11" ht="15.75" customHeight="1">
      <c r="B105" s="33" t="s">
        <v>131</v>
      </c>
      <c r="C105" s="17">
        <v>4400.0669341460043</v>
      </c>
      <c r="D105" s="20">
        <f>C105/C$108</f>
        <v>0.32772082842280703</v>
      </c>
      <c r="E105" s="23" t="e">
        <f ca="1">pieadjust(D105,D$104:D$107,2)</f>
        <v>#NAME?</v>
      </c>
      <c r="F105" s="28"/>
      <c r="G105" s="34"/>
      <c r="H105" s="28"/>
      <c r="I105" s="28"/>
      <c r="J105" s="28"/>
      <c r="K105" s="28"/>
    </row>
    <row r="106" spans="2:11" ht="15.75" customHeight="1">
      <c r="B106" s="33" t="s">
        <v>132</v>
      </c>
      <c r="C106" s="17">
        <v>1865.1800005867165</v>
      </c>
      <c r="D106" s="20">
        <f>C106/C$108</f>
        <v>0.13892023555513655</v>
      </c>
      <c r="E106" s="23" t="e">
        <f ca="1">pieadjust(D106,D$104:D$107,2)</f>
        <v>#NAME?</v>
      </c>
      <c r="F106" s="28"/>
      <c r="G106" s="34"/>
      <c r="H106" s="28"/>
      <c r="I106" s="28"/>
      <c r="J106" s="28"/>
      <c r="K106" s="28"/>
    </row>
    <row r="107" spans="2:11" ht="15.75" customHeight="1">
      <c r="B107" s="72" t="s">
        <v>133</v>
      </c>
      <c r="C107" s="17">
        <v>3532.269902364118</v>
      </c>
      <c r="D107" s="21">
        <f>C107/C$108</f>
        <v>0.26308654753234822</v>
      </c>
      <c r="E107" s="23" t="e">
        <f ca="1">pieadjust(D107,D$104:D$107,2)</f>
        <v>#NAME?</v>
      </c>
      <c r="F107" s="28"/>
      <c r="G107" s="34"/>
      <c r="H107" s="28"/>
      <c r="I107" s="28"/>
      <c r="J107" s="28"/>
      <c r="K107" s="28"/>
    </row>
    <row r="108" spans="2:11" ht="15.75" customHeight="1">
      <c r="B108" s="11" t="s">
        <v>13</v>
      </c>
      <c r="C108" s="124">
        <f>SUM(C104:C107)</f>
        <v>13426.265749790198</v>
      </c>
      <c r="D108" s="10">
        <f>SUM(D104:D107)</f>
        <v>1</v>
      </c>
      <c r="E108" s="10" t="e">
        <f ca="1">SUM(E104:E107)</f>
        <v>#NAME?</v>
      </c>
      <c r="G108" s="35"/>
    </row>
    <row r="109" spans="2:11" s="3" customFormat="1" ht="15.75" customHeight="1">
      <c r="B109" s="8" t="s">
        <v>9</v>
      </c>
      <c r="C109" s="16">
        <f>C102-SUM(C104:C107)</f>
        <v>-0.26574979019824241</v>
      </c>
      <c r="D109" s="31"/>
      <c r="E109" s="9" t="e">
        <f ca="1">1-SUM(E104:E107)</f>
        <v>#NAME?</v>
      </c>
    </row>
    <row r="110" spans="2:11" ht="37.5" customHeight="1"/>
    <row r="111" spans="2:11" ht="75" customHeight="1"/>
    <row r="112" spans="2:11" ht="75" customHeight="1"/>
    <row r="113" spans="2:11" ht="37.5" customHeight="1"/>
    <row r="122" spans="2:11" ht="15.75" customHeight="1">
      <c r="B122" s="14" t="str">
        <f>B102</f>
        <v>Net sales</v>
      </c>
      <c r="C122" s="204">
        <f>C108</f>
        <v>13426.265749790198</v>
      </c>
      <c r="E122" s="170" t="e">
        <f>B122&amp;"
"&amp;IF(#REF!="N","€ "&amp;figintl(C122,1,#REF!,"X",#REF!)&amp;"
mln",IF(#REF!="F",figintl(C122,1,#REF!,"X",#REF!)&amp;"
M€","€"&amp;figintl(C122,1,#REF!,"X",#REF!)&amp;"
million"))</f>
        <v>#REF!</v>
      </c>
    </row>
    <row r="123" spans="2:11" s="7" customFormat="1" ht="15.75" customHeight="1">
      <c r="B123" s="5" t="s">
        <v>12</v>
      </c>
      <c r="C123" s="288" t="s">
        <v>49</v>
      </c>
      <c r="D123" s="30" t="s">
        <v>0</v>
      </c>
      <c r="E123" s="5" t="s">
        <v>11</v>
      </c>
    </row>
    <row r="124" spans="2:11" ht="15.75" customHeight="1">
      <c r="B124" s="11" t="s">
        <v>33</v>
      </c>
      <c r="C124" s="270">
        <v>2589.743034725203</v>
      </c>
      <c r="D124" s="22">
        <f>C124/C$134</f>
        <v>0.25466527389623134</v>
      </c>
      <c r="E124" s="22" t="e">
        <f ca="1">pieadjust(D124,C$124:C$133,2)</f>
        <v>#NAME?</v>
      </c>
      <c r="F124" s="28"/>
      <c r="G124" s="34"/>
      <c r="H124" s="28"/>
      <c r="I124" s="28"/>
      <c r="J124" s="28"/>
      <c r="K124" s="28"/>
    </row>
    <row r="125" spans="2:11" ht="15.75" customHeight="1">
      <c r="B125" s="33" t="s">
        <v>34</v>
      </c>
      <c r="C125" s="271">
        <v>538.26912894926113</v>
      </c>
      <c r="D125" s="23">
        <f t="shared" ref="D125:D133" si="0">C125/C$134</f>
        <v>5.2931296007248378E-2</v>
      </c>
      <c r="E125" s="23" t="e">
        <f t="shared" ref="E125:E133" ca="1" si="1">pieadjust(D125,C$124:C$133,2)</f>
        <v>#NAME?</v>
      </c>
      <c r="F125" s="28"/>
      <c r="G125" s="34"/>
      <c r="H125" s="28"/>
      <c r="I125" s="28"/>
      <c r="J125" s="28"/>
      <c r="K125" s="28"/>
    </row>
    <row r="126" spans="2:11" ht="15.75" customHeight="1">
      <c r="B126" s="33" t="s">
        <v>35</v>
      </c>
      <c r="C126" s="271">
        <v>1377.4570240007827</v>
      </c>
      <c r="D126" s="23">
        <f t="shared" si="0"/>
        <v>0.13545377498608441</v>
      </c>
      <c r="E126" s="23" t="e">
        <f t="shared" ca="1" si="1"/>
        <v>#NAME?</v>
      </c>
      <c r="F126" s="28"/>
      <c r="G126" s="34"/>
      <c r="H126" s="28"/>
      <c r="I126" s="28"/>
      <c r="J126" s="28"/>
      <c r="K126" s="28"/>
    </row>
    <row r="127" spans="2:11" ht="15.75" customHeight="1">
      <c r="B127" s="33" t="s">
        <v>36</v>
      </c>
      <c r="C127" s="271">
        <v>1204.4932621893927</v>
      </c>
      <c r="D127" s="23">
        <f t="shared" si="0"/>
        <v>0.1184451902789557</v>
      </c>
      <c r="E127" s="23" t="e">
        <f t="shared" ca="1" si="1"/>
        <v>#NAME?</v>
      </c>
      <c r="F127" s="28"/>
      <c r="G127" s="34"/>
      <c r="H127" s="28"/>
      <c r="I127" s="28"/>
      <c r="J127" s="28"/>
      <c r="K127" s="28"/>
    </row>
    <row r="128" spans="2:11" ht="15.75" customHeight="1">
      <c r="B128" s="33" t="s">
        <v>37</v>
      </c>
      <c r="C128" s="271">
        <v>1776.9081606524044</v>
      </c>
      <c r="D128" s="23">
        <f t="shared" si="0"/>
        <v>0.17473424866996876</v>
      </c>
      <c r="E128" s="23" t="e">
        <f t="shared" ca="1" si="1"/>
        <v>#NAME?</v>
      </c>
      <c r="F128" s="28"/>
      <c r="G128" s="34"/>
      <c r="H128" s="28"/>
      <c r="I128" s="28"/>
      <c r="J128" s="28"/>
      <c r="K128" s="28"/>
    </row>
    <row r="129" spans="2:11" ht="15.75" customHeight="1">
      <c r="B129" s="33" t="s">
        <v>38</v>
      </c>
      <c r="C129" s="271">
        <v>795.31297140691515</v>
      </c>
      <c r="D129" s="23">
        <f t="shared" si="0"/>
        <v>7.8207989356773755E-2</v>
      </c>
      <c r="E129" s="23" t="e">
        <f t="shared" ca="1" si="1"/>
        <v>#NAME?</v>
      </c>
      <c r="F129" s="28"/>
      <c r="G129" s="34"/>
      <c r="H129" s="28"/>
      <c r="I129" s="28"/>
      <c r="J129" s="28"/>
      <c r="K129" s="28"/>
    </row>
    <row r="130" spans="2:11" ht="15.75" hidden="1" customHeight="1" outlineLevel="1">
      <c r="B130" s="33"/>
      <c r="C130" s="271"/>
      <c r="D130" s="23">
        <f t="shared" si="0"/>
        <v>0</v>
      </c>
      <c r="E130" s="23" t="e">
        <f t="shared" ca="1" si="1"/>
        <v>#NAME?</v>
      </c>
      <c r="F130" s="28"/>
      <c r="G130" s="34"/>
      <c r="H130" s="28"/>
      <c r="I130" s="28"/>
      <c r="J130" s="28"/>
      <c r="K130" s="28"/>
    </row>
    <row r="131" spans="2:11" ht="15.75" hidden="1" customHeight="1" outlineLevel="1">
      <c r="B131" s="33"/>
      <c r="C131" s="271"/>
      <c r="D131" s="23">
        <f t="shared" si="0"/>
        <v>0</v>
      </c>
      <c r="E131" s="23" t="e">
        <f t="shared" ca="1" si="1"/>
        <v>#NAME?</v>
      </c>
      <c r="F131" s="28"/>
      <c r="G131" s="34"/>
      <c r="H131" s="28"/>
      <c r="I131" s="28"/>
      <c r="J131" s="28"/>
      <c r="K131" s="28"/>
    </row>
    <row r="132" spans="2:11" ht="15.75" hidden="1" customHeight="1" outlineLevel="1">
      <c r="B132" s="33"/>
      <c r="C132" s="271"/>
      <c r="D132" s="23">
        <f t="shared" si="0"/>
        <v>0</v>
      </c>
      <c r="E132" s="23" t="e">
        <f t="shared" ca="1" si="1"/>
        <v>#NAME?</v>
      </c>
      <c r="F132" s="28"/>
      <c r="G132" s="34"/>
      <c r="H132" s="28"/>
      <c r="I132" s="28"/>
      <c r="J132" s="28"/>
      <c r="K132" s="28"/>
    </row>
    <row r="133" spans="2:11" ht="15.75" customHeight="1" collapsed="1">
      <c r="B133" s="33" t="s">
        <v>39</v>
      </c>
      <c r="C133" s="271">
        <v>1887.0200755030373</v>
      </c>
      <c r="D133" s="123">
        <f t="shared" si="0"/>
        <v>0.1855622268047378</v>
      </c>
      <c r="E133" s="123" t="e">
        <f t="shared" ca="1" si="1"/>
        <v>#NAME?</v>
      </c>
      <c r="F133" s="28"/>
      <c r="G133" s="34"/>
      <c r="H133" s="28"/>
      <c r="I133" s="28"/>
      <c r="J133" s="28"/>
      <c r="K133" s="28"/>
    </row>
    <row r="134" spans="2:11" ht="15.75" customHeight="1">
      <c r="B134" s="11" t="s">
        <v>13</v>
      </c>
      <c r="C134" s="124">
        <f>SUM(C124:C133)</f>
        <v>10169.203657426995</v>
      </c>
      <c r="D134" s="10">
        <f>SUM(D124:D133)</f>
        <v>1.0000000000000002</v>
      </c>
      <c r="E134" s="10" t="e">
        <f ca="1">SUM(E124:E133)</f>
        <v>#NAME?</v>
      </c>
      <c r="G134" s="35"/>
    </row>
    <row r="135" spans="2:11" s="3" customFormat="1" ht="15.75" hidden="1" customHeight="1" outlineLevel="1">
      <c r="B135" s="8" t="s">
        <v>9</v>
      </c>
      <c r="C135" s="16">
        <f>C122-SUM(C124:C133)</f>
        <v>3257.0620923632032</v>
      </c>
      <c r="D135" s="31"/>
      <c r="E135" s="9" t="e">
        <f ca="1">1-SUM(E124:E133)</f>
        <v>#NAME?</v>
      </c>
    </row>
    <row r="136" spans="2:11" ht="37.5" customHeight="1" collapsed="1"/>
    <row r="137" spans="2:11" ht="75" customHeight="1"/>
    <row r="138" spans="2:11" ht="75" customHeight="1"/>
    <row r="139" spans="2:11" ht="37.5" customHeight="1"/>
    <row r="142" spans="2:11" s="170" customFormat="1" ht="15.75" customHeight="1">
      <c r="B142" s="171" t="str">
        <f>B122</f>
        <v>Net sales</v>
      </c>
      <c r="C142" s="204">
        <f>C122</f>
        <v>13426.265749790198</v>
      </c>
      <c r="D142" s="29"/>
      <c r="E142" s="170" t="e">
        <f>B142&amp;"
"&amp;IF(#REF!="N","€ "&amp;figintl(C142,1,#REF!,"X",#REF!)&amp;"
mln",IF(#REF!="F",figintl(C142,1,#REF!,"X",#REF!)&amp;"
M€","€"&amp;figintl(C142,1,#REF!,"X",#REF!)&amp;"
million"))</f>
        <v>#REF!</v>
      </c>
    </row>
    <row r="143" spans="2:11" s="7" customFormat="1" ht="15.75" customHeight="1">
      <c r="B143" s="5" t="s">
        <v>12</v>
      </c>
      <c r="C143" s="288" t="s">
        <v>49</v>
      </c>
      <c r="D143" s="30" t="s">
        <v>0</v>
      </c>
      <c r="E143" s="5" t="s">
        <v>11</v>
      </c>
    </row>
    <row r="144" spans="2:11" s="170" customFormat="1" ht="15.75" customHeight="1">
      <c r="B144" s="11" t="s">
        <v>29</v>
      </c>
      <c r="C144" s="270">
        <v>53</v>
      </c>
      <c r="D144" s="22">
        <f t="shared" ref="D144:D149" si="2">C144/C$150</f>
        <v>0.53</v>
      </c>
      <c r="E144" s="22" t="e">
        <f t="shared" ref="E144:E149" ca="1" si="3">pieadjust(D144,C$124:C$133,2)</f>
        <v>#NAME?</v>
      </c>
      <c r="F144" s="28"/>
      <c r="G144" s="34"/>
      <c r="H144" s="28"/>
      <c r="I144" s="28"/>
      <c r="J144" s="28"/>
      <c r="K144" s="28"/>
    </row>
    <row r="145" spans="2:11" s="170" customFormat="1" ht="15.75" customHeight="1">
      <c r="B145" s="33" t="s">
        <v>30</v>
      </c>
      <c r="C145" s="271">
        <v>40</v>
      </c>
      <c r="D145" s="23">
        <f t="shared" si="2"/>
        <v>0.4</v>
      </c>
      <c r="E145" s="23" t="e">
        <f t="shared" ca="1" si="3"/>
        <v>#NAME?</v>
      </c>
      <c r="F145" s="28"/>
      <c r="G145" s="34"/>
      <c r="H145" s="28"/>
      <c r="I145" s="28"/>
      <c r="J145" s="28"/>
      <c r="K145" s="28"/>
    </row>
    <row r="146" spans="2:11" s="170" customFormat="1" ht="15.75" customHeight="1" outlineLevel="1">
      <c r="B146" s="33"/>
      <c r="C146" s="271"/>
      <c r="D146" s="23">
        <f t="shared" si="2"/>
        <v>0</v>
      </c>
      <c r="E146" s="23" t="e">
        <f t="shared" ca="1" si="3"/>
        <v>#NAME?</v>
      </c>
      <c r="F146" s="28"/>
      <c r="G146" s="34"/>
      <c r="H146" s="28"/>
      <c r="I146" s="28"/>
      <c r="J146" s="28"/>
      <c r="K146" s="28"/>
    </row>
    <row r="147" spans="2:11" s="170" customFormat="1" ht="15.75" customHeight="1" outlineLevel="1">
      <c r="B147" s="33"/>
      <c r="C147" s="271"/>
      <c r="D147" s="23">
        <f t="shared" si="2"/>
        <v>0</v>
      </c>
      <c r="E147" s="23" t="e">
        <f t="shared" ca="1" si="3"/>
        <v>#NAME?</v>
      </c>
      <c r="F147" s="28"/>
      <c r="G147" s="34"/>
      <c r="H147" s="28"/>
      <c r="I147" s="28"/>
      <c r="J147" s="28"/>
      <c r="K147" s="28"/>
    </row>
    <row r="148" spans="2:11" s="170" customFormat="1" ht="15.75" customHeight="1" outlineLevel="1">
      <c r="B148" s="33"/>
      <c r="C148" s="271"/>
      <c r="D148" s="23">
        <f t="shared" si="2"/>
        <v>0</v>
      </c>
      <c r="E148" s="23" t="e">
        <f t="shared" ca="1" si="3"/>
        <v>#NAME?</v>
      </c>
      <c r="F148" s="28"/>
      <c r="G148" s="34"/>
      <c r="H148" s="28"/>
      <c r="I148" s="28"/>
      <c r="J148" s="28"/>
      <c r="K148" s="28"/>
    </row>
    <row r="149" spans="2:11" s="170" customFormat="1" ht="15.75" customHeight="1">
      <c r="B149" s="33" t="s">
        <v>31</v>
      </c>
      <c r="C149" s="271">
        <v>7</v>
      </c>
      <c r="D149" s="23">
        <f t="shared" si="2"/>
        <v>7.0000000000000007E-2</v>
      </c>
      <c r="E149" s="123" t="e">
        <f t="shared" ca="1" si="3"/>
        <v>#NAME?</v>
      </c>
      <c r="F149" s="28"/>
      <c r="G149" s="34"/>
      <c r="H149" s="28"/>
      <c r="I149" s="28"/>
      <c r="J149" s="28"/>
      <c r="K149" s="28"/>
    </row>
    <row r="150" spans="2:11" s="170" customFormat="1" ht="15.75" customHeight="1">
      <c r="B150" s="11" t="s">
        <v>13</v>
      </c>
      <c r="C150" s="124">
        <f>SUM(C144:C149)</f>
        <v>100</v>
      </c>
      <c r="D150" s="10">
        <f>SUM(D144:D149)</f>
        <v>1</v>
      </c>
      <c r="E150" s="10" t="e">
        <f ca="1">SUM(E144:E149)</f>
        <v>#NAME?</v>
      </c>
      <c r="G150" s="35"/>
    </row>
    <row r="151" spans="2:11" s="3" customFormat="1" ht="15.75" hidden="1" customHeight="1" outlineLevel="1">
      <c r="B151" s="8" t="s">
        <v>9</v>
      </c>
      <c r="C151" s="16">
        <f>C142-SUM(C144:C149)</f>
        <v>13326.265749790198</v>
      </c>
      <c r="D151" s="31"/>
      <c r="E151" s="9" t="e">
        <f ca="1">1-SUM(E144:E149)</f>
        <v>#NAME?</v>
      </c>
    </row>
    <row r="152" spans="2:11" s="170" customFormat="1" ht="37.5" customHeight="1" collapsed="1">
      <c r="C152" s="12"/>
      <c r="D152" s="29"/>
    </row>
    <row r="153" spans="2:11" s="170" customFormat="1" ht="75" customHeight="1">
      <c r="C153" s="12"/>
      <c r="D153" s="29"/>
    </row>
    <row r="154" spans="2:11" s="170" customFormat="1" ht="75" customHeight="1">
      <c r="C154" s="12"/>
      <c r="D154" s="29"/>
    </row>
    <row r="155" spans="2:11" s="170" customFormat="1" ht="37.5" customHeight="1">
      <c r="C155" s="12"/>
      <c r="D155" s="29"/>
    </row>
    <row r="156" spans="2:11" s="170" customFormat="1">
      <c r="C156" s="12"/>
      <c r="D156" s="29"/>
    </row>
    <row r="157" spans="2:11" s="170" customFormat="1">
      <c r="C157" s="12"/>
      <c r="D157" s="29"/>
    </row>
    <row r="160" spans="2:11" ht="25.5">
      <c r="B160" s="2" t="s">
        <v>51</v>
      </c>
    </row>
    <row r="162" spans="2:5">
      <c r="B162" s="171" t="str">
        <f>B142</f>
        <v>Net sales</v>
      </c>
      <c r="C162" s="204">
        <f>C4</f>
        <v>4074.54668698146</v>
      </c>
      <c r="E162" s="170" t="e">
        <f>B162&amp;"
"&amp;IF(#REF!="N","€ "&amp;figintl(C162,1,#REF!,"X",#REF!)&amp;"
mln",IF(#REF!="F",figintl(C162,1,#REF!,"X",#REF!)&amp;"
M€","€"&amp;figintl(C162,1,#REF!,"X",#REF!)&amp;"
million"))</f>
        <v>#REF!</v>
      </c>
    </row>
    <row r="163" spans="2:5">
      <c r="B163" s="5" t="s">
        <v>50</v>
      </c>
      <c r="C163" s="288" t="s">
        <v>49</v>
      </c>
      <c r="D163" s="30" t="s">
        <v>0</v>
      </c>
      <c r="E163" s="5" t="s">
        <v>11</v>
      </c>
    </row>
    <row r="164" spans="2:5">
      <c r="B164" s="11" t="s">
        <v>33</v>
      </c>
      <c r="C164" s="270">
        <v>2418.0410347252032</v>
      </c>
      <c r="D164" s="22">
        <f>C164/C$171</f>
        <v>0.53710494603497527</v>
      </c>
      <c r="E164" s="22" t="e">
        <f ca="1">pieadjust(D164,C$164:C$170,2)</f>
        <v>#NAME?</v>
      </c>
    </row>
    <row r="165" spans="2:5">
      <c r="B165" s="33" t="s">
        <v>34</v>
      </c>
      <c r="C165" s="271">
        <v>505.98012894926109</v>
      </c>
      <c r="D165" s="23">
        <f t="shared" ref="D165:D170" si="4">C165/C$171</f>
        <v>0.11239033000320742</v>
      </c>
      <c r="E165" s="23" t="e">
        <f t="shared" ref="E165:E170" ca="1" si="5">pieadjust(D165,C$164:C$170,2)</f>
        <v>#NAME?</v>
      </c>
    </row>
    <row r="166" spans="2:5">
      <c r="B166" s="33" t="s">
        <v>35</v>
      </c>
      <c r="C166" s="271">
        <v>313.29109878974668</v>
      </c>
      <c r="D166" s="23">
        <f t="shared" si="4"/>
        <v>6.9589471928803714E-2</v>
      </c>
      <c r="E166" s="23" t="e">
        <f t="shared" ca="1" si="5"/>
        <v>#NAME?</v>
      </c>
    </row>
    <row r="167" spans="2:5">
      <c r="B167" s="33" t="s">
        <v>36</v>
      </c>
      <c r="C167" s="271">
        <v>152.79025358399744</v>
      </c>
      <c r="D167" s="23">
        <f t="shared" si="4"/>
        <v>3.3938382238922302E-2</v>
      </c>
      <c r="E167" s="23" t="e">
        <f t="shared" ca="1" si="5"/>
        <v>#NAME?</v>
      </c>
    </row>
    <row r="168" spans="2:5">
      <c r="B168" s="33" t="s">
        <v>37</v>
      </c>
      <c r="C168" s="271">
        <v>395.32203025169758</v>
      </c>
      <c r="D168" s="23">
        <f t="shared" si="4"/>
        <v>8.7810510522996543E-2</v>
      </c>
      <c r="E168" s="23" t="e">
        <f t="shared" ca="1" si="5"/>
        <v>#NAME?</v>
      </c>
    </row>
    <row r="169" spans="2:5">
      <c r="B169" s="33" t="s">
        <v>38</v>
      </c>
      <c r="C169" s="271">
        <v>197.73640613798935</v>
      </c>
      <c r="D169" s="23">
        <f t="shared" si="4"/>
        <v>4.3922001414655215E-2</v>
      </c>
      <c r="E169" s="23" t="e">
        <f t="shared" ca="1" si="5"/>
        <v>#NAME?</v>
      </c>
    </row>
    <row r="170" spans="2:5">
      <c r="B170" s="33" t="s">
        <v>39</v>
      </c>
      <c r="C170" s="271">
        <v>518.8289334786358</v>
      </c>
      <c r="D170" s="123">
        <f t="shared" si="4"/>
        <v>0.11524435785643945</v>
      </c>
      <c r="E170" s="123" t="e">
        <f t="shared" ca="1" si="5"/>
        <v>#NAME?</v>
      </c>
    </row>
    <row r="171" spans="2:5">
      <c r="B171" s="11" t="s">
        <v>13</v>
      </c>
      <c r="C171" s="124">
        <f>SUM(C164:C170)</f>
        <v>4501.9898859165314</v>
      </c>
      <c r="D171" s="10">
        <f>SUM(D164:D170)</f>
        <v>0.99999999999999989</v>
      </c>
      <c r="E171" s="10" t="e">
        <f ca="1">SUM(E164:E170)</f>
        <v>#NAME?</v>
      </c>
    </row>
    <row r="180" spans="2:16" ht="25.5">
      <c r="B180" s="2" t="s">
        <v>52</v>
      </c>
      <c r="E180" s="170"/>
    </row>
    <row r="181" spans="2:16">
      <c r="B181" s="170"/>
      <c r="E181" s="170"/>
    </row>
    <row r="182" spans="2:16">
      <c r="B182" s="171" t="str">
        <f>B162</f>
        <v>Net sales</v>
      </c>
      <c r="C182" s="204">
        <f>C5</f>
        <v>4496.0177707125304</v>
      </c>
      <c r="E182" s="170" t="e">
        <f>B182&amp;"
"&amp;IF(#REF!="N","€ "&amp;figintl(C182,1,#REF!,"X",#REF!)&amp;"
mln",IF(#REF!="F",figintl(C182,1,#REF!,"X",#REF!)&amp;"
M€","€"&amp;figintl(C182,1,#REF!,"X",#REF!)&amp;"
million"))</f>
        <v>#REF!</v>
      </c>
    </row>
    <row r="183" spans="2:16">
      <c r="B183" s="5" t="s">
        <v>50</v>
      </c>
      <c r="C183" s="288" t="s">
        <v>49</v>
      </c>
      <c r="D183" s="30" t="s">
        <v>0</v>
      </c>
      <c r="E183" s="5" t="s">
        <v>11</v>
      </c>
    </row>
    <row r="184" spans="2:16">
      <c r="B184" s="11" t="e">
        <f ca="1">P184&amp;" "&amp;TEXT(E184,"0%")</f>
        <v>#NAME?</v>
      </c>
      <c r="C184" s="270">
        <v>28.902000000000001</v>
      </c>
      <c r="D184" s="22">
        <f>C184/$C$191</f>
        <v>1.0333741957467826E-2</v>
      </c>
      <c r="E184" s="22" t="e">
        <f ca="1">pieadjust(D184,C$184:C$190,2)</f>
        <v>#NAME?</v>
      </c>
      <c r="P184" s="11" t="s">
        <v>33</v>
      </c>
    </row>
    <row r="185" spans="2:16">
      <c r="B185" s="11" t="e">
        <f t="shared" ref="B185:B190" ca="1" si="6">P185&amp;" "&amp;TEXT(E185,"0%")</f>
        <v>#NAME?</v>
      </c>
      <c r="C185" s="271">
        <v>29.489000000000001</v>
      </c>
      <c r="D185" s="23">
        <f t="shared" ref="D185:D190" si="7">C185/$C$191</f>
        <v>1.0543620392490786E-2</v>
      </c>
      <c r="E185" s="23" t="e">
        <f t="shared" ref="E185:E190" ca="1" si="8">pieadjust(D185,C$184:C$190,2)</f>
        <v>#NAME?</v>
      </c>
      <c r="P185" s="33" t="s">
        <v>34</v>
      </c>
    </row>
    <row r="186" spans="2:16">
      <c r="B186" s="11" t="e">
        <f t="shared" ca="1" si="6"/>
        <v>#NAME?</v>
      </c>
      <c r="C186" s="271">
        <v>810.48229000276365</v>
      </c>
      <c r="D186" s="23">
        <f t="shared" si="7"/>
        <v>0.2897832276654268</v>
      </c>
      <c r="E186" s="23" t="e">
        <f t="shared" ca="1" si="8"/>
        <v>#NAME?</v>
      </c>
      <c r="P186" s="33" t="s">
        <v>35</v>
      </c>
    </row>
    <row r="187" spans="2:16">
      <c r="B187" s="11" t="e">
        <f t="shared" ca="1" si="6"/>
        <v>#NAME?</v>
      </c>
      <c r="C187" s="271">
        <v>482.586159404863</v>
      </c>
      <c r="D187" s="23">
        <f t="shared" si="7"/>
        <v>0.17254587376428238</v>
      </c>
      <c r="E187" s="23" t="e">
        <f t="shared" ca="1" si="8"/>
        <v>#NAME?</v>
      </c>
      <c r="P187" s="33" t="s">
        <v>36</v>
      </c>
    </row>
    <row r="188" spans="2:16">
      <c r="B188" s="11" t="e">
        <f t="shared" ca="1" si="6"/>
        <v>#NAME?</v>
      </c>
      <c r="C188" s="271">
        <v>555.96942651420306</v>
      </c>
      <c r="D188" s="23">
        <f t="shared" si="7"/>
        <v>0.19878363399900162</v>
      </c>
      <c r="E188" s="23" t="e">
        <f t="shared" ca="1" si="8"/>
        <v>#NAME?</v>
      </c>
      <c r="P188" s="33" t="s">
        <v>37</v>
      </c>
    </row>
    <row r="189" spans="2:16">
      <c r="B189" s="11" t="e">
        <f t="shared" ca="1" si="6"/>
        <v>#NAME?</v>
      </c>
      <c r="C189" s="271">
        <v>196.57656526892592</v>
      </c>
      <c r="D189" s="23">
        <f t="shared" si="7"/>
        <v>7.0284807292727569E-2</v>
      </c>
      <c r="E189" s="23" t="e">
        <f t="shared" ca="1" si="8"/>
        <v>#NAME?</v>
      </c>
      <c r="P189" s="33" t="s">
        <v>38</v>
      </c>
    </row>
    <row r="190" spans="2:16">
      <c r="B190" s="11" t="e">
        <f t="shared" ca="1" si="6"/>
        <v>#NAME?</v>
      </c>
      <c r="C190" s="271">
        <v>692.85170106772284</v>
      </c>
      <c r="D190" s="123">
        <f t="shared" si="7"/>
        <v>0.24772509492860298</v>
      </c>
      <c r="E190" s="123" t="e">
        <f t="shared" ca="1" si="8"/>
        <v>#NAME?</v>
      </c>
      <c r="P190" s="33" t="s">
        <v>39</v>
      </c>
    </row>
    <row r="191" spans="2:16">
      <c r="B191" s="11" t="s">
        <v>13</v>
      </c>
      <c r="C191" s="124">
        <f>SUM(C184:C190)</f>
        <v>2796.8571422584787</v>
      </c>
      <c r="D191" s="10">
        <f>SUM(D184:D190)</f>
        <v>1</v>
      </c>
      <c r="E191" s="10" t="e">
        <f ca="1">SUM(E184:E190)</f>
        <v>#NAME?</v>
      </c>
      <c r="P191" s="11" t="s">
        <v>13</v>
      </c>
    </row>
    <row r="200" spans="2:5" ht="25.5">
      <c r="B200" s="2" t="s">
        <v>53</v>
      </c>
      <c r="E200" s="170"/>
    </row>
    <row r="201" spans="2:5">
      <c r="B201" s="170"/>
      <c r="E201" s="170"/>
    </row>
    <row r="202" spans="2:5">
      <c r="B202" s="171" t="str">
        <f>B182</f>
        <v>Net sales</v>
      </c>
      <c r="C202" s="204">
        <f>C6</f>
        <v>4846.3642922686595</v>
      </c>
      <c r="E202" s="170" t="e">
        <f>B202&amp;"
"&amp;IF(#REF!="N","€ "&amp;figintl(C202,1,#REF!,"X",#REF!)&amp;"
mln",IF(#REF!="F",figintl(C202,1,#REF!,"X",#REF!)&amp;"
M€","€"&amp;figintl(C202,1,#REF!,"X",#REF!)&amp;"
million"))</f>
        <v>#REF!</v>
      </c>
    </row>
    <row r="203" spans="2:5">
      <c r="B203" s="5" t="s">
        <v>50</v>
      </c>
      <c r="C203" s="288" t="s">
        <v>49</v>
      </c>
      <c r="D203" s="30" t="s">
        <v>0</v>
      </c>
      <c r="E203" s="5" t="s">
        <v>11</v>
      </c>
    </row>
    <row r="204" spans="2:5">
      <c r="B204" s="11" t="s">
        <v>33</v>
      </c>
      <c r="C204" s="270">
        <v>142.80000000000001</v>
      </c>
      <c r="D204" s="22">
        <f>C204/$C$211</f>
        <v>4.9749915583560643E-2</v>
      </c>
      <c r="E204" s="22" t="e">
        <f ca="1">pieadjust(D204,C$204:C$210,2)</f>
        <v>#NAME?</v>
      </c>
    </row>
    <row r="205" spans="2:5">
      <c r="B205" s="33" t="s">
        <v>34</v>
      </c>
      <c r="C205" s="271">
        <v>2.8</v>
      </c>
      <c r="D205" s="23">
        <f t="shared" ref="D205:D210" si="9">C205/$C$211</f>
        <v>9.7548854085413009E-4</v>
      </c>
      <c r="E205" s="23" t="e">
        <f t="shared" ref="E205:E210" ca="1" si="10">pieadjust(D205,C$204:C$210,2)</f>
        <v>#NAME?</v>
      </c>
    </row>
    <row r="206" spans="2:5">
      <c r="B206" s="33" t="s">
        <v>35</v>
      </c>
      <c r="C206" s="271">
        <v>253.68363520827231</v>
      </c>
      <c r="D206" s="23">
        <f t="shared" si="9"/>
        <v>8.8380528267103214E-2</v>
      </c>
      <c r="E206" s="23" t="e">
        <f t="shared" ca="1" si="10"/>
        <v>#NAME?</v>
      </c>
    </row>
    <row r="207" spans="2:5">
      <c r="B207" s="33" t="s">
        <v>36</v>
      </c>
      <c r="C207" s="271">
        <v>569.11684920053222</v>
      </c>
      <c r="D207" s="23">
        <f t="shared" si="9"/>
        <v>0.19827391600075972</v>
      </c>
      <c r="E207" s="23" t="e">
        <f t="shared" ca="1" si="10"/>
        <v>#NAME?</v>
      </c>
    </row>
    <row r="208" spans="2:5">
      <c r="B208" s="33" t="s">
        <v>37</v>
      </c>
      <c r="C208" s="271">
        <v>825.61670388650373</v>
      </c>
      <c r="D208" s="23">
        <f t="shared" si="9"/>
        <v>0.287635583492515</v>
      </c>
      <c r="E208" s="23" t="e">
        <f t="shared" ca="1" si="10"/>
        <v>#NAME?</v>
      </c>
    </row>
    <row r="209" spans="2:5">
      <c r="B209" s="33" t="s">
        <v>38</v>
      </c>
      <c r="C209" s="271">
        <v>401</v>
      </c>
      <c r="D209" s="23">
        <f t="shared" si="9"/>
        <v>0.13970389460089508</v>
      </c>
      <c r="E209" s="23" t="e">
        <f t="shared" ca="1" si="10"/>
        <v>#NAME?</v>
      </c>
    </row>
    <row r="210" spans="2:5">
      <c r="B210" s="33" t="s">
        <v>39</v>
      </c>
      <c r="C210" s="271">
        <v>675.33944095667857</v>
      </c>
      <c r="D210" s="123">
        <f t="shared" si="9"/>
        <v>0.23528067351431228</v>
      </c>
      <c r="E210" s="123" t="e">
        <f t="shared" ca="1" si="10"/>
        <v>#NAME?</v>
      </c>
    </row>
    <row r="211" spans="2:5">
      <c r="B211" s="11" t="s">
        <v>13</v>
      </c>
      <c r="C211" s="124">
        <f>SUM(C204:C210)</f>
        <v>2870.3566292519868</v>
      </c>
      <c r="D211" s="10">
        <f>SUM(D204:D210)</f>
        <v>1</v>
      </c>
      <c r="E211" s="10" t="e">
        <f ca="1">SUM(E204:E210)</f>
        <v>#NAME?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tabColor theme="5" tint="0.39997558519241921"/>
  </sheetPr>
  <dimension ref="A1:Z68"/>
  <sheetViews>
    <sheetView topLeftCell="X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312" customWidth="1"/>
    <col min="2" max="2" width="34.28515625" style="29" bestFit="1" customWidth="1"/>
    <col min="3" max="20" width="8.7109375" style="29" customWidth="1"/>
    <col min="21" max="21" width="48.85546875" style="181" customWidth="1"/>
    <col min="22" max="22" width="3" style="29" customWidth="1"/>
    <col min="23" max="33" width="10.7109375" style="29" customWidth="1"/>
    <col min="34" max="35" width="8.7109375" style="29" customWidth="1"/>
    <col min="36" max="36" width="3" style="29" customWidth="1"/>
    <col min="37" max="16384" width="9.140625" style="29"/>
  </cols>
  <sheetData>
    <row r="1" spans="1:21" ht="12.75"/>
    <row r="2" spans="1:21" ht="12.75">
      <c r="A2" s="312" t="s">
        <v>17</v>
      </c>
      <c r="B2" s="182" t="s">
        <v>26</v>
      </c>
      <c r="C2" s="183"/>
      <c r="D2" s="183"/>
      <c r="E2" s="183"/>
      <c r="F2" s="183"/>
      <c r="R2" s="29" t="s">
        <v>48</v>
      </c>
      <c r="S2" s="29">
        <f>SIGN($E$5)</f>
        <v>1</v>
      </c>
      <c r="U2" s="337" t="s">
        <v>20</v>
      </c>
    </row>
    <row r="3" spans="1:21" ht="38.25">
      <c r="A3" s="313" t="s">
        <v>17</v>
      </c>
      <c r="B3" s="307" t="s">
        <v>5</v>
      </c>
      <c r="C3" s="307" t="s">
        <v>10</v>
      </c>
      <c r="D3" s="307" t="s">
        <v>8</v>
      </c>
      <c r="E3" s="307" t="s">
        <v>1</v>
      </c>
      <c r="F3" s="307" t="s">
        <v>18</v>
      </c>
      <c r="G3" s="307" t="s">
        <v>19</v>
      </c>
      <c r="H3" s="307" t="s">
        <v>2</v>
      </c>
      <c r="I3" s="307" t="s">
        <v>22</v>
      </c>
      <c r="J3" s="307" t="s">
        <v>23</v>
      </c>
      <c r="K3" s="307" t="s">
        <v>27</v>
      </c>
      <c r="L3" s="307" t="s">
        <v>42</v>
      </c>
      <c r="M3" s="307" t="s">
        <v>45</v>
      </c>
      <c r="N3" s="307" t="s">
        <v>44</v>
      </c>
      <c r="O3" s="307" t="s">
        <v>43</v>
      </c>
      <c r="P3" s="307" t="s">
        <v>47</v>
      </c>
      <c r="Q3" s="307" t="s">
        <v>46</v>
      </c>
      <c r="R3" s="294" t="s">
        <v>3</v>
      </c>
      <c r="S3" s="294" t="s">
        <v>4</v>
      </c>
      <c r="T3" s="294" t="s">
        <v>40</v>
      </c>
      <c r="U3" s="294" t="s">
        <v>41</v>
      </c>
    </row>
    <row r="4" spans="1:21" ht="12.75" hidden="1" outlineLevel="1">
      <c r="A4" s="313"/>
      <c r="B4" s="180">
        <v>0</v>
      </c>
      <c r="C4" s="180">
        <v>0</v>
      </c>
      <c r="D4" s="180">
        <v>0</v>
      </c>
      <c r="E4" s="180">
        <v>0</v>
      </c>
      <c r="F4" s="180">
        <v>0</v>
      </c>
      <c r="G4" s="180">
        <v>0</v>
      </c>
      <c r="H4" s="180">
        <v>0</v>
      </c>
      <c r="I4" s="180">
        <v>0</v>
      </c>
      <c r="J4" s="180">
        <v>0</v>
      </c>
      <c r="K4" s="180">
        <v>0</v>
      </c>
      <c r="L4" s="180">
        <v>0</v>
      </c>
      <c r="M4" s="180">
        <v>0</v>
      </c>
      <c r="N4" s="180">
        <v>0</v>
      </c>
      <c r="O4" s="180">
        <v>0</v>
      </c>
      <c r="P4" s="180">
        <v>0</v>
      </c>
      <c r="Q4" s="180">
        <v>0</v>
      </c>
      <c r="R4" s="180">
        <v>0</v>
      </c>
      <c r="S4" s="180">
        <v>0</v>
      </c>
      <c r="T4" s="180">
        <v>0</v>
      </c>
      <c r="U4" s="180">
        <v>0</v>
      </c>
    </row>
    <row r="5" spans="1:21" ht="12.75" collapsed="1">
      <c r="A5" s="312" t="str">
        <f>IF(OR(C5=0,C5="S",C5="+S"),0,C5)</f>
        <v>X</v>
      </c>
      <c r="B5" s="302" t="s">
        <v>142</v>
      </c>
      <c r="C5" s="303" t="s">
        <v>7</v>
      </c>
      <c r="D5" s="323">
        <v>0</v>
      </c>
      <c r="E5" s="334">
        <v>735.76095785083999</v>
      </c>
      <c r="F5" s="342">
        <f>IF($C5="X",0,IF(AND(OR($C5="S",$C5="+S"),OR($C4="X",$C4="+X")),F4,G4))</f>
        <v>0</v>
      </c>
      <c r="G5" s="342">
        <f>F5+IF($C5=0,0,$E5)</f>
        <v>735.76095785083999</v>
      </c>
      <c r="H5" s="342">
        <f t="shared" ref="H5:H29" si="0">IF(F5=0,0,IF(SIGN(F5)=SIGN(G5),IF(SIGN(F5)&gt;0,MIN(F5:G5),MAX(F5:G5)),0))</f>
        <v>0</v>
      </c>
      <c r="I5" s="342">
        <f t="shared" ref="I5:I29" si="1">IF(AND($C6="S",$C5="X"),IF($C6="S",$I6,0),IF(OR($C5="X",$C5="S"),E5,0))</f>
        <v>735.76095785083999</v>
      </c>
      <c r="J5" s="342">
        <f t="shared" ref="J5:J29" si="2">IF(AND($C6="S",$C5="X"),IF($C7="S",$I7,0),0)</f>
        <v>0</v>
      </c>
      <c r="K5" s="342">
        <f t="shared" ref="K5:K29" si="3">IF(AND($C6="S",$C5="X"),IF($C8="S",$I8,0),0)</f>
        <v>0</v>
      </c>
      <c r="L5" s="342">
        <f t="shared" ref="L5:L29" si="4">IF(AND($C6="+S",$C5="+X"),IF($C6="+S",$L6,0),IF(OR($C5="+X",$C5="+S"),IF($H5&gt;0,ABS(E5),IF($H5&lt;0,0,IF(E5=0,0,MAX($F5:$G5)))),0))</f>
        <v>0</v>
      </c>
      <c r="M5" s="342">
        <f t="shared" ref="M5:M29" si="5">IF(AND($C6="+S",$C5="+X"),IF($C7="+S",$L7,0),0)</f>
        <v>0</v>
      </c>
      <c r="N5" s="342">
        <f t="shared" ref="N5:N29" si="6">IF(AND($C6="+S",$C5="+X"),IF($C8="+S",$L8,0),0)</f>
        <v>0</v>
      </c>
      <c r="O5" s="342">
        <f t="shared" ref="O5:O29" si="7">IF(AND($C6="+S",$C5="+X"),IF($C6="+S",$O6,0),IF(OR($C5="+X",$C5="+S"),IF($H5&gt;0,0,IF($H5&lt;0,-ABS(E5),IF(E5=0,0,MIN($F5:$G5)))),0))</f>
        <v>0</v>
      </c>
      <c r="P5" s="342">
        <f t="shared" ref="P5:P29" si="8">IF(AND($C6="+S",$C5="+X"),IF($C7="+S",$O7,0),0)</f>
        <v>0</v>
      </c>
      <c r="Q5" s="342">
        <f t="shared" ref="Q5:Q29" si="9">IF(AND($C6="+S",$C5="+X"),IF($C8="+S",$O8,0),0)</f>
        <v>0</v>
      </c>
      <c r="R5" s="342">
        <f>IF($S$2&lt;0,MIN(F5:G5),MAX(F5:G5))</f>
        <v>735.76095785083999</v>
      </c>
      <c r="S5" s="342">
        <f>IF($S$2&lt;0,MAX(F5:G5),MIN(F5:G5))</f>
        <v>0</v>
      </c>
      <c r="T5" s="342" t="e">
        <f ca="1">figintl(E5,1,D5,"X",#REF!)</f>
        <v>#NAME?</v>
      </c>
      <c r="U5" s="342" t="str">
        <f t="shared" ref="U5:U32" si="1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312" t="str">
        <f t="shared" ref="A6:A29" si="11">IF(OR(C6=0,C6="S",C6="+S"),0,C6)</f>
        <v>+X</v>
      </c>
      <c r="B6" s="304" t="s">
        <v>76</v>
      </c>
      <c r="C6" s="305" t="s">
        <v>14</v>
      </c>
      <c r="D6" s="324">
        <v>0</v>
      </c>
      <c r="E6" s="328">
        <v>-457.65</v>
      </c>
      <c r="F6" s="329">
        <f t="shared" ref="F6:F29" si="12">IF($C6="X",0,IF(AND(OR($C6="S",$C6="+S"),OR($C5="X",$C5="+X")),F5,G5))</f>
        <v>735.76095785083999</v>
      </c>
      <c r="G6" s="329">
        <f t="shared" ref="G6:G29" si="13">F6+IF($C6=0,0,$E6)</f>
        <v>278.11095785084001</v>
      </c>
      <c r="H6" s="329">
        <f t="shared" si="0"/>
        <v>278.11095785084001</v>
      </c>
      <c r="I6" s="329">
        <f t="shared" si="1"/>
        <v>0</v>
      </c>
      <c r="J6" s="329">
        <f t="shared" si="2"/>
        <v>0</v>
      </c>
      <c r="K6" s="329">
        <f t="shared" si="3"/>
        <v>0</v>
      </c>
      <c r="L6" s="329">
        <f t="shared" si="4"/>
        <v>457.65</v>
      </c>
      <c r="M6" s="329">
        <f t="shared" si="5"/>
        <v>0</v>
      </c>
      <c r="N6" s="329">
        <f t="shared" si="6"/>
        <v>0</v>
      </c>
      <c r="O6" s="329">
        <f t="shared" si="7"/>
        <v>0</v>
      </c>
      <c r="P6" s="329">
        <f t="shared" si="8"/>
        <v>0</v>
      </c>
      <c r="Q6" s="329">
        <f t="shared" si="9"/>
        <v>0</v>
      </c>
      <c r="R6" s="329">
        <f t="shared" ref="R6:R29" si="14">IF($S$2&lt;0,MIN(F6:G6),MAX(F6:G6))</f>
        <v>735.76095785083999</v>
      </c>
      <c r="S6" s="329">
        <f t="shared" ref="S6:S29" si="15">IF($S$2&lt;0,MAX(F6:G6),MIN(F6:G6))</f>
        <v>278.11095785084001</v>
      </c>
      <c r="T6" s="329" t="e">
        <f ca="1">figintl(E6,1,D6,"X",#REF!)</f>
        <v>#NAME?</v>
      </c>
      <c r="U6" s="329" t="str">
        <f t="shared" si="10"/>
        <v>Capex</v>
      </c>
    </row>
    <row r="7" spans="1:21" ht="12.75">
      <c r="A7" s="312" t="str">
        <f t="shared" si="11"/>
        <v>+X</v>
      </c>
      <c r="B7" s="339" t="s">
        <v>143</v>
      </c>
      <c r="C7" s="306" t="s">
        <v>14</v>
      </c>
      <c r="D7" s="335">
        <v>0</v>
      </c>
      <c r="E7" s="336">
        <v>0</v>
      </c>
      <c r="F7" s="340">
        <f t="shared" si="12"/>
        <v>278.11095785084001</v>
      </c>
      <c r="G7" s="340">
        <f t="shared" si="13"/>
        <v>278.11095785084001</v>
      </c>
      <c r="H7" s="340">
        <f t="shared" si="0"/>
        <v>278.11095785084001</v>
      </c>
      <c r="I7" s="340">
        <f t="shared" si="1"/>
        <v>0</v>
      </c>
      <c r="J7" s="340">
        <f t="shared" si="2"/>
        <v>0</v>
      </c>
      <c r="K7" s="340">
        <f t="shared" si="3"/>
        <v>0</v>
      </c>
      <c r="L7" s="340">
        <f t="shared" si="4"/>
        <v>0</v>
      </c>
      <c r="M7" s="340">
        <f t="shared" si="5"/>
        <v>0</v>
      </c>
      <c r="N7" s="340">
        <f t="shared" si="6"/>
        <v>0</v>
      </c>
      <c r="O7" s="340">
        <f t="shared" si="7"/>
        <v>0</v>
      </c>
      <c r="P7" s="340">
        <f t="shared" si="8"/>
        <v>0</v>
      </c>
      <c r="Q7" s="340">
        <f t="shared" si="9"/>
        <v>0</v>
      </c>
      <c r="R7" s="340">
        <f t="shared" si="14"/>
        <v>278.11095785084001</v>
      </c>
      <c r="S7" s="340">
        <f t="shared" si="15"/>
        <v>278.11095785084001</v>
      </c>
      <c r="T7" s="340" t="e">
        <f ca="1">figintl(E7,1,D7,"X",#REF!)</f>
        <v>#NAME?</v>
      </c>
      <c r="U7" s="340" t="str">
        <f t="shared" si="10"/>
        <v>Working
capital</v>
      </c>
    </row>
    <row r="8" spans="1:21" s="195" customFormat="1" ht="12.75" hidden="1" outlineLevel="1">
      <c r="A8" s="343">
        <f t="shared" si="11"/>
        <v>0</v>
      </c>
      <c r="B8" s="308" t="s">
        <v>144</v>
      </c>
      <c r="C8" s="309">
        <v>0</v>
      </c>
      <c r="D8" s="325">
        <v>0</v>
      </c>
      <c r="E8" s="326">
        <v>0</v>
      </c>
      <c r="F8" s="327">
        <f t="shared" si="12"/>
        <v>278.11095785084001</v>
      </c>
      <c r="G8" s="327">
        <f t="shared" si="13"/>
        <v>278.11095785084001</v>
      </c>
      <c r="H8" s="327">
        <f t="shared" si="0"/>
        <v>278.11095785084001</v>
      </c>
      <c r="I8" s="327">
        <f t="shared" si="1"/>
        <v>0</v>
      </c>
      <c r="J8" s="327">
        <f t="shared" si="2"/>
        <v>0</v>
      </c>
      <c r="K8" s="327">
        <f t="shared" si="3"/>
        <v>0</v>
      </c>
      <c r="L8" s="327">
        <f t="shared" si="4"/>
        <v>0</v>
      </c>
      <c r="M8" s="327">
        <f t="shared" si="5"/>
        <v>0</v>
      </c>
      <c r="N8" s="327">
        <f t="shared" si="6"/>
        <v>0</v>
      </c>
      <c r="O8" s="327">
        <f t="shared" si="7"/>
        <v>0</v>
      </c>
      <c r="P8" s="327">
        <f t="shared" si="8"/>
        <v>0</v>
      </c>
      <c r="Q8" s="327">
        <f t="shared" si="9"/>
        <v>0</v>
      </c>
      <c r="R8" s="327">
        <f t="shared" si="14"/>
        <v>278.11095785084001</v>
      </c>
      <c r="S8" s="327">
        <f t="shared" si="15"/>
        <v>278.11095785084001</v>
      </c>
      <c r="T8" s="327" t="e">
        <f ca="1">figintl(E8,1,D8,"X",#REF!)</f>
        <v>#NAME?</v>
      </c>
      <c r="U8" s="327" t="str">
        <f t="shared" si="10"/>
        <v/>
      </c>
    </row>
    <row r="9" spans="1:21" s="195" customFormat="1" ht="12.75" hidden="1" outlineLevel="1">
      <c r="A9" s="343">
        <f t="shared" si="11"/>
        <v>0</v>
      </c>
      <c r="B9" s="310" t="s">
        <v>145</v>
      </c>
      <c r="C9" s="311">
        <v>0</v>
      </c>
      <c r="D9" s="338">
        <v>0</v>
      </c>
      <c r="E9" s="344">
        <v>0</v>
      </c>
      <c r="F9" s="345">
        <f t="shared" si="12"/>
        <v>278.11095785084001</v>
      </c>
      <c r="G9" s="345">
        <f t="shared" si="13"/>
        <v>278.11095785084001</v>
      </c>
      <c r="H9" s="345">
        <f t="shared" si="0"/>
        <v>278.11095785084001</v>
      </c>
      <c r="I9" s="345">
        <f t="shared" si="1"/>
        <v>0</v>
      </c>
      <c r="J9" s="345">
        <f t="shared" si="2"/>
        <v>0</v>
      </c>
      <c r="K9" s="345">
        <f t="shared" si="3"/>
        <v>0</v>
      </c>
      <c r="L9" s="345">
        <f t="shared" si="4"/>
        <v>0</v>
      </c>
      <c r="M9" s="345">
        <f t="shared" si="5"/>
        <v>0</v>
      </c>
      <c r="N9" s="345">
        <f t="shared" si="6"/>
        <v>0</v>
      </c>
      <c r="O9" s="345">
        <f t="shared" si="7"/>
        <v>0</v>
      </c>
      <c r="P9" s="345">
        <f t="shared" si="8"/>
        <v>0</v>
      </c>
      <c r="Q9" s="345">
        <f t="shared" si="9"/>
        <v>0</v>
      </c>
      <c r="R9" s="345">
        <f t="shared" si="14"/>
        <v>278.11095785084001</v>
      </c>
      <c r="S9" s="345">
        <f t="shared" si="15"/>
        <v>278.11095785084001</v>
      </c>
      <c r="T9" s="345" t="e">
        <f ca="1">figintl(E9,1,D9,"X",#REF!)</f>
        <v>#NAME?</v>
      </c>
      <c r="U9" s="345" t="str">
        <f t="shared" si="10"/>
        <v/>
      </c>
    </row>
    <row r="10" spans="1:21" ht="12.75" collapsed="1">
      <c r="A10" s="312" t="str">
        <f t="shared" si="11"/>
        <v>+X</v>
      </c>
      <c r="B10" s="304" t="s">
        <v>146</v>
      </c>
      <c r="C10" s="305" t="s">
        <v>14</v>
      </c>
      <c r="D10" s="324">
        <v>0</v>
      </c>
      <c r="E10" s="328">
        <v>0</v>
      </c>
      <c r="F10" s="329">
        <f t="shared" si="12"/>
        <v>278.11095785084001</v>
      </c>
      <c r="G10" s="329">
        <f t="shared" si="13"/>
        <v>278.11095785084001</v>
      </c>
      <c r="H10" s="329">
        <f t="shared" si="0"/>
        <v>278.11095785084001</v>
      </c>
      <c r="I10" s="329">
        <f t="shared" si="1"/>
        <v>0</v>
      </c>
      <c r="J10" s="329">
        <f t="shared" si="2"/>
        <v>0</v>
      </c>
      <c r="K10" s="329">
        <f t="shared" si="3"/>
        <v>0</v>
      </c>
      <c r="L10" s="329">
        <f t="shared" si="4"/>
        <v>0</v>
      </c>
      <c r="M10" s="329">
        <f t="shared" si="5"/>
        <v>0</v>
      </c>
      <c r="N10" s="329">
        <f t="shared" si="6"/>
        <v>0</v>
      </c>
      <c r="O10" s="329">
        <f t="shared" si="7"/>
        <v>0</v>
      </c>
      <c r="P10" s="329">
        <f t="shared" si="8"/>
        <v>0</v>
      </c>
      <c r="Q10" s="329">
        <f t="shared" si="9"/>
        <v>0</v>
      </c>
      <c r="R10" s="329">
        <f t="shared" si="14"/>
        <v>278.11095785084001</v>
      </c>
      <c r="S10" s="329">
        <f t="shared" si="15"/>
        <v>278.11095785084001</v>
      </c>
      <c r="T10" s="329" t="e">
        <f ca="1">figintl(E10,1,D10,"X",#REF!)</f>
        <v>#NAME?</v>
      </c>
      <c r="U10" s="329" t="str">
        <f t="shared" si="10"/>
        <v>Taxes</v>
      </c>
    </row>
    <row r="11" spans="1:21" ht="12.75">
      <c r="A11" s="312" t="str">
        <f t="shared" si="11"/>
        <v>+X</v>
      </c>
      <c r="B11" s="339" t="s">
        <v>147</v>
      </c>
      <c r="C11" s="306" t="s">
        <v>14</v>
      </c>
      <c r="D11" s="335">
        <v>0</v>
      </c>
      <c r="E11" s="336">
        <v>0</v>
      </c>
      <c r="F11" s="340">
        <f t="shared" si="12"/>
        <v>278.11095785084001</v>
      </c>
      <c r="G11" s="340">
        <f t="shared" si="13"/>
        <v>278.11095785084001</v>
      </c>
      <c r="H11" s="340">
        <f t="shared" si="0"/>
        <v>278.11095785084001</v>
      </c>
      <c r="I11" s="340">
        <f t="shared" si="1"/>
        <v>0</v>
      </c>
      <c r="J11" s="340">
        <f t="shared" si="2"/>
        <v>0</v>
      </c>
      <c r="K11" s="340">
        <f t="shared" si="3"/>
        <v>0</v>
      </c>
      <c r="L11" s="340">
        <f t="shared" si="4"/>
        <v>0</v>
      </c>
      <c r="M11" s="340">
        <f t="shared" si="5"/>
        <v>0</v>
      </c>
      <c r="N11" s="340">
        <f t="shared" si="6"/>
        <v>0</v>
      </c>
      <c r="O11" s="340">
        <f t="shared" si="7"/>
        <v>0</v>
      </c>
      <c r="P11" s="340">
        <f t="shared" si="8"/>
        <v>0</v>
      </c>
      <c r="Q11" s="340">
        <f t="shared" si="9"/>
        <v>0</v>
      </c>
      <c r="R11" s="340">
        <f t="shared" si="14"/>
        <v>278.11095785084001</v>
      </c>
      <c r="S11" s="340">
        <f t="shared" si="15"/>
        <v>278.11095785084001</v>
      </c>
      <c r="T11" s="340" t="e">
        <f ca="1">figintl(E11,1,D11,"X",#REF!)</f>
        <v>#NAME?</v>
      </c>
      <c r="U11" s="340" t="e">
        <f t="shared" ca="1" si="10"/>
        <v>#NAME?</v>
      </c>
    </row>
    <row r="12" spans="1:21" s="195" customFormat="1" ht="12.75" hidden="1" outlineLevel="1">
      <c r="A12" s="343">
        <f t="shared" si="11"/>
        <v>0</v>
      </c>
      <c r="B12" s="308" t="s">
        <v>148</v>
      </c>
      <c r="C12" s="309" t="s">
        <v>149</v>
      </c>
      <c r="D12" s="325">
        <v>0</v>
      </c>
      <c r="E12" s="326">
        <v>0</v>
      </c>
      <c r="F12" s="327">
        <f t="shared" si="12"/>
        <v>278.11095785084001</v>
      </c>
      <c r="G12" s="327">
        <f t="shared" si="13"/>
        <v>278.11095785084001</v>
      </c>
      <c r="H12" s="327">
        <f t="shared" si="0"/>
        <v>278.11095785084001</v>
      </c>
      <c r="I12" s="327">
        <f t="shared" si="1"/>
        <v>0</v>
      </c>
      <c r="J12" s="327">
        <f t="shared" si="2"/>
        <v>0</v>
      </c>
      <c r="K12" s="327">
        <f t="shared" si="3"/>
        <v>0</v>
      </c>
      <c r="L12" s="327">
        <f t="shared" si="4"/>
        <v>0</v>
      </c>
      <c r="M12" s="327">
        <f t="shared" si="5"/>
        <v>0</v>
      </c>
      <c r="N12" s="327">
        <f t="shared" si="6"/>
        <v>0</v>
      </c>
      <c r="O12" s="327">
        <f t="shared" si="7"/>
        <v>0</v>
      </c>
      <c r="P12" s="327">
        <f t="shared" si="8"/>
        <v>0</v>
      </c>
      <c r="Q12" s="327">
        <f t="shared" si="9"/>
        <v>0</v>
      </c>
      <c r="R12" s="327">
        <f t="shared" si="14"/>
        <v>278.11095785084001</v>
      </c>
      <c r="S12" s="327">
        <f t="shared" si="15"/>
        <v>278.11095785084001</v>
      </c>
      <c r="T12" s="327" t="e">
        <f ca="1">figintl(E12,1,D12,"X",#REF!)</f>
        <v>#NAME?</v>
      </c>
      <c r="U12" s="327" t="e">
        <f t="shared" ca="1" si="10"/>
        <v>#NAME?</v>
      </c>
    </row>
    <row r="13" spans="1:21" s="195" customFormat="1" ht="12.75" hidden="1" outlineLevel="1">
      <c r="A13" s="343">
        <f t="shared" si="11"/>
        <v>0</v>
      </c>
      <c r="B13" s="308" t="s">
        <v>150</v>
      </c>
      <c r="C13" s="309" t="s">
        <v>149</v>
      </c>
      <c r="D13" s="325">
        <v>0</v>
      </c>
      <c r="E13" s="326">
        <v>0</v>
      </c>
      <c r="F13" s="327">
        <f t="shared" si="12"/>
        <v>278.11095785084001</v>
      </c>
      <c r="G13" s="327">
        <f t="shared" si="13"/>
        <v>278.11095785084001</v>
      </c>
      <c r="H13" s="327">
        <f t="shared" si="0"/>
        <v>278.11095785084001</v>
      </c>
      <c r="I13" s="327">
        <f t="shared" si="1"/>
        <v>0</v>
      </c>
      <c r="J13" s="327">
        <f t="shared" si="2"/>
        <v>0</v>
      </c>
      <c r="K13" s="327">
        <f t="shared" si="3"/>
        <v>0</v>
      </c>
      <c r="L13" s="327">
        <f t="shared" si="4"/>
        <v>0</v>
      </c>
      <c r="M13" s="327">
        <f t="shared" si="5"/>
        <v>0</v>
      </c>
      <c r="N13" s="327">
        <f t="shared" si="6"/>
        <v>0</v>
      </c>
      <c r="O13" s="327">
        <f t="shared" si="7"/>
        <v>0</v>
      </c>
      <c r="P13" s="327">
        <f t="shared" si="8"/>
        <v>0</v>
      </c>
      <c r="Q13" s="327">
        <f t="shared" si="9"/>
        <v>0</v>
      </c>
      <c r="R13" s="327">
        <f t="shared" si="14"/>
        <v>278.11095785084001</v>
      </c>
      <c r="S13" s="327">
        <f t="shared" si="15"/>
        <v>278.11095785084001</v>
      </c>
      <c r="T13" s="327" t="e">
        <f ca="1">figintl(E13,1,D13,"X",#REF!)</f>
        <v>#NAME?</v>
      </c>
      <c r="U13" s="327" t="e">
        <f t="shared" ca="1" si="10"/>
        <v>#NAME?</v>
      </c>
    </row>
    <row r="14" spans="1:21" s="195" customFormat="1" ht="12.75" hidden="1" outlineLevel="1">
      <c r="A14" s="343">
        <f t="shared" si="11"/>
        <v>0</v>
      </c>
      <c r="B14" s="310" t="s">
        <v>54</v>
      </c>
      <c r="C14" s="311" t="s">
        <v>149</v>
      </c>
      <c r="D14" s="338">
        <v>0</v>
      </c>
      <c r="E14" s="344">
        <v>0</v>
      </c>
      <c r="F14" s="345">
        <f t="shared" si="12"/>
        <v>278.11095785084001</v>
      </c>
      <c r="G14" s="345">
        <f t="shared" si="13"/>
        <v>278.11095785084001</v>
      </c>
      <c r="H14" s="345">
        <f t="shared" si="0"/>
        <v>278.11095785084001</v>
      </c>
      <c r="I14" s="345">
        <f t="shared" si="1"/>
        <v>0</v>
      </c>
      <c r="J14" s="345">
        <f t="shared" si="2"/>
        <v>0</v>
      </c>
      <c r="K14" s="345">
        <f t="shared" si="3"/>
        <v>0</v>
      </c>
      <c r="L14" s="345">
        <f t="shared" si="4"/>
        <v>0</v>
      </c>
      <c r="M14" s="345">
        <f t="shared" si="5"/>
        <v>0</v>
      </c>
      <c r="N14" s="345">
        <f t="shared" si="6"/>
        <v>0</v>
      </c>
      <c r="O14" s="345">
        <f t="shared" si="7"/>
        <v>0</v>
      </c>
      <c r="P14" s="345">
        <f t="shared" si="8"/>
        <v>0</v>
      </c>
      <c r="Q14" s="345">
        <f t="shared" si="9"/>
        <v>0</v>
      </c>
      <c r="R14" s="345">
        <f t="shared" si="14"/>
        <v>278.11095785084001</v>
      </c>
      <c r="S14" s="345">
        <f t="shared" si="15"/>
        <v>278.11095785084001</v>
      </c>
      <c r="T14" s="345" t="e">
        <f ca="1">figintl(E14,1,D14,"X",#REF!)</f>
        <v>#NAME?</v>
      </c>
      <c r="U14" s="345" t="e">
        <f t="shared" ca="1" si="10"/>
        <v>#NAME?</v>
      </c>
    </row>
    <row r="15" spans="1:21" ht="12.75" collapsed="1">
      <c r="A15" s="312" t="str">
        <f t="shared" si="11"/>
        <v>+X</v>
      </c>
      <c r="B15" s="304" t="s">
        <v>151</v>
      </c>
      <c r="C15" s="305" t="s">
        <v>14</v>
      </c>
      <c r="D15" s="324">
        <v>0</v>
      </c>
      <c r="E15" s="328">
        <v>-29.440957850840022</v>
      </c>
      <c r="F15" s="329">
        <f t="shared" si="12"/>
        <v>278.11095785084001</v>
      </c>
      <c r="G15" s="329">
        <f t="shared" si="13"/>
        <v>248.67</v>
      </c>
      <c r="H15" s="329">
        <f t="shared" si="0"/>
        <v>248.67</v>
      </c>
      <c r="I15" s="329">
        <f t="shared" si="1"/>
        <v>0</v>
      </c>
      <c r="J15" s="329">
        <f t="shared" si="2"/>
        <v>0</v>
      </c>
      <c r="K15" s="329">
        <f t="shared" si="3"/>
        <v>0</v>
      </c>
      <c r="L15" s="329">
        <f t="shared" si="4"/>
        <v>29.440957850840022</v>
      </c>
      <c r="M15" s="329">
        <f t="shared" si="5"/>
        <v>0</v>
      </c>
      <c r="N15" s="329">
        <f t="shared" si="6"/>
        <v>0</v>
      </c>
      <c r="O15" s="329">
        <f t="shared" si="7"/>
        <v>0</v>
      </c>
      <c r="P15" s="329">
        <f t="shared" si="8"/>
        <v>0</v>
      </c>
      <c r="Q15" s="329">
        <f t="shared" si="9"/>
        <v>0</v>
      </c>
      <c r="R15" s="329">
        <f t="shared" si="14"/>
        <v>278.11095785084001</v>
      </c>
      <c r="S15" s="329">
        <f t="shared" si="15"/>
        <v>248.67</v>
      </c>
      <c r="T15" s="329" t="e">
        <f ca="1">figintl(E15,1,D15,"X",#REF!)</f>
        <v>#NAME?</v>
      </c>
      <c r="U15" s="329" t="str">
        <f t="shared" si="10"/>
        <v>Other FCF</v>
      </c>
    </row>
    <row r="16" spans="1:21" ht="12.75">
      <c r="A16" s="312">
        <f t="shared" si="11"/>
        <v>0</v>
      </c>
      <c r="B16" s="302" t="s">
        <v>152</v>
      </c>
      <c r="C16" s="303">
        <v>0</v>
      </c>
      <c r="D16" s="323">
        <v>0</v>
      </c>
      <c r="E16" s="334">
        <v>248.67</v>
      </c>
      <c r="F16" s="342">
        <f t="shared" si="12"/>
        <v>248.67</v>
      </c>
      <c r="G16" s="342">
        <f t="shared" si="13"/>
        <v>248.67</v>
      </c>
      <c r="H16" s="342">
        <f t="shared" si="0"/>
        <v>248.67</v>
      </c>
      <c r="I16" s="342">
        <f t="shared" si="1"/>
        <v>0</v>
      </c>
      <c r="J16" s="342">
        <f t="shared" si="2"/>
        <v>0</v>
      </c>
      <c r="K16" s="342">
        <f t="shared" si="3"/>
        <v>0</v>
      </c>
      <c r="L16" s="342">
        <f t="shared" si="4"/>
        <v>0</v>
      </c>
      <c r="M16" s="342">
        <f t="shared" si="5"/>
        <v>0</v>
      </c>
      <c r="N16" s="342">
        <f t="shared" si="6"/>
        <v>0</v>
      </c>
      <c r="O16" s="342">
        <f t="shared" si="7"/>
        <v>0</v>
      </c>
      <c r="P16" s="342">
        <f t="shared" si="8"/>
        <v>0</v>
      </c>
      <c r="Q16" s="342">
        <f t="shared" si="9"/>
        <v>0</v>
      </c>
      <c r="R16" s="342">
        <f t="shared" si="14"/>
        <v>248.67</v>
      </c>
      <c r="S16" s="342">
        <f t="shared" si="15"/>
        <v>248.67</v>
      </c>
      <c r="T16" s="342" t="e">
        <f ca="1">figintl(E16,1,D16,"X",#REF!)</f>
        <v>#NAME?</v>
      </c>
      <c r="U16" s="342" t="str">
        <f t="shared" si="10"/>
        <v/>
      </c>
    </row>
    <row r="17" spans="1:21" ht="12.75">
      <c r="A17" s="312" t="str">
        <f t="shared" si="11"/>
        <v>+X</v>
      </c>
      <c r="B17" s="339" t="s">
        <v>153</v>
      </c>
      <c r="C17" s="306" t="s">
        <v>14</v>
      </c>
      <c r="D17" s="335">
        <v>0</v>
      </c>
      <c r="E17" s="336">
        <v>-78.53</v>
      </c>
      <c r="F17" s="340">
        <f t="shared" si="12"/>
        <v>248.67</v>
      </c>
      <c r="G17" s="340">
        <f t="shared" si="13"/>
        <v>170.14</v>
      </c>
      <c r="H17" s="340">
        <f t="shared" si="0"/>
        <v>170.14</v>
      </c>
      <c r="I17" s="340">
        <f t="shared" si="1"/>
        <v>0</v>
      </c>
      <c r="J17" s="340">
        <f t="shared" si="2"/>
        <v>0</v>
      </c>
      <c r="K17" s="340">
        <f t="shared" si="3"/>
        <v>0</v>
      </c>
      <c r="L17" s="340">
        <f t="shared" si="4"/>
        <v>51.31</v>
      </c>
      <c r="M17" s="340">
        <f t="shared" si="5"/>
        <v>27.13</v>
      </c>
      <c r="N17" s="340">
        <f t="shared" si="6"/>
        <v>9.0000000000003411E-2</v>
      </c>
      <c r="O17" s="340">
        <f t="shared" si="7"/>
        <v>0</v>
      </c>
      <c r="P17" s="340">
        <f t="shared" si="8"/>
        <v>0</v>
      </c>
      <c r="Q17" s="340">
        <f t="shared" si="9"/>
        <v>0</v>
      </c>
      <c r="R17" s="340">
        <f t="shared" si="14"/>
        <v>248.67</v>
      </c>
      <c r="S17" s="340">
        <f t="shared" si="15"/>
        <v>170.14</v>
      </c>
      <c r="T17" s="340" t="e">
        <f ca="1">figintl(E17,1,D17,"X",#REF!)</f>
        <v>#NAME?</v>
      </c>
      <c r="U17" s="340" t="e">
        <f t="shared" ca="1" si="10"/>
        <v>#NAME?</v>
      </c>
    </row>
    <row r="18" spans="1:21" s="195" customFormat="1" ht="12.75" hidden="1" outlineLevel="1">
      <c r="A18" s="343">
        <f t="shared" si="11"/>
        <v>0</v>
      </c>
      <c r="B18" s="308" t="s">
        <v>154</v>
      </c>
      <c r="C18" s="309" t="s">
        <v>149</v>
      </c>
      <c r="D18" s="325">
        <v>0</v>
      </c>
      <c r="E18" s="326">
        <v>-51.31</v>
      </c>
      <c r="F18" s="329">
        <f t="shared" si="12"/>
        <v>248.67</v>
      </c>
      <c r="G18" s="329">
        <f t="shared" si="13"/>
        <v>197.35999999999999</v>
      </c>
      <c r="H18" s="329">
        <f t="shared" si="0"/>
        <v>197.35999999999999</v>
      </c>
      <c r="I18" s="329">
        <f t="shared" si="1"/>
        <v>0</v>
      </c>
      <c r="J18" s="329">
        <f t="shared" si="2"/>
        <v>0</v>
      </c>
      <c r="K18" s="329">
        <f t="shared" si="3"/>
        <v>0</v>
      </c>
      <c r="L18" s="329">
        <f t="shared" si="4"/>
        <v>51.31</v>
      </c>
      <c r="M18" s="329">
        <f t="shared" si="5"/>
        <v>0</v>
      </c>
      <c r="N18" s="329">
        <f t="shared" si="6"/>
        <v>0</v>
      </c>
      <c r="O18" s="329">
        <f t="shared" si="7"/>
        <v>0</v>
      </c>
      <c r="P18" s="329">
        <f t="shared" si="8"/>
        <v>0</v>
      </c>
      <c r="Q18" s="329">
        <f t="shared" si="9"/>
        <v>0</v>
      </c>
      <c r="R18" s="329">
        <f t="shared" si="14"/>
        <v>248.67</v>
      </c>
      <c r="S18" s="329">
        <f t="shared" si="15"/>
        <v>197.35999999999999</v>
      </c>
      <c r="T18" s="329" t="e">
        <f ca="1">figintl(E18,1,D18,"X",#REF!)</f>
        <v>#NAME?</v>
      </c>
      <c r="U18" s="329" t="e">
        <f t="shared" ca="1" si="10"/>
        <v>#NAME?</v>
      </c>
    </row>
    <row r="19" spans="1:21" s="195" customFormat="1" ht="12.75" hidden="1" outlineLevel="1">
      <c r="A19" s="343">
        <f t="shared" si="11"/>
        <v>0</v>
      </c>
      <c r="B19" s="308" t="s">
        <v>155</v>
      </c>
      <c r="C19" s="309" t="s">
        <v>149</v>
      </c>
      <c r="D19" s="325">
        <v>0</v>
      </c>
      <c r="E19" s="326">
        <v>-27.13</v>
      </c>
      <c r="F19" s="329">
        <f t="shared" si="12"/>
        <v>197.35999999999999</v>
      </c>
      <c r="G19" s="329">
        <f t="shared" si="13"/>
        <v>170.23</v>
      </c>
      <c r="H19" s="329">
        <f t="shared" si="0"/>
        <v>170.23</v>
      </c>
      <c r="I19" s="329">
        <f t="shared" si="1"/>
        <v>0</v>
      </c>
      <c r="J19" s="329">
        <f t="shared" si="2"/>
        <v>0</v>
      </c>
      <c r="K19" s="329">
        <f t="shared" si="3"/>
        <v>0</v>
      </c>
      <c r="L19" s="329">
        <f t="shared" si="4"/>
        <v>27.13</v>
      </c>
      <c r="M19" s="329">
        <f t="shared" si="5"/>
        <v>0</v>
      </c>
      <c r="N19" s="329">
        <f t="shared" si="6"/>
        <v>0</v>
      </c>
      <c r="O19" s="329">
        <f t="shared" si="7"/>
        <v>0</v>
      </c>
      <c r="P19" s="329">
        <f t="shared" si="8"/>
        <v>0</v>
      </c>
      <c r="Q19" s="329">
        <f t="shared" si="9"/>
        <v>0</v>
      </c>
      <c r="R19" s="329">
        <f t="shared" si="14"/>
        <v>197.35999999999999</v>
      </c>
      <c r="S19" s="329">
        <f t="shared" si="15"/>
        <v>170.23</v>
      </c>
      <c r="T19" s="329" t="e">
        <f ca="1">figintl(E19,1,D19,"X",#REF!)</f>
        <v>#NAME?</v>
      </c>
      <c r="U19" s="329" t="e">
        <f t="shared" ca="1" si="10"/>
        <v>#NAME?</v>
      </c>
    </row>
    <row r="20" spans="1:21" s="195" customFormat="1" ht="12.75" hidden="1" outlineLevel="1">
      <c r="A20" s="343">
        <f t="shared" si="11"/>
        <v>0</v>
      </c>
      <c r="B20" s="310" t="s">
        <v>156</v>
      </c>
      <c r="C20" s="311" t="s">
        <v>149</v>
      </c>
      <c r="D20" s="338">
        <v>0</v>
      </c>
      <c r="E20" s="344">
        <v>-9.0000000000003411E-2</v>
      </c>
      <c r="F20" s="341">
        <f t="shared" si="12"/>
        <v>170.23</v>
      </c>
      <c r="G20" s="341">
        <f t="shared" si="13"/>
        <v>170.14</v>
      </c>
      <c r="H20" s="341">
        <f t="shared" si="0"/>
        <v>170.14</v>
      </c>
      <c r="I20" s="341">
        <f t="shared" si="1"/>
        <v>0</v>
      </c>
      <c r="J20" s="341">
        <f t="shared" si="2"/>
        <v>0</v>
      </c>
      <c r="K20" s="341">
        <f t="shared" si="3"/>
        <v>0</v>
      </c>
      <c r="L20" s="341">
        <f t="shared" si="4"/>
        <v>9.0000000000003411E-2</v>
      </c>
      <c r="M20" s="341">
        <f t="shared" si="5"/>
        <v>0</v>
      </c>
      <c r="N20" s="341">
        <f t="shared" si="6"/>
        <v>0</v>
      </c>
      <c r="O20" s="341">
        <f t="shared" si="7"/>
        <v>0</v>
      </c>
      <c r="P20" s="341">
        <f t="shared" si="8"/>
        <v>0</v>
      </c>
      <c r="Q20" s="341">
        <f t="shared" si="9"/>
        <v>0</v>
      </c>
      <c r="R20" s="341">
        <f t="shared" si="14"/>
        <v>170.23</v>
      </c>
      <c r="S20" s="341">
        <f t="shared" si="15"/>
        <v>170.14</v>
      </c>
      <c r="T20" s="341" t="e">
        <f ca="1">figintl(E20,1,D20,"X",#REF!)</f>
        <v>#NAME?</v>
      </c>
      <c r="U20" s="341" t="e">
        <f t="shared" ca="1" si="10"/>
        <v>#NAME?</v>
      </c>
    </row>
    <row r="21" spans="1:21" ht="12.75" collapsed="1">
      <c r="A21" s="312" t="str">
        <f t="shared" si="11"/>
        <v>X</v>
      </c>
      <c r="B21" s="302" t="s">
        <v>157</v>
      </c>
      <c r="C21" s="303" t="s">
        <v>7</v>
      </c>
      <c r="D21" s="323">
        <v>0</v>
      </c>
      <c r="E21" s="334">
        <v>170.14</v>
      </c>
      <c r="F21" s="342">
        <f t="shared" si="12"/>
        <v>0</v>
      </c>
      <c r="G21" s="342">
        <f t="shared" si="13"/>
        <v>170.14</v>
      </c>
      <c r="H21" s="342">
        <f t="shared" si="0"/>
        <v>0</v>
      </c>
      <c r="I21" s="342">
        <f t="shared" si="1"/>
        <v>170.14</v>
      </c>
      <c r="J21" s="342">
        <f t="shared" si="2"/>
        <v>0</v>
      </c>
      <c r="K21" s="342">
        <f t="shared" si="3"/>
        <v>0</v>
      </c>
      <c r="L21" s="342">
        <f t="shared" si="4"/>
        <v>0</v>
      </c>
      <c r="M21" s="342">
        <f t="shared" si="5"/>
        <v>0</v>
      </c>
      <c r="N21" s="342">
        <f t="shared" si="6"/>
        <v>0</v>
      </c>
      <c r="O21" s="342">
        <f t="shared" si="7"/>
        <v>0</v>
      </c>
      <c r="P21" s="342">
        <f t="shared" si="8"/>
        <v>0</v>
      </c>
      <c r="Q21" s="342">
        <f t="shared" si="9"/>
        <v>0</v>
      </c>
      <c r="R21" s="342">
        <f t="shared" si="14"/>
        <v>170.14</v>
      </c>
      <c r="S21" s="342">
        <f t="shared" si="15"/>
        <v>0</v>
      </c>
      <c r="T21" s="342" t="e">
        <f ca="1">figintl(E21,1,D21,"X",#REF!)</f>
        <v>#NAME?</v>
      </c>
      <c r="U21" s="342" t="str">
        <f t="shared" si="10"/>
        <v>FCF to
Solvay
share from
cont. ops.</v>
      </c>
    </row>
    <row r="22" spans="1:21" ht="12.75">
      <c r="A22" s="312">
        <f t="shared" si="11"/>
        <v>0</v>
      </c>
      <c r="B22" s="304" t="s">
        <v>158</v>
      </c>
      <c r="C22" s="305">
        <v>0</v>
      </c>
      <c r="D22" s="324">
        <v>0</v>
      </c>
      <c r="E22" s="328">
        <v>0.18000000000000682</v>
      </c>
      <c r="F22" s="340">
        <f t="shared" si="12"/>
        <v>170.14</v>
      </c>
      <c r="G22" s="340">
        <f t="shared" si="13"/>
        <v>170.14</v>
      </c>
      <c r="H22" s="340">
        <f t="shared" si="0"/>
        <v>170.14</v>
      </c>
      <c r="I22" s="340">
        <f t="shared" si="1"/>
        <v>0</v>
      </c>
      <c r="J22" s="340">
        <f t="shared" si="2"/>
        <v>0</v>
      </c>
      <c r="K22" s="340">
        <f t="shared" si="3"/>
        <v>0</v>
      </c>
      <c r="L22" s="340">
        <f t="shared" si="4"/>
        <v>0</v>
      </c>
      <c r="M22" s="340">
        <f t="shared" si="5"/>
        <v>0</v>
      </c>
      <c r="N22" s="340">
        <f t="shared" si="6"/>
        <v>0</v>
      </c>
      <c r="O22" s="340">
        <f t="shared" si="7"/>
        <v>0</v>
      </c>
      <c r="P22" s="340">
        <f t="shared" si="8"/>
        <v>0</v>
      </c>
      <c r="Q22" s="340">
        <f t="shared" si="9"/>
        <v>0</v>
      </c>
      <c r="R22" s="340">
        <f t="shared" si="14"/>
        <v>170.14</v>
      </c>
      <c r="S22" s="340">
        <f t="shared" si="15"/>
        <v>170.14</v>
      </c>
      <c r="T22" s="340" t="e">
        <f ca="1">figintl(E22,1,D22,"X",#REF!)</f>
        <v>#NAME?</v>
      </c>
      <c r="U22" s="340" t="str">
        <f t="shared" si="10"/>
        <v/>
      </c>
    </row>
    <row r="23" spans="1:21" ht="12.75" hidden="1" outlineLevel="1">
      <c r="A23" s="312">
        <f t="shared" si="11"/>
        <v>0</v>
      </c>
      <c r="B23" s="339" t="s">
        <v>159</v>
      </c>
      <c r="C23" s="306">
        <v>0</v>
      </c>
      <c r="D23" s="335">
        <v>0</v>
      </c>
      <c r="E23" s="336">
        <v>248.44</v>
      </c>
      <c r="F23" s="340">
        <f t="shared" si="12"/>
        <v>170.14</v>
      </c>
      <c r="G23" s="340">
        <f t="shared" si="13"/>
        <v>170.14</v>
      </c>
      <c r="H23" s="340">
        <f t="shared" si="0"/>
        <v>170.14</v>
      </c>
      <c r="I23" s="340">
        <f t="shared" si="1"/>
        <v>0</v>
      </c>
      <c r="J23" s="340">
        <f t="shared" si="2"/>
        <v>0</v>
      </c>
      <c r="K23" s="340">
        <f t="shared" si="3"/>
        <v>0</v>
      </c>
      <c r="L23" s="340">
        <f t="shared" si="4"/>
        <v>0</v>
      </c>
      <c r="M23" s="340">
        <f t="shared" si="5"/>
        <v>0</v>
      </c>
      <c r="N23" s="340">
        <f t="shared" si="6"/>
        <v>0</v>
      </c>
      <c r="O23" s="340">
        <f t="shared" si="7"/>
        <v>0</v>
      </c>
      <c r="P23" s="340">
        <f t="shared" si="8"/>
        <v>0</v>
      </c>
      <c r="Q23" s="340">
        <f t="shared" si="9"/>
        <v>0</v>
      </c>
      <c r="R23" s="340">
        <f t="shared" si="14"/>
        <v>170.14</v>
      </c>
      <c r="S23" s="340">
        <f t="shared" si="15"/>
        <v>170.14</v>
      </c>
      <c r="T23" s="340" t="e">
        <f ca="1">figintl(E23,1,D23,"X",#REF!)</f>
        <v>#NAME?</v>
      </c>
      <c r="U23" s="340" t="str">
        <f t="shared" si="10"/>
        <v/>
      </c>
    </row>
    <row r="24" spans="1:21" s="320" customFormat="1" ht="12.75" hidden="1" outlineLevel="1">
      <c r="A24" s="319">
        <f t="shared" si="11"/>
        <v>0</v>
      </c>
      <c r="B24" s="302" t="s">
        <v>160</v>
      </c>
      <c r="C24" s="303">
        <v>0</v>
      </c>
      <c r="D24" s="323">
        <v>0</v>
      </c>
      <c r="E24" s="334">
        <v>248.62</v>
      </c>
      <c r="F24" s="342">
        <f t="shared" si="12"/>
        <v>170.14</v>
      </c>
      <c r="G24" s="342">
        <f t="shared" si="13"/>
        <v>170.14</v>
      </c>
      <c r="H24" s="342">
        <f t="shared" si="0"/>
        <v>170.14</v>
      </c>
      <c r="I24" s="342">
        <f t="shared" si="1"/>
        <v>0</v>
      </c>
      <c r="J24" s="342">
        <f t="shared" si="2"/>
        <v>0</v>
      </c>
      <c r="K24" s="342">
        <f t="shared" si="3"/>
        <v>0</v>
      </c>
      <c r="L24" s="342">
        <f t="shared" si="4"/>
        <v>0</v>
      </c>
      <c r="M24" s="342">
        <f t="shared" si="5"/>
        <v>0</v>
      </c>
      <c r="N24" s="342">
        <f t="shared" si="6"/>
        <v>0</v>
      </c>
      <c r="O24" s="342">
        <f t="shared" si="7"/>
        <v>0</v>
      </c>
      <c r="P24" s="342">
        <f t="shared" si="8"/>
        <v>0</v>
      </c>
      <c r="Q24" s="342">
        <f t="shared" si="9"/>
        <v>0</v>
      </c>
      <c r="R24" s="342">
        <f t="shared" si="14"/>
        <v>170.14</v>
      </c>
      <c r="S24" s="342">
        <f t="shared" si="15"/>
        <v>170.14</v>
      </c>
      <c r="T24" s="342" t="e">
        <f ca="1">figintl(E24,1,D24,"X",#REF!)</f>
        <v>#NAME?</v>
      </c>
      <c r="U24" s="342" t="str">
        <f t="shared" si="10"/>
        <v/>
      </c>
    </row>
    <row r="25" spans="1:21" s="320" customFormat="1" ht="12.75" hidden="1" outlineLevel="1">
      <c r="A25" s="319">
        <f t="shared" si="11"/>
        <v>0</v>
      </c>
      <c r="B25" s="339" t="s">
        <v>153</v>
      </c>
      <c r="C25" s="306">
        <v>0</v>
      </c>
      <c r="D25" s="335">
        <v>0</v>
      </c>
      <c r="E25" s="336">
        <v>-78.3</v>
      </c>
      <c r="F25" s="340">
        <f t="shared" si="12"/>
        <v>170.14</v>
      </c>
      <c r="G25" s="340">
        <f t="shared" si="13"/>
        <v>170.14</v>
      </c>
      <c r="H25" s="340">
        <f t="shared" si="0"/>
        <v>170.14</v>
      </c>
      <c r="I25" s="340">
        <f t="shared" si="1"/>
        <v>0</v>
      </c>
      <c r="J25" s="340">
        <f t="shared" si="2"/>
        <v>0</v>
      </c>
      <c r="K25" s="340">
        <f t="shared" si="3"/>
        <v>0</v>
      </c>
      <c r="L25" s="340">
        <f t="shared" si="4"/>
        <v>0</v>
      </c>
      <c r="M25" s="340">
        <f t="shared" si="5"/>
        <v>0</v>
      </c>
      <c r="N25" s="340">
        <f t="shared" si="6"/>
        <v>0</v>
      </c>
      <c r="O25" s="340">
        <f t="shared" si="7"/>
        <v>0</v>
      </c>
      <c r="P25" s="340">
        <f t="shared" si="8"/>
        <v>0</v>
      </c>
      <c r="Q25" s="340">
        <f t="shared" si="9"/>
        <v>0</v>
      </c>
      <c r="R25" s="340">
        <f t="shared" si="14"/>
        <v>170.14</v>
      </c>
      <c r="S25" s="340">
        <f t="shared" si="15"/>
        <v>170.14</v>
      </c>
      <c r="T25" s="340" t="e">
        <f ca="1">figintl(E25,1,D25,"X",#REF!)</f>
        <v>#NAME?</v>
      </c>
      <c r="U25" s="340" t="str">
        <f t="shared" si="10"/>
        <v/>
      </c>
    </row>
    <row r="26" spans="1:21" s="195" customFormat="1" ht="12.75" hidden="1" outlineLevel="1">
      <c r="A26" s="343">
        <f t="shared" si="11"/>
        <v>0</v>
      </c>
      <c r="B26" s="308" t="s">
        <v>154</v>
      </c>
      <c r="C26" s="309">
        <v>0</v>
      </c>
      <c r="D26" s="325">
        <v>0</v>
      </c>
      <c r="E26" s="326">
        <v>-51.31</v>
      </c>
      <c r="F26" s="327">
        <f t="shared" si="12"/>
        <v>170.14</v>
      </c>
      <c r="G26" s="327">
        <f t="shared" si="13"/>
        <v>170.14</v>
      </c>
      <c r="H26" s="327">
        <f t="shared" si="0"/>
        <v>170.14</v>
      </c>
      <c r="I26" s="327">
        <f t="shared" si="1"/>
        <v>0</v>
      </c>
      <c r="J26" s="327">
        <f t="shared" si="2"/>
        <v>0</v>
      </c>
      <c r="K26" s="327">
        <f t="shared" si="3"/>
        <v>0</v>
      </c>
      <c r="L26" s="327">
        <f t="shared" si="4"/>
        <v>0</v>
      </c>
      <c r="M26" s="327">
        <f t="shared" si="5"/>
        <v>0</v>
      </c>
      <c r="N26" s="327">
        <f t="shared" si="6"/>
        <v>0</v>
      </c>
      <c r="O26" s="327">
        <f t="shared" si="7"/>
        <v>0</v>
      </c>
      <c r="P26" s="327">
        <f t="shared" si="8"/>
        <v>0</v>
      </c>
      <c r="Q26" s="327">
        <f t="shared" si="9"/>
        <v>0</v>
      </c>
      <c r="R26" s="327">
        <f t="shared" si="14"/>
        <v>170.14</v>
      </c>
      <c r="S26" s="327">
        <f t="shared" si="15"/>
        <v>170.14</v>
      </c>
      <c r="T26" s="327" t="e">
        <f ca="1">figintl(E26,1,D26,"X",#REF!)</f>
        <v>#NAME?</v>
      </c>
      <c r="U26" s="327" t="str">
        <f t="shared" si="10"/>
        <v/>
      </c>
    </row>
    <row r="27" spans="1:21" s="195" customFormat="1" ht="12.75" hidden="1" outlineLevel="1">
      <c r="A27" s="343">
        <f t="shared" si="11"/>
        <v>0</v>
      </c>
      <c r="B27" s="308" t="s">
        <v>155</v>
      </c>
      <c r="C27" s="309">
        <v>0</v>
      </c>
      <c r="D27" s="325">
        <v>0</v>
      </c>
      <c r="E27" s="326">
        <v>-27.13</v>
      </c>
      <c r="F27" s="327">
        <f t="shared" si="12"/>
        <v>170.14</v>
      </c>
      <c r="G27" s="327">
        <f t="shared" si="13"/>
        <v>170.14</v>
      </c>
      <c r="H27" s="327">
        <f t="shared" si="0"/>
        <v>170.14</v>
      </c>
      <c r="I27" s="327">
        <f t="shared" si="1"/>
        <v>0</v>
      </c>
      <c r="J27" s="327">
        <f t="shared" si="2"/>
        <v>0</v>
      </c>
      <c r="K27" s="327">
        <f t="shared" si="3"/>
        <v>0</v>
      </c>
      <c r="L27" s="327">
        <f t="shared" si="4"/>
        <v>0</v>
      </c>
      <c r="M27" s="327">
        <f t="shared" si="5"/>
        <v>0</v>
      </c>
      <c r="N27" s="327">
        <f t="shared" si="6"/>
        <v>0</v>
      </c>
      <c r="O27" s="327">
        <f t="shared" si="7"/>
        <v>0</v>
      </c>
      <c r="P27" s="327">
        <f t="shared" si="8"/>
        <v>0</v>
      </c>
      <c r="Q27" s="327">
        <f t="shared" si="9"/>
        <v>0</v>
      </c>
      <c r="R27" s="327">
        <f t="shared" si="14"/>
        <v>170.14</v>
      </c>
      <c r="S27" s="327">
        <f t="shared" si="15"/>
        <v>170.14</v>
      </c>
      <c r="T27" s="327" t="e">
        <f ca="1">figintl(E27,1,D27,"X",#REF!)</f>
        <v>#NAME?</v>
      </c>
      <c r="U27" s="327" t="str">
        <f t="shared" si="10"/>
        <v/>
      </c>
    </row>
    <row r="28" spans="1:21" s="195" customFormat="1" ht="12.75" hidden="1" outlineLevel="1">
      <c r="A28" s="343">
        <f t="shared" si="11"/>
        <v>0</v>
      </c>
      <c r="B28" s="310" t="s">
        <v>156</v>
      </c>
      <c r="C28" s="311">
        <v>0</v>
      </c>
      <c r="D28" s="338">
        <v>0</v>
      </c>
      <c r="E28" s="344">
        <v>0.14000000000000001</v>
      </c>
      <c r="F28" s="345">
        <f t="shared" si="12"/>
        <v>170.14</v>
      </c>
      <c r="G28" s="345">
        <f t="shared" si="13"/>
        <v>170.14</v>
      </c>
      <c r="H28" s="345">
        <f t="shared" si="0"/>
        <v>170.14</v>
      </c>
      <c r="I28" s="345">
        <f t="shared" si="1"/>
        <v>0</v>
      </c>
      <c r="J28" s="345">
        <f t="shared" si="2"/>
        <v>0</v>
      </c>
      <c r="K28" s="345">
        <f t="shared" si="3"/>
        <v>0</v>
      </c>
      <c r="L28" s="345">
        <f t="shared" si="4"/>
        <v>0</v>
      </c>
      <c r="M28" s="345">
        <f t="shared" si="5"/>
        <v>0</v>
      </c>
      <c r="N28" s="345">
        <f t="shared" si="6"/>
        <v>0</v>
      </c>
      <c r="O28" s="345">
        <f t="shared" si="7"/>
        <v>0</v>
      </c>
      <c r="P28" s="345">
        <f t="shared" si="8"/>
        <v>0</v>
      </c>
      <c r="Q28" s="345">
        <f t="shared" si="9"/>
        <v>0</v>
      </c>
      <c r="R28" s="345">
        <f t="shared" si="14"/>
        <v>170.14</v>
      </c>
      <c r="S28" s="345">
        <f t="shared" si="15"/>
        <v>170.14</v>
      </c>
      <c r="T28" s="345" t="e">
        <f ca="1">figintl(E28,1,D28,"X",#REF!)</f>
        <v>#NAME?</v>
      </c>
      <c r="U28" s="345" t="str">
        <f t="shared" si="10"/>
        <v/>
      </c>
    </row>
    <row r="29" spans="1:21" s="320" customFormat="1" ht="12.75" collapsed="1">
      <c r="A29" s="319">
        <f t="shared" si="11"/>
        <v>0</v>
      </c>
      <c r="B29" s="302" t="s">
        <v>161</v>
      </c>
      <c r="C29" s="303">
        <v>0</v>
      </c>
      <c r="D29" s="323">
        <v>0</v>
      </c>
      <c r="E29" s="334">
        <v>170.32</v>
      </c>
      <c r="F29" s="342">
        <f t="shared" si="12"/>
        <v>170.14</v>
      </c>
      <c r="G29" s="342">
        <f t="shared" si="13"/>
        <v>170.14</v>
      </c>
      <c r="H29" s="342">
        <f t="shared" si="0"/>
        <v>170.14</v>
      </c>
      <c r="I29" s="342">
        <f t="shared" si="1"/>
        <v>0</v>
      </c>
      <c r="J29" s="342">
        <f t="shared" si="2"/>
        <v>0</v>
      </c>
      <c r="K29" s="342">
        <f t="shared" si="3"/>
        <v>0</v>
      </c>
      <c r="L29" s="342">
        <f t="shared" si="4"/>
        <v>0</v>
      </c>
      <c r="M29" s="342">
        <f t="shared" si="5"/>
        <v>0</v>
      </c>
      <c r="N29" s="342">
        <f t="shared" si="6"/>
        <v>0</v>
      </c>
      <c r="O29" s="342">
        <f t="shared" si="7"/>
        <v>0</v>
      </c>
      <c r="P29" s="342">
        <f t="shared" si="8"/>
        <v>0</v>
      </c>
      <c r="Q29" s="342">
        <f t="shared" si="9"/>
        <v>0</v>
      </c>
      <c r="R29" s="342">
        <f t="shared" si="14"/>
        <v>170.14</v>
      </c>
      <c r="S29" s="342">
        <f t="shared" si="15"/>
        <v>170.14</v>
      </c>
      <c r="T29" s="342" t="e">
        <f ca="1">figintl(E29,1,D29,"X",#REF!)</f>
        <v>#NAME?</v>
      </c>
      <c r="U29" s="342" t="str">
        <f t="shared" si="10"/>
        <v/>
      </c>
    </row>
    <row r="30" spans="1:21" s="316" customFormat="1" ht="12.75" hidden="1" outlineLevel="1">
      <c r="A30" s="315"/>
      <c r="B30" s="180"/>
      <c r="C30" s="314"/>
      <c r="D30" s="330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 t="str">
        <f t="shared" si="10"/>
        <v/>
      </c>
    </row>
    <row r="31" spans="1:21" s="316" customFormat="1" ht="12.75" hidden="1" outlineLevel="1">
      <c r="A31" s="315"/>
      <c r="B31" s="180"/>
      <c r="C31" s="314"/>
      <c r="D31" s="330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 t="str">
        <f t="shared" si="10"/>
        <v/>
      </c>
    </row>
    <row r="32" spans="1:21" s="316" customFormat="1" ht="12.75" hidden="1" outlineLevel="1">
      <c r="A32" s="315"/>
      <c r="B32" s="196"/>
      <c r="C32" s="301"/>
      <c r="D32" s="331"/>
      <c r="E32" s="332"/>
      <c r="F32" s="332"/>
      <c r="G32" s="17"/>
      <c r="H32" s="332"/>
      <c r="I32" s="17"/>
      <c r="J32" s="17"/>
      <c r="K32" s="332"/>
      <c r="L32" s="17"/>
      <c r="M32" s="332"/>
      <c r="N32" s="17"/>
      <c r="O32" s="332"/>
      <c r="P32" s="17"/>
      <c r="Q32" s="332"/>
      <c r="R32" s="332"/>
      <c r="S32" s="332"/>
      <c r="T32" s="17"/>
      <c r="U32" s="332" t="str">
        <f t="shared" si="10"/>
        <v/>
      </c>
    </row>
    <row r="33" spans="2:21" ht="12.75" collapsed="1">
      <c r="B33" s="317"/>
      <c r="C33" s="317"/>
      <c r="D33" s="333"/>
      <c r="E33" s="333"/>
      <c r="F33" s="333"/>
      <c r="G33" s="333"/>
      <c r="H33" s="333"/>
      <c r="I33" s="333"/>
      <c r="J33" s="333"/>
      <c r="K33" s="333"/>
      <c r="L33" s="333"/>
      <c r="M33" s="333"/>
      <c r="N33" s="333"/>
      <c r="O33" s="333"/>
      <c r="P33" s="333"/>
      <c r="Q33" s="333"/>
      <c r="R33" s="333"/>
      <c r="S33" s="333"/>
      <c r="T33" s="317"/>
      <c r="U33" s="318"/>
    </row>
    <row r="34" spans="2:21" ht="12.75" customHeight="1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21" ht="12.75" customHeight="1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21" ht="12.75" customHeight="1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21" ht="12.75" customHeight="1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21" ht="12.75" customHeight="1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2:21" ht="12.75" customHeight="1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2:21" ht="12.75" customHeight="1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spans="26:26" ht="12.75" customHeight="1"/>
    <row r="50" spans="26:26" ht="12.75" customHeight="1"/>
    <row r="51" spans="26:26" ht="12.75" customHeight="1"/>
    <row r="52" spans="26:26" ht="12.75" customHeight="1"/>
    <row r="53" spans="26:26" ht="12.75" customHeight="1"/>
    <row r="54" spans="26:26" ht="12.75" customHeight="1"/>
    <row r="61" spans="26:26" ht="25.5" customHeight="1">
      <c r="Z61" s="184"/>
    </row>
    <row r="62" spans="26:26" ht="25.5" customHeight="1">
      <c r="Z62" s="184"/>
    </row>
    <row r="63" spans="26:26" ht="25.5" customHeight="1">
      <c r="Z63" s="184"/>
    </row>
    <row r="64" spans="26:26" ht="25.5" customHeight="1">
      <c r="Z64" s="184"/>
    </row>
    <row r="65" spans="26:26" ht="25.5" customHeight="1">
      <c r="Z65" s="184"/>
    </row>
    <row r="66" spans="26:26" ht="25.5" customHeight="1">
      <c r="Z66" s="184"/>
    </row>
    <row r="67" spans="26:26" ht="25.5" customHeight="1">
      <c r="Z67" s="184"/>
    </row>
    <row r="68" spans="26:26" ht="25.5" customHeight="1">
      <c r="Z68" s="184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theme="5" tint="0.39997558519241921"/>
  </sheetPr>
  <dimension ref="A1:AC17"/>
  <sheetViews>
    <sheetView zoomScale="160" zoomScaleNormal="160" workbookViewId="0">
      <selection activeCell="M16" sqref="M16"/>
    </sheetView>
  </sheetViews>
  <sheetFormatPr defaultColWidth="9.140625" defaultRowHeight="15.75" customHeight="1"/>
  <cols>
    <col min="1" max="1" width="3" style="170" customWidth="1"/>
    <col min="2" max="2" width="12.7109375" style="170" customWidth="1"/>
    <col min="3" max="15" width="6.7109375" style="170" customWidth="1"/>
    <col min="16" max="17" width="12.7109375" style="170" customWidth="1"/>
    <col min="18" max="18" width="3" style="170" customWidth="1"/>
    <col min="19" max="27" width="8.7109375" style="170" customWidth="1"/>
    <col min="28" max="28" width="3" style="170" customWidth="1"/>
    <col min="29" max="16384" width="9.140625" style="170"/>
  </cols>
  <sheetData>
    <row r="1" spans="1:29" ht="15.75" customHeight="1">
      <c r="A1" s="170">
        <v>0</v>
      </c>
      <c r="P1" s="197" t="s">
        <v>14</v>
      </c>
      <c r="Q1" s="202"/>
    </row>
    <row r="2" spans="1:29" ht="15.75" customHeight="1">
      <c r="B2" s="4" t="s">
        <v>21</v>
      </c>
      <c r="C2" s="32"/>
      <c r="D2" s="32"/>
      <c r="E2" s="32"/>
      <c r="F2" s="32"/>
      <c r="P2" s="289" t="e">
        <f>IF(#REF!="N",#REF!,IF(#REF!="F",#REF!,#REF!))</f>
        <v>#REF!</v>
      </c>
      <c r="Q2" s="289" t="e">
        <f>P2</f>
        <v>#REF!</v>
      </c>
    </row>
    <row r="3" spans="1:29" ht="12.75">
      <c r="A3" s="32"/>
      <c r="B3" s="294" t="e">
        <f>#REF!</f>
        <v>#REF!</v>
      </c>
      <c r="C3" s="294" t="e">
        <f>#REF!</f>
        <v>#REF!</v>
      </c>
      <c r="D3" s="294" t="e">
        <f>#REF!</f>
        <v>#REF!</v>
      </c>
      <c r="E3" s="294" t="e">
        <f>#REF!</f>
        <v>#REF!</v>
      </c>
      <c r="F3" s="294" t="e">
        <f>#REF!</f>
        <v>#REF!</v>
      </c>
      <c r="G3" s="294" t="e">
        <f>#REF!</f>
        <v>#REF!</v>
      </c>
      <c r="H3" s="294" t="e">
        <f>#REF!</f>
        <v>#REF!</v>
      </c>
      <c r="I3" s="294" t="e">
        <f>#REF!</f>
        <v>#REF!</v>
      </c>
      <c r="J3" s="294" t="e">
        <f>#REF!</f>
        <v>#REF!</v>
      </c>
      <c r="K3" s="294" t="e">
        <f>#REF!</f>
        <v>#REF!</v>
      </c>
      <c r="L3" s="294" t="e">
        <f>#REF!</f>
        <v>#REF!</v>
      </c>
      <c r="M3" s="294" t="e">
        <f>#REF!</f>
        <v>#REF!</v>
      </c>
      <c r="N3" s="294" t="e">
        <f>#REF!</f>
        <v>#REF!</v>
      </c>
      <c r="O3" s="294" t="e">
        <f>#REF!</f>
        <v>#REF!</v>
      </c>
      <c r="P3" s="294" t="e">
        <f>#REF!</f>
        <v>#REF!</v>
      </c>
      <c r="Q3" s="294" t="e">
        <f>#REF!</f>
        <v>#REF!</v>
      </c>
      <c r="AC3" s="517" t="s">
        <v>55</v>
      </c>
    </row>
    <row r="4" spans="1:29" ht="15.75" customHeight="1">
      <c r="B4" s="173" t="s">
        <v>71</v>
      </c>
      <c r="C4" s="55" t="s">
        <v>7</v>
      </c>
      <c r="D4" s="55">
        <v>0</v>
      </c>
      <c r="E4" s="55">
        <v>2356.29888350182</v>
      </c>
      <c r="F4" s="172">
        <f>IF(C4=0,0,E4)</f>
        <v>2356.29888350182</v>
      </c>
      <c r="G4" s="172">
        <f>F4</f>
        <v>2356.29888350182</v>
      </c>
      <c r="H4" s="172"/>
      <c r="I4" s="172">
        <f>F4</f>
        <v>2356.29888350182</v>
      </c>
      <c r="J4" s="172"/>
      <c r="K4" s="172"/>
      <c r="L4" s="172"/>
      <c r="M4" s="172"/>
      <c r="N4" s="172">
        <f>F4</f>
        <v>2356.29888350182</v>
      </c>
      <c r="O4" s="172">
        <v>0</v>
      </c>
      <c r="P4" s="290" t="e">
        <f ca="1">figintl(F4,1,D4,"X",#REF!)</f>
        <v>#NAME?</v>
      </c>
      <c r="Q4" s="48" t="str">
        <f>B4</f>
        <v>FY 2021</v>
      </c>
      <c r="AC4" s="517" t="s">
        <v>56</v>
      </c>
    </row>
    <row r="5" spans="1:29" ht="15.75" customHeight="1">
      <c r="B5" s="292" t="s">
        <v>134</v>
      </c>
      <c r="C5" s="293" t="s">
        <v>14</v>
      </c>
      <c r="D5" s="293">
        <v>0</v>
      </c>
      <c r="E5" s="293">
        <v>-39.259831766137779</v>
      </c>
      <c r="F5" s="17">
        <f t="shared" ref="F5:F11" si="0">IF(C5=0,0,E5)</f>
        <v>-39.259831766137779</v>
      </c>
      <c r="G5" s="17">
        <f>G4+F5</f>
        <v>2317.0390517356823</v>
      </c>
      <c r="H5" s="17">
        <f>IF(G4&gt;0,IF(F5&gt;0,G4,MAX(G4+F5,0)),IF(F5&lt;0,G4,-MAX(-G4-F5,0)))</f>
        <v>2317.0390517356823</v>
      </c>
      <c r="I5" s="17"/>
      <c r="J5" s="17">
        <f>IF(F5&lt;0,IF(G4&gt;0,IF(-F5&gt;G4,G4,-F5),0),0)</f>
        <v>39.259831766137779</v>
      </c>
      <c r="K5" s="17">
        <f>IF(F5&lt;0,IF(G4&gt;0,IF(-F5&gt;G4,F5+G4,0),F5),0)</f>
        <v>0</v>
      </c>
      <c r="L5" s="17">
        <f>IF(F5&gt;0,IF(G4&gt;0,F5,IF(F5&gt;-G4,F5+G4,0)),0)</f>
        <v>0</v>
      </c>
      <c r="M5" s="17">
        <f>IF(F5&gt;0,IF(G4&lt;0,IF(F5&gt;-G4,G4,-F5),0),0)</f>
        <v>0</v>
      </c>
      <c r="N5" s="17">
        <f>IF(F5&gt;0,G5,G4)</f>
        <v>2356.29888350182</v>
      </c>
      <c r="O5" s="17">
        <f>IF(F5&gt;0,G4,G5)</f>
        <v>2317.0390517356823</v>
      </c>
      <c r="P5" s="291" t="e">
        <f ca="1">IF(P$1="+X",figintl(F5,1,D5,P$1,#REF!),IF(P$1="+%",figintl(F5/#REF!,1,D5,P$1,#REF!),""))</f>
        <v>#NAME?</v>
      </c>
      <c r="Q5" s="26" t="str">
        <f>B5&amp;IF(Q$1="+X","
"&amp;figintl(F5,1,D5,Q$1,#REF!),IF(Q$1="+%","
"&amp;figintl(F5/#REF!,1,D5,Q$1,#REF!),""))</f>
        <v>Scope</v>
      </c>
      <c r="AC5" s="517" t="s">
        <v>57</v>
      </c>
    </row>
    <row r="6" spans="1:29" ht="15.75" customHeight="1">
      <c r="B6" s="292" t="s">
        <v>135</v>
      </c>
      <c r="C6" s="293" t="s">
        <v>14</v>
      </c>
      <c r="D6" s="293">
        <v>0</v>
      </c>
      <c r="E6" s="293">
        <v>192.265925939998</v>
      </c>
      <c r="F6" s="17">
        <f t="shared" si="0"/>
        <v>192.265925939998</v>
      </c>
      <c r="G6" s="17">
        <f t="shared" ref="G6:G12" si="1">G5+F6</f>
        <v>2509.3049776756802</v>
      </c>
      <c r="H6" s="17">
        <f t="shared" ref="H6:H11" si="2">IF(G5&gt;0,IF(F6&gt;0,G5,MAX(G5+F6,0)),IF(F6&lt;0,G5,-MAX(-G5-F6,0)))</f>
        <v>2317.0390517356823</v>
      </c>
      <c r="I6" s="17"/>
      <c r="J6" s="17">
        <f t="shared" ref="J6:J11" si="3">IF(F6&lt;0,IF(G5&gt;0,IF(-F6&gt;G5,G5,-F6),0),0)</f>
        <v>0</v>
      </c>
      <c r="K6" s="17">
        <f t="shared" ref="K6:K11" si="4">IF(F6&lt;0,IF(G5&gt;0,IF(-F6&gt;G5,F6+G5,0),F6),0)</f>
        <v>0</v>
      </c>
      <c r="L6" s="17">
        <f t="shared" ref="L6:L11" si="5">IF(F6&gt;0,IF(G5&gt;0,F6,IF(F6&gt;-G5,F6+G5,0)),0)</f>
        <v>192.265925939998</v>
      </c>
      <c r="M6" s="17">
        <f t="shared" ref="M6:M11" si="6">IF(F6&gt;0,IF(G5&lt;0,IF(F6&gt;-G5,G5,-F6),0),0)</f>
        <v>0</v>
      </c>
      <c r="N6" s="17">
        <f t="shared" ref="N6:N11" si="7">IF(F6&gt;0,G6,G5)</f>
        <v>2509.3049776756802</v>
      </c>
      <c r="O6" s="17">
        <f t="shared" ref="O6:O11" si="8">IF(F6&gt;0,G5,G6)</f>
        <v>2317.0390517356823</v>
      </c>
      <c r="P6" s="291" t="e">
        <f ca="1">IF(P$1="+X",figintl(F6,1,D6,P$1,#REF!),IF(P$1="+%",figintl(F6/#REF!,1,D6,P$1,#REF!),""))</f>
        <v>#NAME?</v>
      </c>
      <c r="Q6" s="26" t="str">
        <f>B6&amp;IF(Q$1="+X","
"&amp;figintl(F6,1,D6,Q$1,#REF!),IF(Q$1="+%","
"&amp;figintl(F6/#REF!,1,D6,Q$1,#REF!),""))</f>
        <v>Forex
conversion</v>
      </c>
    </row>
    <row r="7" spans="1:29" ht="15.75" customHeight="1">
      <c r="B7" s="292" t="s">
        <v>136</v>
      </c>
      <c r="C7" s="293" t="s">
        <v>14</v>
      </c>
      <c r="D7" s="293">
        <v>0</v>
      </c>
      <c r="E7" s="520">
        <v>245.49380910483319</v>
      </c>
      <c r="F7" s="17">
        <f t="shared" si="0"/>
        <v>245.49380910483319</v>
      </c>
      <c r="G7" s="17">
        <f t="shared" si="1"/>
        <v>2754.7987867805132</v>
      </c>
      <c r="H7" s="17">
        <f t="shared" si="2"/>
        <v>2509.3049776756802</v>
      </c>
      <c r="I7" s="17"/>
      <c r="J7" s="17">
        <f t="shared" si="3"/>
        <v>0</v>
      </c>
      <c r="K7" s="17">
        <f t="shared" si="4"/>
        <v>0</v>
      </c>
      <c r="L7" s="17">
        <f t="shared" si="5"/>
        <v>245.49380910483319</v>
      </c>
      <c r="M7" s="17">
        <f t="shared" si="6"/>
        <v>0</v>
      </c>
      <c r="N7" s="17">
        <f t="shared" si="7"/>
        <v>2754.7987867805132</v>
      </c>
      <c r="O7" s="17">
        <f t="shared" si="8"/>
        <v>2509.3049776756802</v>
      </c>
      <c r="P7" s="291" t="e">
        <f ca="1">IF(P$1="+X",figintl(F7,1,D7,P$1,#REF!),IF(P$1="+%",figintl(F7/#REF!,1,D7,P$1,#REF!),""))</f>
        <v>#NAME?</v>
      </c>
      <c r="Q7" s="26" t="str">
        <f>B7&amp;IF(Q$1="+X","
"&amp;figintl(F7,1,D7,Q$1,#REF!),IF(Q$1="+%","
"&amp;figintl(F7/#REF!,1,D7,Q$1,#REF!),""))</f>
        <v>Volume
&amp; mix</v>
      </c>
    </row>
    <row r="8" spans="1:29" ht="15.75" customHeight="1">
      <c r="B8" s="292" t="s">
        <v>140</v>
      </c>
      <c r="C8" s="293" t="s">
        <v>14</v>
      </c>
      <c r="D8" s="293">
        <v>0</v>
      </c>
      <c r="E8" s="520">
        <v>1001.212</v>
      </c>
      <c r="F8" s="17">
        <f t="shared" si="0"/>
        <v>1001.212</v>
      </c>
      <c r="G8" s="17">
        <f t="shared" si="1"/>
        <v>3756.0107867805132</v>
      </c>
      <c r="H8" s="17">
        <f t="shared" si="2"/>
        <v>2754.7987867805132</v>
      </c>
      <c r="I8" s="17"/>
      <c r="J8" s="17">
        <f t="shared" si="3"/>
        <v>0</v>
      </c>
      <c r="K8" s="17">
        <f t="shared" si="4"/>
        <v>0</v>
      </c>
      <c r="L8" s="17">
        <f t="shared" si="5"/>
        <v>1001.212</v>
      </c>
      <c r="M8" s="17">
        <f t="shared" si="6"/>
        <v>0</v>
      </c>
      <c r="N8" s="17">
        <f t="shared" si="7"/>
        <v>3756.0107867805132</v>
      </c>
      <c r="O8" s="17">
        <f t="shared" si="8"/>
        <v>2754.7987867805132</v>
      </c>
      <c r="P8" s="291" t="e">
        <f ca="1">IF(P$1="+X",figintl(F8,1,D8,P$1,#REF!),IF(P$1="+%",figintl(F8/#REF!,1,D8,P$1,#REF!),""))</f>
        <v>#NAME?</v>
      </c>
      <c r="Q8" s="26" t="str">
        <f>B8&amp;IF(Q$1="+X","
"&amp;figintl(F8,1,D8,Q$1,#REF!),IF(Q$1="+%","
"&amp;figintl(F8/#REF!,1,D8,Q$1,#REF!),""))</f>
        <v>Net
pricing</v>
      </c>
    </row>
    <row r="9" spans="1:29" ht="15.75" customHeight="1">
      <c r="B9" s="292" t="s">
        <v>141</v>
      </c>
      <c r="C9" s="293" t="s">
        <v>14</v>
      </c>
      <c r="D9" s="293">
        <v>0</v>
      </c>
      <c r="E9" s="520">
        <v>-384.32922944676966</v>
      </c>
      <c r="F9" s="17">
        <f t="shared" si="0"/>
        <v>-384.32922944676966</v>
      </c>
      <c r="G9" s="17">
        <f t="shared" si="1"/>
        <v>3371.6815573337435</v>
      </c>
      <c r="H9" s="17">
        <f t="shared" si="2"/>
        <v>3371.6815573337435</v>
      </c>
      <c r="I9" s="17"/>
      <c r="J9" s="17">
        <f t="shared" si="3"/>
        <v>384.32922944676966</v>
      </c>
      <c r="K9" s="17">
        <f t="shared" si="4"/>
        <v>0</v>
      </c>
      <c r="L9" s="17">
        <f t="shared" si="5"/>
        <v>0</v>
      </c>
      <c r="M9" s="17">
        <f t="shared" si="6"/>
        <v>0</v>
      </c>
      <c r="N9" s="17">
        <f t="shared" si="7"/>
        <v>3756.0107867805132</v>
      </c>
      <c r="O9" s="17">
        <f t="shared" si="8"/>
        <v>3371.6815573337435</v>
      </c>
      <c r="P9" s="291" t="e">
        <f ca="1">IF(P$1="+X",figintl(F9,1,D9,P$1,#REF!),IF(P$1="+%",figintl(F9/#REF!,1,D9,P$1,#REF!),""))</f>
        <v>#NAME?</v>
      </c>
      <c r="Q9" s="26" t="str">
        <f>B9&amp;IF(Q$1="+X","
"&amp;figintl(F9,1,D9,Q$1,#REF!),IF(Q$1="+%","
"&amp;figintl(F9/#REF!,1,D9,Q$1,#REF!),""))</f>
        <v>Fixed
costs</v>
      </c>
    </row>
    <row r="10" spans="1:29" ht="15.75" hidden="1" customHeight="1">
      <c r="B10" s="292" t="s">
        <v>138</v>
      </c>
      <c r="C10" s="293">
        <v>0</v>
      </c>
      <c r="D10" s="293">
        <v>0</v>
      </c>
      <c r="E10" s="520">
        <v>0</v>
      </c>
      <c r="F10" s="17">
        <f t="shared" si="0"/>
        <v>0</v>
      </c>
      <c r="G10" s="17">
        <f t="shared" si="1"/>
        <v>3371.6815573337435</v>
      </c>
      <c r="H10" s="17">
        <f t="shared" si="2"/>
        <v>3371.6815573337435</v>
      </c>
      <c r="I10" s="17"/>
      <c r="J10" s="17">
        <f t="shared" si="3"/>
        <v>0</v>
      </c>
      <c r="K10" s="17">
        <f t="shared" si="4"/>
        <v>0</v>
      </c>
      <c r="L10" s="17">
        <f t="shared" si="5"/>
        <v>0</v>
      </c>
      <c r="M10" s="17">
        <f t="shared" si="6"/>
        <v>0</v>
      </c>
      <c r="N10" s="17">
        <f t="shared" si="7"/>
        <v>3371.6815573337435</v>
      </c>
      <c r="O10" s="17">
        <f t="shared" si="8"/>
        <v>3371.6815573337435</v>
      </c>
      <c r="P10" s="291" t="e">
        <f ca="1">IF(P$1="+X",figintl(F10,1,D10,P$1,#REF!),IF(P$1="+%",figintl(F10/#REF!,1,D10,P$1,#REF!),""))</f>
        <v>#NAME?</v>
      </c>
      <c r="Q10" s="26" t="str">
        <f>B10&amp;IF(Q$1="+X","
"&amp;figintl(F10,1,D10,Q$1,#REF!),IF(Q$1="+%","
"&amp;figintl(F10/#REF!,1,D10,Q$1,#REF!),""))</f>
        <v>FP</v>
      </c>
    </row>
    <row r="11" spans="1:29" ht="15.75" customHeight="1">
      <c r="B11" s="292" t="s">
        <v>54</v>
      </c>
      <c r="C11" s="293" t="s">
        <v>14</v>
      </c>
      <c r="D11" s="293">
        <v>0</v>
      </c>
      <c r="E11" s="520">
        <v>-143.13285172617361</v>
      </c>
      <c r="F11" s="17">
        <f t="shared" si="0"/>
        <v>-143.13285172617361</v>
      </c>
      <c r="G11" s="17">
        <f t="shared" si="1"/>
        <v>3228.5487056075699</v>
      </c>
      <c r="H11" s="17">
        <f t="shared" si="2"/>
        <v>3228.5487056075699</v>
      </c>
      <c r="I11" s="17"/>
      <c r="J11" s="17">
        <f t="shared" si="3"/>
        <v>143.13285172617361</v>
      </c>
      <c r="K11" s="17">
        <f t="shared" si="4"/>
        <v>0</v>
      </c>
      <c r="L11" s="17">
        <f t="shared" si="5"/>
        <v>0</v>
      </c>
      <c r="M11" s="17">
        <f t="shared" si="6"/>
        <v>0</v>
      </c>
      <c r="N11" s="17">
        <f t="shared" si="7"/>
        <v>3371.6815573337435</v>
      </c>
      <c r="O11" s="17">
        <f t="shared" si="8"/>
        <v>3228.5487056075699</v>
      </c>
      <c r="P11" s="291" t="e">
        <f ca="1">IF(P$1="+X",figintl(F11,1,D11,P$1,#REF!),IF(P$1="+%",figintl(F11/#REF!,1,D11,P$1,#REF!),""))</f>
        <v>#NAME?</v>
      </c>
      <c r="Q11" s="26" t="str">
        <f>B11&amp;IF(Q$1="+X","
"&amp;figintl(F11,1,D11,Q$1,#REF!),IF(Q$1="+%","
"&amp;figintl(F11/#REF!,1,D11,Q$1,#REF!),""))</f>
        <v>Other</v>
      </c>
    </row>
    <row r="12" spans="1:29" ht="15.75" customHeight="1">
      <c r="B12" s="173" t="s">
        <v>70</v>
      </c>
      <c r="C12" s="55" t="s">
        <v>7</v>
      </c>
      <c r="D12" s="55">
        <v>0</v>
      </c>
      <c r="E12" s="55">
        <v>3228.5487056075699</v>
      </c>
      <c r="F12" s="521">
        <f>IF(C12=0,0,E12)</f>
        <v>3228.5487056075699</v>
      </c>
      <c r="G12" s="172">
        <f t="shared" si="1"/>
        <v>6457.0974112151398</v>
      </c>
      <c r="H12" s="172"/>
      <c r="I12" s="172">
        <f>F12</f>
        <v>3228.5487056075699</v>
      </c>
      <c r="J12" s="172"/>
      <c r="K12" s="172"/>
      <c r="L12" s="172"/>
      <c r="M12" s="172"/>
      <c r="N12" s="172">
        <f>F12</f>
        <v>3228.5487056075699</v>
      </c>
      <c r="O12" s="172">
        <f>O4</f>
        <v>0</v>
      </c>
      <c r="P12" s="290" t="e">
        <f ca="1">figintl(F12,1,D12,"X",#REF!)</f>
        <v>#NAME?</v>
      </c>
      <c r="Q12" s="48" t="str">
        <f>B12</f>
        <v>FY 2022</v>
      </c>
    </row>
    <row r="13" spans="1:29" ht="15.75" customHeight="1">
      <c r="B13" s="27" t="s">
        <v>28</v>
      </c>
      <c r="C13" s="172" t="s">
        <v>15</v>
      </c>
      <c r="D13" s="172" t="e">
        <f>#REF!</f>
        <v>#REF!</v>
      </c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25" t="e">
        <f ca="1">IF($C13="+X",figintl($F12-$F4,1,$D13,$C13,#REF!),IF($C13="+%",figintl($F12/$F4-1,1,$D13,$C13,#REF!),""))</f>
        <v>#NAME?</v>
      </c>
      <c r="Q13" s="48" t="e">
        <f ca="1">IF($C13="+X",figintl($F12-SUM($F4:$F6),1,$D13,$C13,#REF!),IF($C13="+%",figintl($F12/SUM($F4:$F6)-1,1,$D13,$C13,#REF!),""))</f>
        <v>#NAME?</v>
      </c>
    </row>
    <row r="14" spans="1:29" ht="15.75" customHeight="1">
      <c r="D14" s="12"/>
      <c r="E14" s="61"/>
      <c r="F14" s="61"/>
    </row>
    <row r="15" spans="1:29" ht="15.75" customHeight="1">
      <c r="D15" s="12"/>
      <c r="E15" s="519"/>
      <c r="F15" s="519"/>
      <c r="G15" s="518"/>
      <c r="H15" s="518"/>
      <c r="I15" s="518"/>
      <c r="J15" s="518"/>
      <c r="K15" s="518"/>
      <c r="L15" s="518"/>
    </row>
    <row r="16" spans="1:29" ht="15.75" customHeight="1">
      <c r="E16" s="519"/>
      <c r="F16" s="518"/>
      <c r="G16" s="519"/>
      <c r="H16" s="518"/>
      <c r="I16" s="518"/>
      <c r="J16" s="518"/>
      <c r="K16" s="518"/>
      <c r="L16" s="518"/>
      <c r="W16" s="516" t="s">
        <v>58</v>
      </c>
      <c r="X16" s="516"/>
      <c r="Y16" s="516"/>
      <c r="Z16" s="516"/>
    </row>
    <row r="17" spans="5:5" ht="15.75" customHeight="1">
      <c r="E17" s="2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tabColor theme="5" tint="0.39997558519241921"/>
  </sheetPr>
  <dimension ref="A1:U54"/>
  <sheetViews>
    <sheetView topLeftCell="W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424" customWidth="1"/>
    <col min="2" max="2" width="34.28515625" style="425" bestFit="1" customWidth="1"/>
    <col min="3" max="20" width="8.7109375" style="425" customWidth="1"/>
    <col min="21" max="21" width="48.85546875" style="426" customWidth="1"/>
    <col min="22" max="22" width="3" style="425" customWidth="1"/>
    <col min="23" max="30" width="10.7109375" style="425" customWidth="1"/>
    <col min="31" max="32" width="8.7109375" style="425" customWidth="1"/>
    <col min="33" max="33" width="3" style="425" customWidth="1"/>
    <col min="34" max="16384" width="9.140625" style="425"/>
  </cols>
  <sheetData>
    <row r="1" spans="1:21" ht="12.75"/>
    <row r="2" spans="1:21" ht="12.75">
      <c r="A2" s="424" t="s">
        <v>17</v>
      </c>
      <c r="B2" s="427" t="s">
        <v>26</v>
      </c>
      <c r="C2" s="428"/>
      <c r="D2" s="428"/>
      <c r="E2" s="428"/>
      <c r="F2" s="428"/>
      <c r="R2" s="425" t="s">
        <v>48</v>
      </c>
      <c r="S2" s="425">
        <f>SIGN($E$5)</f>
        <v>1</v>
      </c>
      <c r="U2" s="429" t="s">
        <v>20</v>
      </c>
    </row>
    <row r="3" spans="1:21" ht="38.25">
      <c r="A3" s="430" t="s">
        <v>17</v>
      </c>
      <c r="B3" s="431" t="s">
        <v>5</v>
      </c>
      <c r="C3" s="431" t="s">
        <v>10</v>
      </c>
      <c r="D3" s="431" t="s">
        <v>8</v>
      </c>
      <c r="E3" s="431" t="s">
        <v>1</v>
      </c>
      <c r="F3" s="431" t="s">
        <v>18</v>
      </c>
      <c r="G3" s="431" t="s">
        <v>19</v>
      </c>
      <c r="H3" s="431" t="s">
        <v>2</v>
      </c>
      <c r="I3" s="431" t="s">
        <v>22</v>
      </c>
      <c r="J3" s="431" t="s">
        <v>23</v>
      </c>
      <c r="K3" s="431" t="s">
        <v>27</v>
      </c>
      <c r="L3" s="431" t="s">
        <v>42</v>
      </c>
      <c r="M3" s="431" t="s">
        <v>45</v>
      </c>
      <c r="N3" s="431" t="s">
        <v>44</v>
      </c>
      <c r="O3" s="431" t="s">
        <v>43</v>
      </c>
      <c r="P3" s="431" t="s">
        <v>47</v>
      </c>
      <c r="Q3" s="431" t="s">
        <v>46</v>
      </c>
      <c r="R3" s="432" t="s">
        <v>3</v>
      </c>
      <c r="S3" s="432" t="s">
        <v>4</v>
      </c>
      <c r="T3" s="432" t="s">
        <v>40</v>
      </c>
      <c r="U3" s="432" t="s">
        <v>41</v>
      </c>
    </row>
    <row r="4" spans="1:21" ht="12.75" hidden="1" outlineLevel="1">
      <c r="A4" s="430"/>
      <c r="B4" s="461">
        <v>0</v>
      </c>
      <c r="C4" s="461">
        <v>0</v>
      </c>
      <c r="D4" s="461">
        <v>0</v>
      </c>
      <c r="E4" s="461">
        <v>0</v>
      </c>
      <c r="F4" s="461">
        <v>0</v>
      </c>
      <c r="G4" s="461">
        <v>0</v>
      </c>
      <c r="H4" s="461">
        <v>0</v>
      </c>
      <c r="I4" s="461">
        <v>0</v>
      </c>
      <c r="J4" s="461">
        <v>0</v>
      </c>
      <c r="K4" s="461">
        <v>0</v>
      </c>
      <c r="L4" s="461">
        <v>0</v>
      </c>
      <c r="M4" s="461">
        <v>0</v>
      </c>
      <c r="N4" s="461">
        <v>0</v>
      </c>
      <c r="O4" s="461">
        <v>0</v>
      </c>
      <c r="P4" s="461">
        <v>0</v>
      </c>
      <c r="Q4" s="461">
        <v>0</v>
      </c>
      <c r="R4" s="461">
        <v>0</v>
      </c>
      <c r="S4" s="461">
        <v>0</v>
      </c>
      <c r="T4" s="461">
        <v>0</v>
      </c>
      <c r="U4" s="461">
        <v>0</v>
      </c>
    </row>
    <row r="5" spans="1:21" ht="12.75" collapsed="1">
      <c r="A5" s="424" t="str">
        <f>IF(OR(C5=0,C5="S",C5="+S"),0,C5)</f>
        <v>X</v>
      </c>
      <c r="B5" s="443" t="s">
        <v>142</v>
      </c>
      <c r="C5" s="462" t="s">
        <v>7</v>
      </c>
      <c r="D5" s="444">
        <v>0</v>
      </c>
      <c r="E5" s="463">
        <v>3228.5487056075699</v>
      </c>
      <c r="F5" s="464">
        <f>IF($C5="X",0,IF(AND(OR($C5="S",$C5="+S"),OR($C4="X",$C4="+X")),F4,G4))</f>
        <v>0</v>
      </c>
      <c r="G5" s="464">
        <f>F5+IF($C5=0,0,$E5)</f>
        <v>3228.5487056075699</v>
      </c>
      <c r="H5" s="464">
        <f>IF(F5=0,0,IF(SIGN(F5)=SIGN(G5),IF(SIGN(F5)&gt;0,MIN(F5:G5),MAX(F5:G5)),0))</f>
        <v>0</v>
      </c>
      <c r="I5" s="464">
        <f>IF(AND($C6="S",$C5="X"),IF($C6="S",$I6,0),IF(OR($C5="X",$C5="S"),E5,0))</f>
        <v>3228.5487056075699</v>
      </c>
      <c r="J5" s="464">
        <f t="shared" ref="J5:J29" si="0">IF(AND($C6="S",$C5="X"),IF($C7="S",$I7,0),0)</f>
        <v>0</v>
      </c>
      <c r="K5" s="464">
        <f t="shared" ref="K5:K29" si="1">IF(AND($C6="S",$C5="X"),IF($C8="S",$I8,0),0)</f>
        <v>0</v>
      </c>
      <c r="L5" s="464">
        <f>IF(AND($C6="+S",$C5="+X"),IF($C6="+S",$L6,0),IF(OR($C5="+X",$C5="+S"),IF($H5&gt;0,ABS(E5),IF($H5&lt;0,0,IF(E5=0,0,MAX($F5:$G5)))),0))</f>
        <v>0</v>
      </c>
      <c r="M5" s="464">
        <f t="shared" ref="M5:M29" si="2">IF(AND($C6="+S",$C5="+X"),IF($C7="+S",$L7,0),0)</f>
        <v>0</v>
      </c>
      <c r="N5" s="464">
        <f t="shared" ref="N5:N29" si="3">IF(AND($C6="+S",$C5="+X"),IF($C8="+S",$L8,0),0)</f>
        <v>0</v>
      </c>
      <c r="O5" s="464">
        <f>IF(AND($C6="+S",$C5="+X"),IF($C6="+S",$O6,0),IF(OR($C5="+X",$C5="+S"),IF($H5&gt;0,0,IF($H5&lt;0,-ABS(E5),IF(E5=0,0,MIN($F5:$G5)))),0))</f>
        <v>0</v>
      </c>
      <c r="P5" s="464">
        <f t="shared" ref="P5:P29" si="4">IF(AND($C6="+S",$C5="+X"),IF($C7="+S",$O7,0),0)</f>
        <v>0</v>
      </c>
      <c r="Q5" s="464">
        <f t="shared" ref="Q5:Q29" si="5">IF(AND($C6="+S",$C5="+X"),IF($C8="+S",$O8,0),0)</f>
        <v>0</v>
      </c>
      <c r="R5" s="464">
        <f>IF($S$2&lt;0,MIN(F5:G5),MAX(F5:G5))</f>
        <v>3228.5487056075699</v>
      </c>
      <c r="S5" s="464">
        <f>IF($S$2&lt;0,MAX(F5:G5),MIN(F5:G5))</f>
        <v>0</v>
      </c>
      <c r="T5" s="464" t="e">
        <f ca="1">figintl(E5,1,D5,"X",#REF!)</f>
        <v>#NAME?</v>
      </c>
      <c r="U5" s="464" t="str">
        <f t="shared" ref="U5:U32" si="6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424" t="str">
        <f t="shared" ref="A6:A20" si="7">IF(OR(C6=0,C6="S",C6="+S"),0,C6)</f>
        <v>+X</v>
      </c>
      <c r="B6" s="451" t="s">
        <v>76</v>
      </c>
      <c r="C6" s="452" t="s">
        <v>14</v>
      </c>
      <c r="D6" s="453">
        <v>0</v>
      </c>
      <c r="E6" s="465">
        <v>-1021.89</v>
      </c>
      <c r="F6" s="454">
        <f t="shared" ref="F6:F29" si="8">IF($C6="X",0,IF(AND(OR($C6="S",$C6="+S"),OR($C5="X",$C5="+X")),F5,G5))</f>
        <v>3228.5487056075699</v>
      </c>
      <c r="G6" s="454">
        <f t="shared" ref="G6:G29" si="9">F6+IF($C6=0,0,$E6)</f>
        <v>2206.65870560757</v>
      </c>
      <c r="H6" s="454">
        <f t="shared" ref="H6:H16" si="10">IF(F6=0,0,IF(SIGN(F6)=SIGN(G6),IF(SIGN(F6)&gt;0,MIN(F6:G6),MAX(F6:G6)),0))</f>
        <v>2206.65870560757</v>
      </c>
      <c r="I6" s="454">
        <f t="shared" ref="I6:I16" si="11">IF(AND($C7="S",$C6="X"),IF($C7="S",$I7,0),IF(OR($C6="X",$C6="S"),E6,0))</f>
        <v>0</v>
      </c>
      <c r="J6" s="454">
        <f t="shared" si="0"/>
        <v>0</v>
      </c>
      <c r="K6" s="454">
        <f t="shared" si="1"/>
        <v>0</v>
      </c>
      <c r="L6" s="454">
        <f t="shared" ref="L6:L16" si="12">IF(AND($C7="+S",$C6="+X"),IF($C7="+S",$L7,0),IF(OR($C6="+X",$C6="+S"),IF($H6&gt;0,ABS(E6),IF($H6&lt;0,0,IF(E6=0,0,MAX($F6:$G6)))),0))</f>
        <v>1021.89</v>
      </c>
      <c r="M6" s="454">
        <f t="shared" si="2"/>
        <v>0</v>
      </c>
      <c r="N6" s="454">
        <f t="shared" si="3"/>
        <v>0</v>
      </c>
      <c r="O6" s="454">
        <f t="shared" ref="O6:O16" si="13">IF(AND($C7="+S",$C6="+X"),IF($C7="+S",$O7,0),IF(OR($C6="+X",$C6="+S"),IF($H6&gt;0,0,IF($H6&lt;0,-ABS(E6),IF(E6=0,0,MIN($F6:$G6)))),0))</f>
        <v>0</v>
      </c>
      <c r="P6" s="454">
        <f t="shared" si="4"/>
        <v>0</v>
      </c>
      <c r="Q6" s="454">
        <f t="shared" si="5"/>
        <v>0</v>
      </c>
      <c r="R6" s="454">
        <f t="shared" ref="R6:R16" si="14">IF($S$2&lt;0,MIN(F6:G6),MAX(F6:G6))</f>
        <v>3228.5487056075699</v>
      </c>
      <c r="S6" s="454">
        <f t="shared" ref="S6:S16" si="15">IF($S$2&lt;0,MAX(F6:G6),MIN(F6:G6))</f>
        <v>2206.65870560757</v>
      </c>
      <c r="T6" s="454" t="e">
        <f ca="1">figintl(E6,1,D6,"X",#REF!)</f>
        <v>#NAME?</v>
      </c>
      <c r="U6" s="454" t="str">
        <f t="shared" si="6"/>
        <v>Capex</v>
      </c>
    </row>
    <row r="7" spans="1:21" ht="12.75">
      <c r="A7" s="424" t="str">
        <f t="shared" si="7"/>
        <v>+X</v>
      </c>
      <c r="B7" s="434" t="s">
        <v>143</v>
      </c>
      <c r="C7" s="435" t="s">
        <v>14</v>
      </c>
      <c r="D7" s="436">
        <v>0</v>
      </c>
      <c r="E7" s="473">
        <v>0</v>
      </c>
      <c r="F7" s="466">
        <f t="shared" si="8"/>
        <v>2206.65870560757</v>
      </c>
      <c r="G7" s="466">
        <f t="shared" si="9"/>
        <v>2206.65870560757</v>
      </c>
      <c r="H7" s="466">
        <f t="shared" si="10"/>
        <v>2206.65870560757</v>
      </c>
      <c r="I7" s="466">
        <f>IF(AND($C8="S",$C7="X"),IF($C8="S",$I8,0),IF(OR($C7="X",$C7="S"),E7,0))</f>
        <v>0</v>
      </c>
      <c r="J7" s="466">
        <f>IF(AND($C8="S",$C7="X"),IF($C9="S",$I9,0),0)</f>
        <v>0</v>
      </c>
      <c r="K7" s="466">
        <f>IF(AND($C8="S",$C7="X"),IF($C9="S",$I9,0),0)</f>
        <v>0</v>
      </c>
      <c r="L7" s="466">
        <f t="shared" si="12"/>
        <v>0</v>
      </c>
      <c r="M7" s="466">
        <f t="shared" si="2"/>
        <v>0</v>
      </c>
      <c r="N7" s="466">
        <f t="shared" si="3"/>
        <v>0</v>
      </c>
      <c r="O7" s="466">
        <f t="shared" si="13"/>
        <v>0</v>
      </c>
      <c r="P7" s="466">
        <f t="shared" si="4"/>
        <v>0</v>
      </c>
      <c r="Q7" s="466">
        <f t="shared" si="5"/>
        <v>0</v>
      </c>
      <c r="R7" s="466">
        <f t="shared" si="14"/>
        <v>2206.65870560757</v>
      </c>
      <c r="S7" s="466">
        <f t="shared" si="15"/>
        <v>2206.65870560757</v>
      </c>
      <c r="T7" s="466" t="e">
        <f ca="1">figintl(E7,1,D7,"X",#REF!)</f>
        <v>#NAME?</v>
      </c>
      <c r="U7" s="466" t="str">
        <f t="shared" si="6"/>
        <v>Working
capital</v>
      </c>
    </row>
    <row r="8" spans="1:21" s="446" customFormat="1" ht="12.75" hidden="1" outlineLevel="1">
      <c r="A8" s="468">
        <f t="shared" si="7"/>
        <v>0</v>
      </c>
      <c r="B8" s="439" t="s">
        <v>144</v>
      </c>
      <c r="C8" s="440">
        <v>0</v>
      </c>
      <c r="D8" s="441">
        <v>0</v>
      </c>
      <c r="E8" s="469">
        <v>0</v>
      </c>
      <c r="F8" s="470">
        <f t="shared" si="8"/>
        <v>2206.65870560757</v>
      </c>
      <c r="G8" s="470">
        <f t="shared" si="9"/>
        <v>2206.65870560757</v>
      </c>
      <c r="H8" s="470">
        <f t="shared" si="10"/>
        <v>2206.65870560757</v>
      </c>
      <c r="I8" s="470">
        <f>IF(AND($C9="S",$C8="X"),IF($C9="S",$I9,0),IF(OR($C8="X",$C8="S"),E8,0))</f>
        <v>0</v>
      </c>
      <c r="J8" s="470">
        <f t="shared" si="0"/>
        <v>0</v>
      </c>
      <c r="K8" s="470">
        <f t="shared" si="1"/>
        <v>0</v>
      </c>
      <c r="L8" s="470">
        <f t="shared" si="12"/>
        <v>0</v>
      </c>
      <c r="M8" s="470">
        <f t="shared" si="2"/>
        <v>0</v>
      </c>
      <c r="N8" s="470">
        <f t="shared" si="3"/>
        <v>0</v>
      </c>
      <c r="O8" s="470">
        <f t="shared" si="13"/>
        <v>0</v>
      </c>
      <c r="P8" s="470">
        <f t="shared" si="4"/>
        <v>0</v>
      </c>
      <c r="Q8" s="470">
        <f t="shared" si="5"/>
        <v>0</v>
      </c>
      <c r="R8" s="470">
        <f t="shared" si="14"/>
        <v>2206.65870560757</v>
      </c>
      <c r="S8" s="470">
        <f t="shared" si="15"/>
        <v>2206.65870560757</v>
      </c>
      <c r="T8" s="470" t="e">
        <f ca="1">figintl(E8,1,D8,"X",#REF!)</f>
        <v>#NAME?</v>
      </c>
      <c r="U8" s="470" t="str">
        <f t="shared" si="6"/>
        <v/>
      </c>
    </row>
    <row r="9" spans="1:21" s="446" customFormat="1" ht="12.75" hidden="1" outlineLevel="1">
      <c r="A9" s="468">
        <f t="shared" si="7"/>
        <v>0</v>
      </c>
      <c r="B9" s="447" t="s">
        <v>145</v>
      </c>
      <c r="C9" s="448">
        <v>0</v>
      </c>
      <c r="D9" s="449">
        <v>0</v>
      </c>
      <c r="E9" s="471">
        <v>0</v>
      </c>
      <c r="F9" s="472">
        <f t="shared" si="8"/>
        <v>2206.65870560757</v>
      </c>
      <c r="G9" s="472">
        <f t="shared" si="9"/>
        <v>2206.65870560757</v>
      </c>
      <c r="H9" s="472">
        <f t="shared" si="10"/>
        <v>2206.65870560757</v>
      </c>
      <c r="I9" s="472">
        <f t="shared" si="11"/>
        <v>0</v>
      </c>
      <c r="J9" s="472">
        <f t="shared" si="0"/>
        <v>0</v>
      </c>
      <c r="K9" s="472">
        <f t="shared" si="1"/>
        <v>0</v>
      </c>
      <c r="L9" s="472">
        <f t="shared" si="12"/>
        <v>0</v>
      </c>
      <c r="M9" s="472">
        <f t="shared" si="2"/>
        <v>0</v>
      </c>
      <c r="N9" s="472">
        <f t="shared" si="3"/>
        <v>0</v>
      </c>
      <c r="O9" s="472">
        <f t="shared" si="13"/>
        <v>0</v>
      </c>
      <c r="P9" s="472">
        <f t="shared" si="4"/>
        <v>0</v>
      </c>
      <c r="Q9" s="472">
        <f t="shared" si="5"/>
        <v>0</v>
      </c>
      <c r="R9" s="472">
        <f t="shared" si="14"/>
        <v>2206.65870560757</v>
      </c>
      <c r="S9" s="472">
        <f t="shared" si="15"/>
        <v>2206.65870560757</v>
      </c>
      <c r="T9" s="472" t="e">
        <f ca="1">figintl(E9,1,D9,"X",#REF!)</f>
        <v>#NAME?</v>
      </c>
      <c r="U9" s="472" t="str">
        <f t="shared" si="6"/>
        <v/>
      </c>
    </row>
    <row r="10" spans="1:21" ht="12.75" collapsed="1">
      <c r="A10" s="424" t="str">
        <f t="shared" si="7"/>
        <v>+X</v>
      </c>
      <c r="B10" s="451" t="s">
        <v>146</v>
      </c>
      <c r="C10" s="452" t="s">
        <v>14</v>
      </c>
      <c r="D10" s="453">
        <v>0</v>
      </c>
      <c r="E10" s="465">
        <v>0</v>
      </c>
      <c r="F10" s="454">
        <f t="shared" si="8"/>
        <v>2206.65870560757</v>
      </c>
      <c r="G10" s="454">
        <f t="shared" si="9"/>
        <v>2206.65870560757</v>
      </c>
      <c r="H10" s="454">
        <f t="shared" si="10"/>
        <v>2206.65870560757</v>
      </c>
      <c r="I10" s="454">
        <f t="shared" si="11"/>
        <v>0</v>
      </c>
      <c r="J10" s="454">
        <f t="shared" si="0"/>
        <v>0</v>
      </c>
      <c r="K10" s="454">
        <f t="shared" si="1"/>
        <v>0</v>
      </c>
      <c r="L10" s="454">
        <f t="shared" si="12"/>
        <v>0</v>
      </c>
      <c r="M10" s="454">
        <f t="shared" si="2"/>
        <v>0</v>
      </c>
      <c r="N10" s="454">
        <f t="shared" si="3"/>
        <v>0</v>
      </c>
      <c r="O10" s="454">
        <f t="shared" si="13"/>
        <v>0</v>
      </c>
      <c r="P10" s="454">
        <f t="shared" si="4"/>
        <v>0</v>
      </c>
      <c r="Q10" s="454">
        <f t="shared" si="5"/>
        <v>0</v>
      </c>
      <c r="R10" s="454">
        <f t="shared" si="14"/>
        <v>2206.65870560757</v>
      </c>
      <c r="S10" s="454">
        <f t="shared" si="15"/>
        <v>2206.65870560757</v>
      </c>
      <c r="T10" s="454" t="e">
        <f ca="1">figintl(E10,1,D10,"X",#REF!)</f>
        <v>#NAME?</v>
      </c>
      <c r="U10" s="454" t="str">
        <f t="shared" si="6"/>
        <v>Taxes</v>
      </c>
    </row>
    <row r="11" spans="1:21" ht="12.75">
      <c r="A11" s="424" t="str">
        <f t="shared" si="7"/>
        <v>+X</v>
      </c>
      <c r="B11" s="434" t="s">
        <v>147</v>
      </c>
      <c r="C11" s="435" t="s">
        <v>14</v>
      </c>
      <c r="D11" s="436">
        <v>0</v>
      </c>
      <c r="E11" s="473">
        <v>0</v>
      </c>
      <c r="F11" s="466">
        <f t="shared" si="8"/>
        <v>2206.65870560757</v>
      </c>
      <c r="G11" s="466">
        <f t="shared" si="9"/>
        <v>2206.65870560757</v>
      </c>
      <c r="H11" s="466">
        <f t="shared" si="10"/>
        <v>2206.65870560757</v>
      </c>
      <c r="I11" s="466">
        <f>IF(AND($C12="S",$C11="X"),IF($C12="S",$I12,0),IF(OR($C11="X",$C11="S"),E11,0))</f>
        <v>0</v>
      </c>
      <c r="J11" s="466">
        <f>IF(AND($C12="S",$C11="X"),IF($C13="S",$I13,0),0)</f>
        <v>0</v>
      </c>
      <c r="K11" s="466">
        <f>IF(AND($C12="S",$C11="X"),IF($C14="S",$I14,0),0)</f>
        <v>0</v>
      </c>
      <c r="L11" s="466">
        <f>IF(AND($C12="+S",$C11="+X"),IF($C12="+S",$L12,0),IF(OR($C11="+X",$C11="+S"),IF($H11&gt;0,ABS(E11),IF($H11&lt;0,0,IF(E11=0,0,MAX($F11:$G11)))),0))</f>
        <v>0</v>
      </c>
      <c r="M11" s="466">
        <f>IF(AND($C12="+S",$C11="+X"),IF($C13="+S",$L13,0),0)</f>
        <v>0</v>
      </c>
      <c r="N11" s="466">
        <f>IF(AND($C12="+S",$C11="+X"),IF($C14="+S",$L14,0),0)</f>
        <v>0</v>
      </c>
      <c r="O11" s="466">
        <f>IF(AND($C12="+S",$C11="+X"),IF($C12="+S",$O12,0),IF(OR($C11="+X",$C11="+S"),IF($H11&gt;0,0,IF($H11&lt;0,-ABS(E11),IF(E11=0,0,MIN($F11:$G11)))),0))</f>
        <v>0</v>
      </c>
      <c r="P11" s="466">
        <f t="shared" si="4"/>
        <v>0</v>
      </c>
      <c r="Q11" s="466">
        <f t="shared" si="5"/>
        <v>0</v>
      </c>
      <c r="R11" s="466">
        <f t="shared" si="14"/>
        <v>2206.65870560757</v>
      </c>
      <c r="S11" s="466">
        <f t="shared" si="15"/>
        <v>2206.65870560757</v>
      </c>
      <c r="T11" s="466" t="e">
        <f ca="1">figintl(E11,1,D11,"X",#REF!)</f>
        <v>#NAME?</v>
      </c>
      <c r="U11" s="466" t="e">
        <f t="shared" ca="1" si="6"/>
        <v>#NAME?</v>
      </c>
    </row>
    <row r="12" spans="1:21" s="446" customFormat="1" ht="12.75" hidden="1" outlineLevel="1">
      <c r="A12" s="468">
        <f t="shared" si="7"/>
        <v>0</v>
      </c>
      <c r="B12" s="439" t="s">
        <v>148</v>
      </c>
      <c r="C12" s="440" t="s">
        <v>149</v>
      </c>
      <c r="D12" s="441">
        <v>0</v>
      </c>
      <c r="E12" s="469">
        <v>0</v>
      </c>
      <c r="F12" s="470">
        <f t="shared" si="8"/>
        <v>2206.65870560757</v>
      </c>
      <c r="G12" s="470">
        <f t="shared" si="9"/>
        <v>2206.65870560757</v>
      </c>
      <c r="H12" s="470">
        <f t="shared" si="10"/>
        <v>2206.65870560757</v>
      </c>
      <c r="I12" s="470">
        <f t="shared" si="11"/>
        <v>0</v>
      </c>
      <c r="J12" s="470">
        <f t="shared" si="0"/>
        <v>0</v>
      </c>
      <c r="K12" s="470">
        <f t="shared" si="1"/>
        <v>0</v>
      </c>
      <c r="L12" s="470">
        <f t="shared" si="12"/>
        <v>0</v>
      </c>
      <c r="M12" s="470">
        <f t="shared" si="2"/>
        <v>0</v>
      </c>
      <c r="N12" s="470">
        <f t="shared" si="3"/>
        <v>0</v>
      </c>
      <c r="O12" s="470">
        <f>IF(AND($C13="+S",$C12="+X"),IF($C13="+S",$O13,0),IF(OR($C12="+X",$C12="+S"),IF($H12&gt;0,0,IF($H12&lt;0,-ABS(E12),IF(E12=0,0,MIN($F12:$G12)))),0))</f>
        <v>0</v>
      </c>
      <c r="P12" s="470">
        <f t="shared" si="4"/>
        <v>0</v>
      </c>
      <c r="Q12" s="470">
        <f t="shared" si="5"/>
        <v>0</v>
      </c>
      <c r="R12" s="470">
        <f t="shared" si="14"/>
        <v>2206.65870560757</v>
      </c>
      <c r="S12" s="470">
        <f t="shared" si="15"/>
        <v>2206.65870560757</v>
      </c>
      <c r="T12" s="470" t="e">
        <f ca="1">figintl(E12,1,D12,"X",#REF!)</f>
        <v>#NAME?</v>
      </c>
      <c r="U12" s="470" t="e">
        <f t="shared" ca="1" si="6"/>
        <v>#NAME?</v>
      </c>
    </row>
    <row r="13" spans="1:21" s="446" customFormat="1" ht="12.75" hidden="1" outlineLevel="1">
      <c r="A13" s="468">
        <f t="shared" si="7"/>
        <v>0</v>
      </c>
      <c r="B13" s="439" t="s">
        <v>150</v>
      </c>
      <c r="C13" s="440" t="s">
        <v>149</v>
      </c>
      <c r="D13" s="441">
        <v>0</v>
      </c>
      <c r="E13" s="469">
        <v>0</v>
      </c>
      <c r="F13" s="470">
        <f t="shared" si="8"/>
        <v>2206.65870560757</v>
      </c>
      <c r="G13" s="470">
        <f t="shared" si="9"/>
        <v>2206.65870560757</v>
      </c>
      <c r="H13" s="470">
        <f t="shared" si="10"/>
        <v>2206.65870560757</v>
      </c>
      <c r="I13" s="470">
        <f t="shared" si="11"/>
        <v>0</v>
      </c>
      <c r="J13" s="470">
        <f t="shared" si="0"/>
        <v>0</v>
      </c>
      <c r="K13" s="470">
        <f t="shared" si="1"/>
        <v>0</v>
      </c>
      <c r="L13" s="470">
        <f t="shared" si="12"/>
        <v>0</v>
      </c>
      <c r="M13" s="470">
        <f t="shared" si="2"/>
        <v>0</v>
      </c>
      <c r="N13" s="470">
        <f t="shared" si="3"/>
        <v>0</v>
      </c>
      <c r="O13" s="470">
        <f t="shared" si="13"/>
        <v>0</v>
      </c>
      <c r="P13" s="470">
        <f t="shared" si="4"/>
        <v>0</v>
      </c>
      <c r="Q13" s="470">
        <f t="shared" si="5"/>
        <v>0</v>
      </c>
      <c r="R13" s="470">
        <f t="shared" si="14"/>
        <v>2206.65870560757</v>
      </c>
      <c r="S13" s="470">
        <f t="shared" si="15"/>
        <v>2206.65870560757</v>
      </c>
      <c r="T13" s="470" t="e">
        <f ca="1">figintl(E13,1,D13,"X",#REF!)</f>
        <v>#NAME?</v>
      </c>
      <c r="U13" s="470" t="e">
        <f t="shared" ca="1" si="6"/>
        <v>#NAME?</v>
      </c>
    </row>
    <row r="14" spans="1:21" s="446" customFormat="1" ht="12.75" hidden="1" outlineLevel="1">
      <c r="A14" s="468">
        <f t="shared" si="7"/>
        <v>0</v>
      </c>
      <c r="B14" s="447" t="s">
        <v>54</v>
      </c>
      <c r="C14" s="448" t="s">
        <v>149</v>
      </c>
      <c r="D14" s="449">
        <v>0</v>
      </c>
      <c r="E14" s="471">
        <v>0</v>
      </c>
      <c r="F14" s="472">
        <f t="shared" si="8"/>
        <v>2206.65870560757</v>
      </c>
      <c r="G14" s="472">
        <f t="shared" si="9"/>
        <v>2206.65870560757</v>
      </c>
      <c r="H14" s="472">
        <f t="shared" si="10"/>
        <v>2206.65870560757</v>
      </c>
      <c r="I14" s="472">
        <f t="shared" si="11"/>
        <v>0</v>
      </c>
      <c r="J14" s="472">
        <f t="shared" si="0"/>
        <v>0</v>
      </c>
      <c r="K14" s="472">
        <f t="shared" si="1"/>
        <v>0</v>
      </c>
      <c r="L14" s="472">
        <f t="shared" si="12"/>
        <v>0</v>
      </c>
      <c r="M14" s="472">
        <f t="shared" si="2"/>
        <v>0</v>
      </c>
      <c r="N14" s="472">
        <f t="shared" si="3"/>
        <v>0</v>
      </c>
      <c r="O14" s="472">
        <f t="shared" si="13"/>
        <v>0</v>
      </c>
      <c r="P14" s="472">
        <f t="shared" si="4"/>
        <v>0</v>
      </c>
      <c r="Q14" s="472">
        <f t="shared" si="5"/>
        <v>0</v>
      </c>
      <c r="R14" s="472">
        <f t="shared" si="14"/>
        <v>2206.65870560757</v>
      </c>
      <c r="S14" s="472">
        <f t="shared" si="15"/>
        <v>2206.65870560757</v>
      </c>
      <c r="T14" s="472" t="e">
        <f ca="1">figintl(E14,1,D14,"X",#REF!)</f>
        <v>#NAME?</v>
      </c>
      <c r="U14" s="472" t="e">
        <f t="shared" ca="1" si="6"/>
        <v>#NAME?</v>
      </c>
    </row>
    <row r="15" spans="1:21" ht="12.75" collapsed="1">
      <c r="A15" s="424" t="str">
        <f t="shared" si="7"/>
        <v>+X</v>
      </c>
      <c r="B15" s="451" t="s">
        <v>151</v>
      </c>
      <c r="C15" s="452" t="s">
        <v>14</v>
      </c>
      <c r="D15" s="453">
        <v>0</v>
      </c>
      <c r="E15" s="465">
        <v>-951.65870560757003</v>
      </c>
      <c r="F15" s="454">
        <f t="shared" si="8"/>
        <v>2206.65870560757</v>
      </c>
      <c r="G15" s="454">
        <f t="shared" si="9"/>
        <v>1255</v>
      </c>
      <c r="H15" s="454">
        <f t="shared" si="10"/>
        <v>1255</v>
      </c>
      <c r="I15" s="454">
        <f t="shared" si="11"/>
        <v>0</v>
      </c>
      <c r="J15" s="454">
        <f t="shared" si="0"/>
        <v>0</v>
      </c>
      <c r="K15" s="454">
        <f t="shared" si="1"/>
        <v>0</v>
      </c>
      <c r="L15" s="454">
        <f t="shared" si="12"/>
        <v>951.65870560757003</v>
      </c>
      <c r="M15" s="454">
        <f t="shared" si="2"/>
        <v>0</v>
      </c>
      <c r="N15" s="454">
        <f t="shared" si="3"/>
        <v>0</v>
      </c>
      <c r="O15" s="454">
        <f t="shared" si="13"/>
        <v>0</v>
      </c>
      <c r="P15" s="454">
        <f t="shared" si="4"/>
        <v>0</v>
      </c>
      <c r="Q15" s="454">
        <f t="shared" si="5"/>
        <v>0</v>
      </c>
      <c r="R15" s="454">
        <f t="shared" si="14"/>
        <v>2206.65870560757</v>
      </c>
      <c r="S15" s="454">
        <f t="shared" si="15"/>
        <v>1255</v>
      </c>
      <c r="T15" s="454" t="e">
        <f ca="1">figintl(E15,1,D15,"X",#REF!)</f>
        <v>#NAME?</v>
      </c>
      <c r="U15" s="454" t="str">
        <f t="shared" si="6"/>
        <v>Other FCF</v>
      </c>
    </row>
    <row r="16" spans="1:21" ht="12.75" hidden="1" outlineLevel="1">
      <c r="A16" s="424">
        <f t="shared" si="7"/>
        <v>0</v>
      </c>
      <c r="B16" s="443" t="s">
        <v>152</v>
      </c>
      <c r="C16" s="462">
        <v>0</v>
      </c>
      <c r="D16" s="444">
        <v>0</v>
      </c>
      <c r="E16" s="463">
        <v>1255</v>
      </c>
      <c r="F16" s="464">
        <f t="shared" si="8"/>
        <v>1255</v>
      </c>
      <c r="G16" s="464">
        <f t="shared" si="9"/>
        <v>1255</v>
      </c>
      <c r="H16" s="464">
        <f t="shared" si="10"/>
        <v>1255</v>
      </c>
      <c r="I16" s="464">
        <f t="shared" si="11"/>
        <v>0</v>
      </c>
      <c r="J16" s="464">
        <f t="shared" si="0"/>
        <v>0</v>
      </c>
      <c r="K16" s="464">
        <f t="shared" si="1"/>
        <v>0</v>
      </c>
      <c r="L16" s="464">
        <f t="shared" si="12"/>
        <v>0</v>
      </c>
      <c r="M16" s="464">
        <f t="shared" si="2"/>
        <v>0</v>
      </c>
      <c r="N16" s="464">
        <f t="shared" si="3"/>
        <v>0</v>
      </c>
      <c r="O16" s="464">
        <f t="shared" si="13"/>
        <v>0</v>
      </c>
      <c r="P16" s="464">
        <f t="shared" si="4"/>
        <v>0</v>
      </c>
      <c r="Q16" s="464">
        <f t="shared" si="5"/>
        <v>0</v>
      </c>
      <c r="R16" s="464">
        <f t="shared" si="14"/>
        <v>1255</v>
      </c>
      <c r="S16" s="464">
        <f t="shared" si="15"/>
        <v>1255</v>
      </c>
      <c r="T16" s="464" t="e">
        <f ca="1">figintl(E16,1,D16,"X",#REF!)</f>
        <v>#NAME?</v>
      </c>
      <c r="U16" s="464" t="str">
        <f t="shared" si="6"/>
        <v/>
      </c>
    </row>
    <row r="17" spans="1:21" ht="12.75" collapsed="1">
      <c r="A17" s="424" t="str">
        <f t="shared" si="7"/>
        <v>+X</v>
      </c>
      <c r="B17" s="434" t="s">
        <v>153</v>
      </c>
      <c r="C17" s="435" t="s">
        <v>14</v>
      </c>
      <c r="D17" s="436">
        <v>0</v>
      </c>
      <c r="E17" s="473">
        <v>-160.99999999999997</v>
      </c>
      <c r="F17" s="466">
        <f t="shared" si="8"/>
        <v>1255</v>
      </c>
      <c r="G17" s="466">
        <f t="shared" si="9"/>
        <v>1094</v>
      </c>
      <c r="H17" s="466">
        <f t="shared" ref="H17:H29" si="16">IF(F17=0,0,IF(SIGN(F17)=SIGN(G17),IF(SIGN(F17)&gt;0,MIN(F17:G17),MAX(F17:G17)),0))</f>
        <v>1094</v>
      </c>
      <c r="I17" s="466">
        <f t="shared" ref="I17:I29" si="17">IF(AND($C18="S",$C17="X"),IF($C18="S",$I18,0),IF(OR($C17="X",$C17="S"),E17,0))</f>
        <v>0</v>
      </c>
      <c r="J17" s="466">
        <f t="shared" si="0"/>
        <v>0</v>
      </c>
      <c r="K17" s="466">
        <f t="shared" si="1"/>
        <v>0</v>
      </c>
      <c r="L17" s="466">
        <f t="shared" ref="L17:L29" si="18">IF(AND($C18="+S",$C17="+X"),IF($C18="+S",$L18,0),IF(OR($C17="+X",$C17="+S"),IF($H17&gt;0,ABS(E17),IF($H17&lt;0,0,IF(E17=0,0,MAX($F17:$G17)))),0))</f>
        <v>62.01</v>
      </c>
      <c r="M17" s="466">
        <f t="shared" si="2"/>
        <v>81.72</v>
      </c>
      <c r="N17" s="466">
        <f t="shared" si="3"/>
        <v>17.269999999999982</v>
      </c>
      <c r="O17" s="466">
        <f t="shared" ref="O17:O29" si="19">IF(AND($C18="+S",$C17="+X"),IF($C18="+S",$O18,0),IF(OR($C17="+X",$C17="+S"),IF($H17&gt;0,0,IF($H17&lt;0,-ABS(E17),IF(E17=0,0,MIN($F17:$G17)))),0))</f>
        <v>0</v>
      </c>
      <c r="P17" s="466">
        <f t="shared" si="4"/>
        <v>0</v>
      </c>
      <c r="Q17" s="466">
        <f t="shared" si="5"/>
        <v>0</v>
      </c>
      <c r="R17" s="466">
        <f t="shared" ref="R17:R29" si="20">IF($S$2&lt;0,MIN(F17:G17),MAX(F17:G17))</f>
        <v>1255</v>
      </c>
      <c r="S17" s="466">
        <f t="shared" ref="S17:S29" si="21">IF($S$2&lt;0,MAX(F17:G17),MIN(F17:G17))</f>
        <v>1094</v>
      </c>
      <c r="T17" s="466" t="e">
        <f ca="1">figintl(E17,1,D17,"X",#REF!)</f>
        <v>#NAME?</v>
      </c>
      <c r="U17" s="466" t="e">
        <f t="shared" ca="1" si="6"/>
        <v>#NAME?</v>
      </c>
    </row>
    <row r="18" spans="1:21" s="446" customFormat="1" ht="12.75" hidden="1" outlineLevel="1">
      <c r="A18" s="468">
        <f>IF(OR(C18=0,C18="S",C18="+S"),0,C18)</f>
        <v>0</v>
      </c>
      <c r="B18" s="439" t="s">
        <v>154</v>
      </c>
      <c r="C18" s="440" t="s">
        <v>149</v>
      </c>
      <c r="D18" s="441">
        <v>0</v>
      </c>
      <c r="E18" s="469">
        <v>-62.01</v>
      </c>
      <c r="F18" s="454">
        <f t="shared" si="8"/>
        <v>1255</v>
      </c>
      <c r="G18" s="454">
        <f t="shared" si="9"/>
        <v>1192.99</v>
      </c>
      <c r="H18" s="454">
        <f t="shared" si="16"/>
        <v>1192.99</v>
      </c>
      <c r="I18" s="454">
        <f t="shared" si="17"/>
        <v>0</v>
      </c>
      <c r="J18" s="454">
        <f t="shared" si="0"/>
        <v>0</v>
      </c>
      <c r="K18" s="454">
        <f t="shared" si="1"/>
        <v>0</v>
      </c>
      <c r="L18" s="454">
        <f t="shared" si="18"/>
        <v>62.01</v>
      </c>
      <c r="M18" s="454">
        <f t="shared" si="2"/>
        <v>0</v>
      </c>
      <c r="N18" s="454">
        <f t="shared" si="3"/>
        <v>0</v>
      </c>
      <c r="O18" s="454">
        <f t="shared" si="19"/>
        <v>0</v>
      </c>
      <c r="P18" s="454">
        <f t="shared" si="4"/>
        <v>0</v>
      </c>
      <c r="Q18" s="454">
        <f t="shared" si="5"/>
        <v>0</v>
      </c>
      <c r="R18" s="454">
        <f t="shared" si="20"/>
        <v>1255</v>
      </c>
      <c r="S18" s="454">
        <f t="shared" si="21"/>
        <v>1192.99</v>
      </c>
      <c r="T18" s="454" t="e">
        <f ca="1">figintl(E18,1,D18,"X",#REF!)</f>
        <v>#NAME?</v>
      </c>
      <c r="U18" s="454" t="e">
        <f t="shared" ca="1" si="6"/>
        <v>#NAME?</v>
      </c>
    </row>
    <row r="19" spans="1:21" s="446" customFormat="1" ht="12.75" hidden="1" outlineLevel="1">
      <c r="A19" s="468">
        <f>IF(OR(C19=0,C19="S",C19="+S"),0,C19)</f>
        <v>0</v>
      </c>
      <c r="B19" s="439" t="s">
        <v>155</v>
      </c>
      <c r="C19" s="440" t="s">
        <v>149</v>
      </c>
      <c r="D19" s="441">
        <v>0</v>
      </c>
      <c r="E19" s="469">
        <v>-81.72</v>
      </c>
      <c r="F19" s="454">
        <f t="shared" si="8"/>
        <v>1192.99</v>
      </c>
      <c r="G19" s="454">
        <f t="shared" si="9"/>
        <v>1111.27</v>
      </c>
      <c r="H19" s="454">
        <f t="shared" si="16"/>
        <v>1111.27</v>
      </c>
      <c r="I19" s="454">
        <f t="shared" si="17"/>
        <v>0</v>
      </c>
      <c r="J19" s="454">
        <f t="shared" si="0"/>
        <v>0</v>
      </c>
      <c r="K19" s="454">
        <f t="shared" si="1"/>
        <v>0</v>
      </c>
      <c r="L19" s="454">
        <f t="shared" si="18"/>
        <v>81.72</v>
      </c>
      <c r="M19" s="454">
        <f t="shared" si="2"/>
        <v>0</v>
      </c>
      <c r="N19" s="454">
        <f t="shared" si="3"/>
        <v>0</v>
      </c>
      <c r="O19" s="454">
        <f t="shared" si="19"/>
        <v>0</v>
      </c>
      <c r="P19" s="454">
        <f t="shared" si="4"/>
        <v>0</v>
      </c>
      <c r="Q19" s="454">
        <f t="shared" si="5"/>
        <v>0</v>
      </c>
      <c r="R19" s="454">
        <f t="shared" si="20"/>
        <v>1192.99</v>
      </c>
      <c r="S19" s="454">
        <f t="shared" si="21"/>
        <v>1111.27</v>
      </c>
      <c r="T19" s="454" t="e">
        <f ca="1">figintl(E19,1,D19,"X",#REF!)</f>
        <v>#NAME?</v>
      </c>
      <c r="U19" s="454" t="e">
        <f t="shared" ca="1" si="6"/>
        <v>#NAME?</v>
      </c>
    </row>
    <row r="20" spans="1:21" s="446" customFormat="1" ht="12.75" hidden="1" outlineLevel="1">
      <c r="A20" s="468">
        <f t="shared" si="7"/>
        <v>0</v>
      </c>
      <c r="B20" s="447" t="s">
        <v>156</v>
      </c>
      <c r="C20" s="448" t="s">
        <v>149</v>
      </c>
      <c r="D20" s="449">
        <v>0</v>
      </c>
      <c r="E20" s="471">
        <v>-17.269999999999982</v>
      </c>
      <c r="F20" s="474">
        <f t="shared" si="8"/>
        <v>1111.27</v>
      </c>
      <c r="G20" s="474">
        <f t="shared" si="9"/>
        <v>1094</v>
      </c>
      <c r="H20" s="474">
        <f t="shared" si="16"/>
        <v>1094</v>
      </c>
      <c r="I20" s="474">
        <f t="shared" si="17"/>
        <v>0</v>
      </c>
      <c r="J20" s="474">
        <f t="shared" si="0"/>
        <v>0</v>
      </c>
      <c r="K20" s="474">
        <f t="shared" si="1"/>
        <v>0</v>
      </c>
      <c r="L20" s="474">
        <f t="shared" si="18"/>
        <v>17.269999999999982</v>
      </c>
      <c r="M20" s="474">
        <f t="shared" si="2"/>
        <v>0</v>
      </c>
      <c r="N20" s="474">
        <f t="shared" si="3"/>
        <v>0</v>
      </c>
      <c r="O20" s="474">
        <f t="shared" si="19"/>
        <v>0</v>
      </c>
      <c r="P20" s="474">
        <f t="shared" si="4"/>
        <v>0</v>
      </c>
      <c r="Q20" s="474">
        <f t="shared" si="5"/>
        <v>0</v>
      </c>
      <c r="R20" s="474">
        <f t="shared" si="20"/>
        <v>1111.27</v>
      </c>
      <c r="S20" s="474">
        <f t="shared" si="21"/>
        <v>1094</v>
      </c>
      <c r="T20" s="474" t="e">
        <f ca="1">figintl(E20,1,D20,"X",#REF!)</f>
        <v>#NAME?</v>
      </c>
      <c r="U20" s="474" t="e">
        <f t="shared" ca="1" si="6"/>
        <v>#NAME?</v>
      </c>
    </row>
    <row r="21" spans="1:21" ht="12.75" collapsed="1">
      <c r="A21" s="424" t="str">
        <f>IF(OR(C21=0,C21="S",C21="+S"),0,C21)</f>
        <v>X</v>
      </c>
      <c r="B21" s="443" t="s">
        <v>157</v>
      </c>
      <c r="C21" s="462" t="s">
        <v>7</v>
      </c>
      <c r="D21" s="444">
        <v>0</v>
      </c>
      <c r="E21" s="463">
        <v>1094</v>
      </c>
      <c r="F21" s="464">
        <f t="shared" si="8"/>
        <v>0</v>
      </c>
      <c r="G21" s="464">
        <f t="shared" si="9"/>
        <v>1094</v>
      </c>
      <c r="H21" s="464">
        <f t="shared" si="16"/>
        <v>0</v>
      </c>
      <c r="I21" s="464">
        <f t="shared" si="17"/>
        <v>1094</v>
      </c>
      <c r="J21" s="464">
        <f t="shared" si="0"/>
        <v>0</v>
      </c>
      <c r="K21" s="464">
        <f t="shared" si="1"/>
        <v>0</v>
      </c>
      <c r="L21" s="464">
        <f t="shared" si="18"/>
        <v>0</v>
      </c>
      <c r="M21" s="464">
        <f t="shared" si="2"/>
        <v>0</v>
      </c>
      <c r="N21" s="464">
        <f t="shared" si="3"/>
        <v>0</v>
      </c>
      <c r="O21" s="464">
        <f t="shared" si="19"/>
        <v>0</v>
      </c>
      <c r="P21" s="464">
        <f t="shared" si="4"/>
        <v>0</v>
      </c>
      <c r="Q21" s="464">
        <f t="shared" si="5"/>
        <v>0</v>
      </c>
      <c r="R21" s="464">
        <f t="shared" si="20"/>
        <v>1094</v>
      </c>
      <c r="S21" s="464">
        <f t="shared" si="21"/>
        <v>0</v>
      </c>
      <c r="T21" s="464" t="e">
        <f ca="1">figintl(E21,1,D21,"X",#REF!)</f>
        <v>#NAME?</v>
      </c>
      <c r="U21" s="464" t="str">
        <f t="shared" si="6"/>
        <v>FCF to
Solvay
share from
cont. ops.</v>
      </c>
    </row>
    <row r="22" spans="1:21" ht="12.75" hidden="1" outlineLevel="1">
      <c r="A22" s="424">
        <f>IF(OR(C22=0,C22="S",C22="+S"),0,C22)</f>
        <v>0</v>
      </c>
      <c r="B22" s="451" t="s">
        <v>158</v>
      </c>
      <c r="C22" s="452">
        <v>0</v>
      </c>
      <c r="D22" s="453">
        <v>0</v>
      </c>
      <c r="E22" s="465">
        <v>-5.999999999994543E-2</v>
      </c>
      <c r="F22" s="466">
        <f t="shared" si="8"/>
        <v>1094</v>
      </c>
      <c r="G22" s="466">
        <f t="shared" si="9"/>
        <v>1094</v>
      </c>
      <c r="H22" s="466">
        <f t="shared" si="16"/>
        <v>1094</v>
      </c>
      <c r="I22" s="466">
        <f t="shared" si="17"/>
        <v>0</v>
      </c>
      <c r="J22" s="466">
        <f t="shared" si="0"/>
        <v>0</v>
      </c>
      <c r="K22" s="466">
        <f t="shared" si="1"/>
        <v>0</v>
      </c>
      <c r="L22" s="466">
        <f t="shared" si="18"/>
        <v>0</v>
      </c>
      <c r="M22" s="466">
        <f t="shared" si="2"/>
        <v>0</v>
      </c>
      <c r="N22" s="466">
        <f t="shared" si="3"/>
        <v>0</v>
      </c>
      <c r="O22" s="466">
        <f t="shared" si="19"/>
        <v>0</v>
      </c>
      <c r="P22" s="466">
        <f t="shared" si="4"/>
        <v>0</v>
      </c>
      <c r="Q22" s="466">
        <f t="shared" si="5"/>
        <v>0</v>
      </c>
      <c r="R22" s="466">
        <f t="shared" si="20"/>
        <v>1094</v>
      </c>
      <c r="S22" s="466">
        <f t="shared" si="21"/>
        <v>1094</v>
      </c>
      <c r="T22" s="466" t="e">
        <f ca="1">figintl(E22,1,D22,"X",#REF!)</f>
        <v>#NAME?</v>
      </c>
      <c r="U22" s="466" t="str">
        <f t="shared" si="6"/>
        <v/>
      </c>
    </row>
    <row r="23" spans="1:21" ht="12.75" hidden="1" outlineLevel="1">
      <c r="A23" s="424">
        <f>IF(OR(C23=0,C23="S",C23="+S"),0,C23)</f>
        <v>0</v>
      </c>
      <c r="B23" s="434" t="s">
        <v>159</v>
      </c>
      <c r="C23" s="435">
        <v>0</v>
      </c>
      <c r="D23" s="436">
        <v>0</v>
      </c>
      <c r="E23" s="473">
        <v>1255.06</v>
      </c>
      <c r="F23" s="466">
        <f t="shared" si="8"/>
        <v>1094</v>
      </c>
      <c r="G23" s="466">
        <f t="shared" si="9"/>
        <v>1094</v>
      </c>
      <c r="H23" s="466">
        <f t="shared" si="16"/>
        <v>1094</v>
      </c>
      <c r="I23" s="466">
        <f t="shared" si="17"/>
        <v>0</v>
      </c>
      <c r="J23" s="466">
        <f t="shared" si="0"/>
        <v>0</v>
      </c>
      <c r="K23" s="466">
        <f t="shared" si="1"/>
        <v>0</v>
      </c>
      <c r="L23" s="466">
        <f t="shared" si="18"/>
        <v>0</v>
      </c>
      <c r="M23" s="466">
        <f t="shared" si="2"/>
        <v>0</v>
      </c>
      <c r="N23" s="466">
        <f t="shared" si="3"/>
        <v>0</v>
      </c>
      <c r="O23" s="466">
        <f t="shared" si="19"/>
        <v>0</v>
      </c>
      <c r="P23" s="466">
        <f t="shared" si="4"/>
        <v>0</v>
      </c>
      <c r="Q23" s="466">
        <f t="shared" si="5"/>
        <v>0</v>
      </c>
      <c r="R23" s="466">
        <f t="shared" si="20"/>
        <v>1094</v>
      </c>
      <c r="S23" s="466">
        <f t="shared" si="21"/>
        <v>1094</v>
      </c>
      <c r="T23" s="466" t="e">
        <f ca="1">figintl(E23,1,D23,"X",#REF!)</f>
        <v>#NAME?</v>
      </c>
      <c r="U23" s="466" t="str">
        <f t="shared" si="6"/>
        <v/>
      </c>
    </row>
    <row r="24" spans="1:21" s="476" customFormat="1" ht="12.75" hidden="1" outlineLevel="1">
      <c r="A24" s="475">
        <f t="shared" ref="A24:A29" si="22">IF(OR(C24=0,C24="S",C24="+S"),0,C24)</f>
        <v>0</v>
      </c>
      <c r="B24" s="443" t="s">
        <v>160</v>
      </c>
      <c r="C24" s="462">
        <v>0</v>
      </c>
      <c r="D24" s="444">
        <v>0</v>
      </c>
      <c r="E24" s="463">
        <v>1255</v>
      </c>
      <c r="F24" s="464">
        <f t="shared" si="8"/>
        <v>1094</v>
      </c>
      <c r="G24" s="464">
        <f t="shared" si="9"/>
        <v>1094</v>
      </c>
      <c r="H24" s="464">
        <f t="shared" si="16"/>
        <v>1094</v>
      </c>
      <c r="I24" s="464">
        <f t="shared" si="17"/>
        <v>0</v>
      </c>
      <c r="J24" s="464">
        <f t="shared" si="0"/>
        <v>0</v>
      </c>
      <c r="K24" s="464">
        <f t="shared" si="1"/>
        <v>0</v>
      </c>
      <c r="L24" s="464">
        <f t="shared" si="18"/>
        <v>0</v>
      </c>
      <c r="M24" s="464">
        <f t="shared" si="2"/>
        <v>0</v>
      </c>
      <c r="N24" s="464">
        <f t="shared" si="3"/>
        <v>0</v>
      </c>
      <c r="O24" s="464">
        <f t="shared" si="19"/>
        <v>0</v>
      </c>
      <c r="P24" s="464">
        <f t="shared" si="4"/>
        <v>0</v>
      </c>
      <c r="Q24" s="464">
        <f t="shared" si="5"/>
        <v>0</v>
      </c>
      <c r="R24" s="464">
        <f t="shared" si="20"/>
        <v>1094</v>
      </c>
      <c r="S24" s="464">
        <f t="shared" si="21"/>
        <v>1094</v>
      </c>
      <c r="T24" s="464" t="e">
        <f ca="1">figintl(E24,1,D24,"X",#REF!)</f>
        <v>#NAME?</v>
      </c>
      <c r="U24" s="464" t="str">
        <f t="shared" si="6"/>
        <v/>
      </c>
    </row>
    <row r="25" spans="1:21" s="476" customFormat="1" ht="12.75" hidden="1" outlineLevel="1">
      <c r="A25" s="475">
        <f t="shared" si="22"/>
        <v>0</v>
      </c>
      <c r="B25" s="434" t="s">
        <v>153</v>
      </c>
      <c r="C25" s="435">
        <v>0</v>
      </c>
      <c r="D25" s="436">
        <v>0</v>
      </c>
      <c r="E25" s="473">
        <v>-161.05999999999997</v>
      </c>
      <c r="F25" s="466">
        <f t="shared" si="8"/>
        <v>1094</v>
      </c>
      <c r="G25" s="466">
        <f t="shared" si="9"/>
        <v>1094</v>
      </c>
      <c r="H25" s="466">
        <f t="shared" si="16"/>
        <v>1094</v>
      </c>
      <c r="I25" s="466">
        <f t="shared" si="17"/>
        <v>0</v>
      </c>
      <c r="J25" s="466">
        <f t="shared" si="0"/>
        <v>0</v>
      </c>
      <c r="K25" s="466">
        <f t="shared" si="1"/>
        <v>0</v>
      </c>
      <c r="L25" s="466">
        <f t="shared" si="18"/>
        <v>0</v>
      </c>
      <c r="M25" s="466">
        <f t="shared" si="2"/>
        <v>0</v>
      </c>
      <c r="N25" s="466">
        <f t="shared" si="3"/>
        <v>0</v>
      </c>
      <c r="O25" s="466">
        <f t="shared" si="19"/>
        <v>0</v>
      </c>
      <c r="P25" s="466">
        <f t="shared" si="4"/>
        <v>0</v>
      </c>
      <c r="Q25" s="466">
        <f t="shared" si="5"/>
        <v>0</v>
      </c>
      <c r="R25" s="466">
        <f t="shared" si="20"/>
        <v>1094</v>
      </c>
      <c r="S25" s="466">
        <f t="shared" si="21"/>
        <v>1094</v>
      </c>
      <c r="T25" s="466" t="e">
        <f ca="1">figintl(E25,1,D25,"X",#REF!)</f>
        <v>#NAME?</v>
      </c>
      <c r="U25" s="466" t="str">
        <f t="shared" si="6"/>
        <v/>
      </c>
    </row>
    <row r="26" spans="1:21" s="446" customFormat="1" ht="12.75" hidden="1" outlineLevel="1">
      <c r="A26" s="468">
        <f t="shared" si="22"/>
        <v>0</v>
      </c>
      <c r="B26" s="439" t="s">
        <v>154</v>
      </c>
      <c r="C26" s="440">
        <v>0</v>
      </c>
      <c r="D26" s="441">
        <v>0</v>
      </c>
      <c r="E26" s="469">
        <v>-62.01</v>
      </c>
      <c r="F26" s="470">
        <f t="shared" si="8"/>
        <v>1094</v>
      </c>
      <c r="G26" s="470">
        <f t="shared" si="9"/>
        <v>1094</v>
      </c>
      <c r="H26" s="470">
        <f t="shared" si="16"/>
        <v>1094</v>
      </c>
      <c r="I26" s="470">
        <f t="shared" si="17"/>
        <v>0</v>
      </c>
      <c r="J26" s="470">
        <f t="shared" si="0"/>
        <v>0</v>
      </c>
      <c r="K26" s="470">
        <f t="shared" si="1"/>
        <v>0</v>
      </c>
      <c r="L26" s="470">
        <f t="shared" si="18"/>
        <v>0</v>
      </c>
      <c r="M26" s="470">
        <f t="shared" si="2"/>
        <v>0</v>
      </c>
      <c r="N26" s="470">
        <f t="shared" si="3"/>
        <v>0</v>
      </c>
      <c r="O26" s="470">
        <f t="shared" si="19"/>
        <v>0</v>
      </c>
      <c r="P26" s="470">
        <f t="shared" si="4"/>
        <v>0</v>
      </c>
      <c r="Q26" s="470">
        <f t="shared" si="5"/>
        <v>0</v>
      </c>
      <c r="R26" s="470">
        <f t="shared" si="20"/>
        <v>1094</v>
      </c>
      <c r="S26" s="470">
        <f t="shared" si="21"/>
        <v>1094</v>
      </c>
      <c r="T26" s="470" t="e">
        <f ca="1">figintl(E26,1,D26,"X",#REF!)</f>
        <v>#NAME?</v>
      </c>
      <c r="U26" s="470" t="str">
        <f t="shared" si="6"/>
        <v/>
      </c>
    </row>
    <row r="27" spans="1:21" s="446" customFormat="1" ht="12.75" hidden="1" outlineLevel="1">
      <c r="A27" s="468">
        <f t="shared" si="22"/>
        <v>0</v>
      </c>
      <c r="B27" s="439" t="s">
        <v>155</v>
      </c>
      <c r="C27" s="440">
        <v>0</v>
      </c>
      <c r="D27" s="441">
        <v>0</v>
      </c>
      <c r="E27" s="469">
        <v>-81.72</v>
      </c>
      <c r="F27" s="470">
        <f t="shared" si="8"/>
        <v>1094</v>
      </c>
      <c r="G27" s="470">
        <f t="shared" si="9"/>
        <v>1094</v>
      </c>
      <c r="H27" s="470">
        <f t="shared" si="16"/>
        <v>1094</v>
      </c>
      <c r="I27" s="470">
        <f t="shared" si="17"/>
        <v>0</v>
      </c>
      <c r="J27" s="470">
        <f t="shared" si="0"/>
        <v>0</v>
      </c>
      <c r="K27" s="470">
        <f t="shared" si="1"/>
        <v>0</v>
      </c>
      <c r="L27" s="470">
        <f t="shared" si="18"/>
        <v>0</v>
      </c>
      <c r="M27" s="470">
        <f t="shared" si="2"/>
        <v>0</v>
      </c>
      <c r="N27" s="470">
        <f t="shared" si="3"/>
        <v>0</v>
      </c>
      <c r="O27" s="470">
        <f t="shared" si="19"/>
        <v>0</v>
      </c>
      <c r="P27" s="470">
        <f t="shared" si="4"/>
        <v>0</v>
      </c>
      <c r="Q27" s="470">
        <f t="shared" si="5"/>
        <v>0</v>
      </c>
      <c r="R27" s="470">
        <f t="shared" si="20"/>
        <v>1094</v>
      </c>
      <c r="S27" s="470">
        <f t="shared" si="21"/>
        <v>1094</v>
      </c>
      <c r="T27" s="470" t="e">
        <f ca="1">figintl(E27,1,D27,"X",#REF!)</f>
        <v>#NAME?</v>
      </c>
      <c r="U27" s="470" t="str">
        <f t="shared" si="6"/>
        <v/>
      </c>
    </row>
    <row r="28" spans="1:21" s="446" customFormat="1" ht="12.75" hidden="1" outlineLevel="1">
      <c r="A28" s="468">
        <f t="shared" si="22"/>
        <v>0</v>
      </c>
      <c r="B28" s="447" t="s">
        <v>156</v>
      </c>
      <c r="C28" s="448">
        <v>0</v>
      </c>
      <c r="D28" s="449">
        <v>0</v>
      </c>
      <c r="E28" s="471">
        <v>-17.329999999999984</v>
      </c>
      <c r="F28" s="472">
        <f t="shared" si="8"/>
        <v>1094</v>
      </c>
      <c r="G28" s="472">
        <f t="shared" si="9"/>
        <v>1094</v>
      </c>
      <c r="H28" s="472">
        <f t="shared" si="16"/>
        <v>1094</v>
      </c>
      <c r="I28" s="472">
        <f t="shared" si="17"/>
        <v>0</v>
      </c>
      <c r="J28" s="472">
        <f t="shared" si="0"/>
        <v>0</v>
      </c>
      <c r="K28" s="472">
        <f t="shared" si="1"/>
        <v>0</v>
      </c>
      <c r="L28" s="472">
        <f t="shared" si="18"/>
        <v>0</v>
      </c>
      <c r="M28" s="472">
        <f t="shared" si="2"/>
        <v>0</v>
      </c>
      <c r="N28" s="472">
        <f t="shared" si="3"/>
        <v>0</v>
      </c>
      <c r="O28" s="472">
        <f t="shared" si="19"/>
        <v>0</v>
      </c>
      <c r="P28" s="472">
        <f t="shared" si="4"/>
        <v>0</v>
      </c>
      <c r="Q28" s="472">
        <f t="shared" si="5"/>
        <v>0</v>
      </c>
      <c r="R28" s="472">
        <f t="shared" si="20"/>
        <v>1094</v>
      </c>
      <c r="S28" s="472">
        <f t="shared" si="21"/>
        <v>1094</v>
      </c>
      <c r="T28" s="472" t="e">
        <f ca="1">figintl(E28,1,D28,"X",#REF!)</f>
        <v>#NAME?</v>
      </c>
      <c r="U28" s="472" t="str">
        <f t="shared" si="6"/>
        <v/>
      </c>
    </row>
    <row r="29" spans="1:21" s="476" customFormat="1" ht="12.75" hidden="1" outlineLevel="1" collapsed="1">
      <c r="A29" s="475">
        <f t="shared" si="22"/>
        <v>0</v>
      </c>
      <c r="B29" s="443" t="s">
        <v>161</v>
      </c>
      <c r="C29" s="462">
        <v>0</v>
      </c>
      <c r="D29" s="444">
        <v>0</v>
      </c>
      <c r="E29" s="463">
        <v>1093.94</v>
      </c>
      <c r="F29" s="464">
        <f t="shared" si="8"/>
        <v>1094</v>
      </c>
      <c r="G29" s="464">
        <f t="shared" si="9"/>
        <v>1094</v>
      </c>
      <c r="H29" s="464">
        <f t="shared" si="16"/>
        <v>1094</v>
      </c>
      <c r="I29" s="464">
        <f t="shared" si="17"/>
        <v>0</v>
      </c>
      <c r="J29" s="464">
        <f t="shared" si="0"/>
        <v>0</v>
      </c>
      <c r="K29" s="464">
        <f t="shared" si="1"/>
        <v>0</v>
      </c>
      <c r="L29" s="464">
        <f t="shared" si="18"/>
        <v>0</v>
      </c>
      <c r="M29" s="464">
        <f t="shared" si="2"/>
        <v>0</v>
      </c>
      <c r="N29" s="464">
        <f t="shared" si="3"/>
        <v>0</v>
      </c>
      <c r="O29" s="464">
        <f t="shared" si="19"/>
        <v>0</v>
      </c>
      <c r="P29" s="464">
        <f t="shared" si="4"/>
        <v>0</v>
      </c>
      <c r="Q29" s="464">
        <f t="shared" si="5"/>
        <v>0</v>
      </c>
      <c r="R29" s="464">
        <f t="shared" si="20"/>
        <v>1094</v>
      </c>
      <c r="S29" s="464">
        <f t="shared" si="21"/>
        <v>1094</v>
      </c>
      <c r="T29" s="464" t="e">
        <f ca="1">figintl(E29,1,D29,"X",#REF!)</f>
        <v>#NAME?</v>
      </c>
      <c r="U29" s="464" t="str">
        <f t="shared" si="6"/>
        <v/>
      </c>
    </row>
    <row r="30" spans="1:21" s="481" customFormat="1" ht="12.75" hidden="1" outlineLevel="1">
      <c r="A30" s="477"/>
      <c r="B30" s="478"/>
      <c r="C30" s="456"/>
      <c r="D30" s="479"/>
      <c r="E30" s="480"/>
      <c r="F30" s="480"/>
      <c r="G30" s="480"/>
      <c r="H30" s="480"/>
      <c r="I30" s="480"/>
      <c r="J30" s="480"/>
      <c r="K30" s="480"/>
      <c r="L30" s="480"/>
      <c r="M30" s="480"/>
      <c r="N30" s="480"/>
      <c r="O30" s="480"/>
      <c r="P30" s="480"/>
      <c r="Q30" s="480"/>
      <c r="R30" s="480"/>
      <c r="S30" s="480"/>
      <c r="T30" s="480"/>
      <c r="U30" s="480" t="str">
        <f t="shared" si="6"/>
        <v/>
      </c>
    </row>
    <row r="31" spans="1:21" s="481" customFormat="1" ht="12.75" hidden="1" outlineLevel="1">
      <c r="A31" s="477"/>
      <c r="B31" s="478"/>
      <c r="C31" s="456"/>
      <c r="D31" s="479"/>
      <c r="E31" s="480"/>
      <c r="F31" s="480"/>
      <c r="G31" s="480"/>
      <c r="H31" s="480"/>
      <c r="I31" s="480"/>
      <c r="J31" s="480"/>
      <c r="K31" s="480"/>
      <c r="L31" s="480"/>
      <c r="M31" s="480"/>
      <c r="N31" s="480"/>
      <c r="O31" s="480"/>
      <c r="P31" s="480"/>
      <c r="Q31" s="480"/>
      <c r="R31" s="480"/>
      <c r="S31" s="480"/>
      <c r="T31" s="480"/>
      <c r="U31" s="480" t="str">
        <f t="shared" si="6"/>
        <v/>
      </c>
    </row>
    <row r="32" spans="1:21" s="481" customFormat="1" ht="12.75" hidden="1" outlineLevel="1">
      <c r="A32" s="477"/>
      <c r="B32" s="482"/>
      <c r="C32" s="483"/>
      <c r="D32" s="484"/>
      <c r="E32" s="485"/>
      <c r="F32" s="485"/>
      <c r="G32" s="480"/>
      <c r="H32" s="485"/>
      <c r="I32" s="480"/>
      <c r="J32" s="480"/>
      <c r="K32" s="485"/>
      <c r="L32" s="480"/>
      <c r="M32" s="485"/>
      <c r="N32" s="480"/>
      <c r="O32" s="485"/>
      <c r="P32" s="480"/>
      <c r="Q32" s="485"/>
      <c r="R32" s="485"/>
      <c r="S32" s="485"/>
      <c r="T32" s="480"/>
      <c r="U32" s="485" t="str">
        <f t="shared" si="6"/>
        <v/>
      </c>
    </row>
    <row r="33" spans="2:21" ht="12.75" collapsed="1">
      <c r="B33" s="459"/>
      <c r="C33" s="459"/>
      <c r="D33" s="486"/>
      <c r="E33" s="486"/>
      <c r="F33" s="486"/>
      <c r="G33" s="486"/>
      <c r="H33" s="486"/>
      <c r="I33" s="486"/>
      <c r="J33" s="486"/>
      <c r="K33" s="486"/>
      <c r="L33" s="486"/>
      <c r="M33" s="486"/>
      <c r="N33" s="486"/>
      <c r="O33" s="486"/>
      <c r="P33" s="486"/>
      <c r="Q33" s="486"/>
      <c r="R33" s="486"/>
      <c r="S33" s="486"/>
      <c r="T33" s="459"/>
      <c r="U33" s="460"/>
    </row>
    <row r="34" spans="2:21" ht="12.75" customHeight="1">
      <c r="D34" s="487"/>
      <c r="E34" s="487"/>
      <c r="F34" s="487"/>
      <c r="G34" s="487"/>
      <c r="H34" s="487"/>
      <c r="I34" s="487"/>
      <c r="J34" s="487"/>
      <c r="K34" s="487"/>
      <c r="L34" s="487"/>
      <c r="M34" s="487"/>
      <c r="N34" s="487"/>
      <c r="O34" s="487"/>
      <c r="P34" s="487"/>
      <c r="Q34" s="487"/>
      <c r="R34" s="487"/>
      <c r="S34" s="487"/>
    </row>
    <row r="35" spans="2:21" ht="12.75" customHeight="1">
      <c r="D35" s="487"/>
      <c r="E35" s="487"/>
      <c r="F35" s="487"/>
      <c r="G35" s="487"/>
      <c r="H35" s="487"/>
      <c r="I35" s="487"/>
      <c r="J35" s="487"/>
      <c r="K35" s="487"/>
      <c r="L35" s="487"/>
      <c r="M35" s="487"/>
      <c r="N35" s="487"/>
      <c r="O35" s="487"/>
      <c r="P35" s="487"/>
      <c r="Q35" s="487"/>
      <c r="R35" s="487"/>
      <c r="S35" s="487"/>
    </row>
    <row r="36" spans="2:21" ht="12.75" customHeight="1">
      <c r="D36" s="487"/>
      <c r="E36" s="487"/>
      <c r="F36" s="487"/>
      <c r="G36" s="487"/>
      <c r="H36" s="487"/>
      <c r="I36" s="487"/>
      <c r="J36" s="487"/>
      <c r="K36" s="487"/>
      <c r="L36" s="487"/>
      <c r="M36" s="487"/>
      <c r="N36" s="487"/>
      <c r="O36" s="487"/>
      <c r="P36" s="487"/>
      <c r="Q36" s="487"/>
      <c r="R36" s="487"/>
      <c r="S36" s="487"/>
    </row>
    <row r="37" spans="2:21" ht="12.75" customHeight="1">
      <c r="D37" s="487"/>
      <c r="E37" s="487"/>
      <c r="F37" s="487"/>
      <c r="G37" s="487"/>
      <c r="H37" s="487"/>
      <c r="I37" s="487"/>
      <c r="J37" s="487"/>
      <c r="K37" s="487"/>
      <c r="L37" s="487"/>
      <c r="M37" s="487"/>
      <c r="N37" s="487"/>
      <c r="O37" s="487"/>
      <c r="P37" s="487"/>
      <c r="Q37" s="487"/>
      <c r="R37" s="487"/>
      <c r="S37" s="487"/>
    </row>
    <row r="38" spans="2:21" ht="12.75" customHeight="1">
      <c r="D38" s="487"/>
      <c r="E38" s="487"/>
      <c r="F38" s="487"/>
      <c r="G38" s="487"/>
      <c r="H38" s="487"/>
      <c r="I38" s="487"/>
      <c r="J38" s="487"/>
      <c r="K38" s="487"/>
      <c r="L38" s="487"/>
      <c r="M38" s="487"/>
      <c r="N38" s="487"/>
      <c r="O38" s="487"/>
      <c r="P38" s="487"/>
      <c r="Q38" s="487"/>
      <c r="R38" s="487"/>
      <c r="S38" s="487"/>
    </row>
    <row r="39" spans="2:21" ht="12.75" customHeight="1">
      <c r="D39" s="487"/>
      <c r="E39" s="487"/>
      <c r="F39" s="487"/>
      <c r="G39" s="487"/>
      <c r="H39" s="487"/>
      <c r="I39" s="487"/>
      <c r="J39" s="487"/>
      <c r="K39" s="487"/>
      <c r="L39" s="487"/>
      <c r="M39" s="487"/>
      <c r="N39" s="487"/>
      <c r="O39" s="487"/>
      <c r="P39" s="487"/>
      <c r="Q39" s="487"/>
      <c r="R39" s="487"/>
      <c r="S39" s="487"/>
    </row>
    <row r="40" spans="2:21" ht="12.75" customHeight="1">
      <c r="D40" s="487"/>
      <c r="E40" s="487"/>
      <c r="F40" s="487"/>
      <c r="G40" s="487"/>
      <c r="H40" s="487"/>
      <c r="I40" s="487"/>
      <c r="J40" s="487"/>
      <c r="K40" s="487"/>
      <c r="L40" s="487"/>
      <c r="M40" s="487"/>
      <c r="N40" s="487"/>
      <c r="O40" s="487"/>
      <c r="P40" s="487"/>
      <c r="Q40" s="487"/>
      <c r="R40" s="487"/>
      <c r="S40" s="487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5" tint="0.39997558519241921"/>
  </sheetPr>
  <dimension ref="A1:U56"/>
  <sheetViews>
    <sheetView topLeftCell="U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424" customWidth="1"/>
    <col min="2" max="2" width="34.28515625" style="425" bestFit="1" customWidth="1"/>
    <col min="3" max="20" width="8.7109375" style="425" customWidth="1"/>
    <col min="21" max="21" width="48.85546875" style="426" customWidth="1"/>
    <col min="22" max="22" width="3" style="425" customWidth="1"/>
    <col min="23" max="28" width="10.7109375" style="425" customWidth="1"/>
    <col min="29" max="30" width="8.7109375" style="425" customWidth="1"/>
    <col min="31" max="31" width="3" style="425" customWidth="1"/>
    <col min="32" max="16384" width="9.140625" style="425"/>
  </cols>
  <sheetData>
    <row r="1" spans="1:21" ht="12.75"/>
    <row r="2" spans="1:21" ht="12.75">
      <c r="A2" s="424" t="s">
        <v>17</v>
      </c>
      <c r="B2" s="427" t="s">
        <v>26</v>
      </c>
      <c r="C2" s="428"/>
      <c r="D2" s="428"/>
      <c r="E2" s="428"/>
      <c r="F2" s="428"/>
      <c r="R2" s="425" t="s">
        <v>48</v>
      </c>
      <c r="S2" s="425">
        <f>SIGN($E$5)</f>
        <v>1</v>
      </c>
      <c r="U2" s="429" t="s">
        <v>20</v>
      </c>
    </row>
    <row r="3" spans="1:21" ht="38.25">
      <c r="A3" s="430" t="s">
        <v>17</v>
      </c>
      <c r="B3" s="431" t="s">
        <v>5</v>
      </c>
      <c r="C3" s="431" t="s">
        <v>10</v>
      </c>
      <c r="D3" s="431" t="s">
        <v>8</v>
      </c>
      <c r="E3" s="431" t="s">
        <v>1</v>
      </c>
      <c r="F3" s="431" t="s">
        <v>18</v>
      </c>
      <c r="G3" s="431" t="s">
        <v>19</v>
      </c>
      <c r="H3" s="431" t="s">
        <v>2</v>
      </c>
      <c r="I3" s="431" t="s">
        <v>22</v>
      </c>
      <c r="J3" s="431" t="s">
        <v>23</v>
      </c>
      <c r="K3" s="431" t="s">
        <v>27</v>
      </c>
      <c r="L3" s="431" t="s">
        <v>42</v>
      </c>
      <c r="M3" s="431" t="s">
        <v>45</v>
      </c>
      <c r="N3" s="431" t="s">
        <v>44</v>
      </c>
      <c r="O3" s="431" t="s">
        <v>43</v>
      </c>
      <c r="P3" s="431" t="s">
        <v>47</v>
      </c>
      <c r="Q3" s="431" t="s">
        <v>46</v>
      </c>
      <c r="R3" s="432" t="s">
        <v>3</v>
      </c>
      <c r="S3" s="432" t="s">
        <v>4</v>
      </c>
      <c r="T3" s="432" t="s">
        <v>40</v>
      </c>
      <c r="U3" s="432" t="s">
        <v>41</v>
      </c>
    </row>
    <row r="4" spans="1:21" ht="12.75" hidden="1" outlineLevel="1">
      <c r="A4" s="430"/>
      <c r="B4" s="461">
        <v>0</v>
      </c>
      <c r="C4" s="461">
        <v>0</v>
      </c>
      <c r="D4" s="461">
        <v>0</v>
      </c>
      <c r="E4" s="461">
        <v>0</v>
      </c>
      <c r="F4" s="461">
        <v>0</v>
      </c>
      <c r="G4" s="461">
        <v>0</v>
      </c>
      <c r="H4" s="461">
        <v>0</v>
      </c>
      <c r="I4" s="461">
        <v>0</v>
      </c>
      <c r="J4" s="461">
        <v>0</v>
      </c>
      <c r="K4" s="461">
        <v>0</v>
      </c>
      <c r="L4" s="461">
        <v>0</v>
      </c>
      <c r="M4" s="461">
        <v>0</v>
      </c>
      <c r="N4" s="461">
        <v>0</v>
      </c>
      <c r="O4" s="461">
        <v>0</v>
      </c>
      <c r="P4" s="461">
        <v>0</v>
      </c>
      <c r="Q4" s="461">
        <v>0</v>
      </c>
      <c r="R4" s="461">
        <v>0</v>
      </c>
      <c r="S4" s="461">
        <v>0</v>
      </c>
      <c r="T4" s="461">
        <v>0</v>
      </c>
      <c r="U4" s="461">
        <v>0</v>
      </c>
    </row>
    <row r="5" spans="1:21" ht="12.75" collapsed="1">
      <c r="A5" s="424" t="str">
        <f>IF(OR(C5=0,C5="S",C5="+S"),0,C5)</f>
        <v>X</v>
      </c>
      <c r="B5" s="443" t="s">
        <v>142</v>
      </c>
      <c r="C5" s="462" t="s">
        <v>7</v>
      </c>
      <c r="D5" s="444">
        <v>0</v>
      </c>
      <c r="E5" s="463">
        <v>3228.5487056075699</v>
      </c>
      <c r="F5" s="464">
        <f>IF($C5="X",0,IF(AND(OR($C5="S",$C5="+S"),OR($C4="X",$C4="+X")),F4,G4))</f>
        <v>0</v>
      </c>
      <c r="G5" s="464">
        <f>F5+IF($C5=0,0,$E5)</f>
        <v>3228.5487056075699</v>
      </c>
      <c r="H5" s="464">
        <f>IF(F5=0,0,IF(SIGN(F5)=SIGN(G5),IF(SIGN(F5)&gt;0,MIN(F5:G5),MAX(F5:G5)),0))</f>
        <v>0</v>
      </c>
      <c r="I5" s="464">
        <f>IF(AND($C7="S",$C5="X"),IF($C7="S",$I7,0),IF(OR($C5="X",$C5="S"),E5,0))</f>
        <v>3228.5487056075699</v>
      </c>
      <c r="J5" s="464">
        <f>IF(AND($C7="S",$C5="X"),IF($C8="S",$I8,0),0)</f>
        <v>0</v>
      </c>
      <c r="K5" s="464">
        <f>IF(AND($C7="S",$C5="X"),IF($C9="S",$I9,0),0)</f>
        <v>0</v>
      </c>
      <c r="L5" s="464">
        <f>IF(AND($C7="+S",$C5="+X"),IF($C7="+S",$L7,0),IF(OR($C5="+X",$C5="+S"),IF($H5&gt;0,ABS(E5),IF($H5&lt;0,0,IF(E5=0,0,MAX($F5:$G5)))),0))</f>
        <v>0</v>
      </c>
      <c r="M5" s="464">
        <f>IF(AND($C7="+S",$C5="+X"),IF($C8="+S",$L8,0),0)</f>
        <v>0</v>
      </c>
      <c r="N5" s="464">
        <f>IF(AND($C7="+S",$C5="+X"),IF($C9="+S",$L9,0),0)</f>
        <v>0</v>
      </c>
      <c r="O5" s="464">
        <f>IF(AND($C7="+S",$C5="+X"),IF($C7="+S",$O7,0),IF(OR($C5="+X",$C5="+S"),IF($H5&gt;0,0,IF($H5&lt;0,-ABS(E5),IF(E5=0,0,MIN($F5:$G5)))),0))</f>
        <v>0</v>
      </c>
      <c r="P5" s="464">
        <f>IF(AND($C7="+S",$C5="+X"),IF($C8="+S",$O8,0),0)</f>
        <v>0</v>
      </c>
      <c r="Q5" s="464">
        <f>IF(AND($C7="+S",$C5="+X"),IF($C9="+S",$O9,0),0)</f>
        <v>0</v>
      </c>
      <c r="R5" s="464">
        <f>IF($S$2&lt;0,MIN(F5:G5),MAX(F5:G5))</f>
        <v>3228.5487056075699</v>
      </c>
      <c r="S5" s="464">
        <f>IF($S$2&lt;0,MAX(F5:G5),MIN(F5:G5))</f>
        <v>0</v>
      </c>
      <c r="T5" s="464" t="e">
        <f ca="1">figintl(E5,1,D5,"X",#REF!)</f>
        <v>#NAME?</v>
      </c>
      <c r="U5" s="464" t="str">
        <f t="shared" ref="U5:U34" si="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424" t="str">
        <f t="shared" ref="A6" si="1">IF(OR(C6=0,C6="S",C6="+S"),0,C6)</f>
        <v>+X</v>
      </c>
      <c r="B6" s="451" t="s">
        <v>175</v>
      </c>
      <c r="C6" s="452" t="s">
        <v>14</v>
      </c>
      <c r="D6" s="453">
        <v>0</v>
      </c>
      <c r="E6" s="465">
        <v>-1265.8899999999999</v>
      </c>
      <c r="F6" s="466">
        <f t="shared" ref="F6:F7" si="2">IF($C6="X",0,IF(AND(OR($C6="S",$C6="+S"),OR($C5="X",$C5="+X")),F5,G5))</f>
        <v>3228.5487056075699</v>
      </c>
      <c r="G6" s="466">
        <f t="shared" ref="G6:G7" si="3">F6+IF($C6=0,0,$E6)</f>
        <v>1962.65870560757</v>
      </c>
      <c r="H6" s="466">
        <f t="shared" ref="H6:H7" si="4">IF(F6=0,0,IF(SIGN(F6)=SIGN(G6),IF(SIGN(F6)&gt;0,MIN(F6:G6),MAX(F6:G6)),0))</f>
        <v>1962.65870560757</v>
      </c>
      <c r="I6" s="466">
        <f t="shared" ref="I6:I7" si="5">IF(AND($C7="S",$C6="X"),IF($C7="S",$I7,0),IF(OR($C6="X",$C6="S"),E6,0))</f>
        <v>0</v>
      </c>
      <c r="J6" s="466">
        <f t="shared" ref="J6:J31" si="6">IF(AND($C7="S",$C6="X"),IF($C8="S",$I8,0),0)</f>
        <v>0</v>
      </c>
      <c r="K6" s="466">
        <f t="shared" ref="K6:K31" si="7">IF(AND($C7="S",$C6="X"),IF($C9="S",$I9,0),0)</f>
        <v>0</v>
      </c>
      <c r="L6" s="467">
        <f>ABS(E6)</f>
        <v>1265.8899999999999</v>
      </c>
      <c r="M6" s="467">
        <v>0</v>
      </c>
      <c r="N6" s="467">
        <v>0</v>
      </c>
      <c r="O6" s="466">
        <f t="shared" ref="O6:O7" si="8">IF(AND($C7="+S",$C6="+X"),IF($C7="+S",$O7,0),IF(OR($C6="+X",$C6="+S"),IF($H6&gt;0,0,IF($H6&lt;0,-ABS(E6),IF(E6=0,0,MIN($F6:$G6)))),0))</f>
        <v>0</v>
      </c>
      <c r="P6" s="466">
        <f t="shared" ref="P6:P31" si="9">IF(AND($C7="+S",$C6="+X"),IF($C8="+S",$O8,0),0)</f>
        <v>0</v>
      </c>
      <c r="Q6" s="466">
        <f t="shared" ref="Q6:Q31" si="10">IF(AND($C7="+S",$C6="+X"),IF($C9="+S",$O9,0),0)</f>
        <v>0</v>
      </c>
      <c r="R6" s="466">
        <f t="shared" ref="R6:R7" si="11">IF($S$2&lt;0,MIN(F6:G6),MAX(F6:G6))</f>
        <v>3228.5487056075699</v>
      </c>
      <c r="S6" s="466">
        <f t="shared" ref="S6:S7" si="12">IF($S$2&lt;0,MAX(F6:G6),MIN(F6:G6))</f>
        <v>1962.65870560757</v>
      </c>
      <c r="T6" s="466" t="e">
        <f ca="1">figintl(E6,1,D6,"X",#REF!)</f>
        <v>#NAME?</v>
      </c>
      <c r="U6" s="467" t="e">
        <f ca="1">IF(OR($C6="S",$C6="+S"),$B6&amp;" "&amp;$T6,"")&amp;IF(OR($C6="X",$C6="+X"),""&amp;IF(OR($C7="S",$C7="+S"),""&amp;U7&amp;IF(OR($C8="S",$C8="+S"),"
"&amp;U8,"")&amp;IF(OR($C9="S",$C9="+S"),"
"&amp;U9,""),""),"")</f>
        <v>#NAME?</v>
      </c>
    </row>
    <row r="7" spans="1:21" s="446" customFormat="1" ht="12.75" hidden="1" outlineLevel="1">
      <c r="A7" s="468">
        <f t="shared" ref="A7:A22" si="13">IF(OR(C7=0,C7="S",C7="+S"),0,C7)</f>
        <v>0</v>
      </c>
      <c r="B7" s="439" t="s">
        <v>76</v>
      </c>
      <c r="C7" s="440" t="s">
        <v>149</v>
      </c>
      <c r="D7" s="441">
        <v>0</v>
      </c>
      <c r="E7" s="469">
        <v>-1021.89</v>
      </c>
      <c r="F7" s="470">
        <f t="shared" si="2"/>
        <v>3228.5487056075699</v>
      </c>
      <c r="G7" s="470">
        <f t="shared" si="3"/>
        <v>2206.65870560757</v>
      </c>
      <c r="H7" s="470">
        <f t="shared" si="4"/>
        <v>2206.65870560757</v>
      </c>
      <c r="I7" s="470">
        <f t="shared" si="5"/>
        <v>0</v>
      </c>
      <c r="J7" s="470">
        <f t="shared" si="6"/>
        <v>0</v>
      </c>
      <c r="K7" s="470">
        <f t="shared" si="7"/>
        <v>0</v>
      </c>
      <c r="L7" s="470">
        <f t="shared" ref="L7" si="14">IF(AND($C8="+S",$C7="+X"),IF($C8="+S",$L8,0),IF(OR($C7="+X",$C7="+S"),IF($H7&gt;0,ABS(E7),IF($H7&lt;0,0,IF(E7=0,0,MAX($F7:$G7)))),0))</f>
        <v>1021.89</v>
      </c>
      <c r="M7" s="470">
        <f t="shared" ref="M7:M31" si="15">IF(AND($C8="+S",$C7="+X"),IF($C9="+S",$L9,0),0)</f>
        <v>0</v>
      </c>
      <c r="N7" s="470">
        <f t="shared" ref="N7:N31" si="16">IF(AND($C8="+S",$C7="+X"),IF($C10="+S",$L10,0),0)</f>
        <v>0</v>
      </c>
      <c r="O7" s="470">
        <f t="shared" si="8"/>
        <v>0</v>
      </c>
      <c r="P7" s="470">
        <f t="shared" si="9"/>
        <v>0</v>
      </c>
      <c r="Q7" s="470">
        <f t="shared" si="10"/>
        <v>0</v>
      </c>
      <c r="R7" s="470">
        <f t="shared" si="11"/>
        <v>3228.5487056075699</v>
      </c>
      <c r="S7" s="470">
        <f t="shared" si="12"/>
        <v>2206.65870560757</v>
      </c>
      <c r="T7" s="470" t="e">
        <f ca="1">figintl(E7,1,D7,"X",#REF!)</f>
        <v>#NAME?</v>
      </c>
      <c r="U7" s="470" t="e">
        <f t="shared" ca="1" si="0"/>
        <v>#NAME?</v>
      </c>
    </row>
    <row r="8" spans="1:21" s="446" customFormat="1" ht="12.75" hidden="1" outlineLevel="1">
      <c r="A8" s="468">
        <f t="shared" si="13"/>
        <v>0</v>
      </c>
      <c r="B8" s="447" t="s">
        <v>143</v>
      </c>
      <c r="C8" s="448" t="s">
        <v>149</v>
      </c>
      <c r="D8" s="449">
        <v>0</v>
      </c>
      <c r="E8" s="471">
        <v>-244</v>
      </c>
      <c r="F8" s="472">
        <f t="shared" ref="F8:F31" si="17">IF($C8="X",0,IF(AND(OR($C8="S",$C8="+S"),OR($C7="X",$C7="+X")),F7,G7))</f>
        <v>2206.65870560757</v>
      </c>
      <c r="G8" s="472">
        <f t="shared" ref="G8:G31" si="18">F8+IF($C8=0,0,$E8)</f>
        <v>1962.65870560757</v>
      </c>
      <c r="H8" s="472">
        <f t="shared" ref="H8:H31" si="19">IF(F8=0,0,IF(SIGN(F8)=SIGN(G8),IF(SIGN(F8)&gt;0,MIN(F8:G8),MAX(F8:G8)),0))</f>
        <v>1962.65870560757</v>
      </c>
      <c r="I8" s="472">
        <f t="shared" ref="I8:I31" si="20">IF(AND($C9="S",$C8="X"),IF($C9="S",$I9,0),IF(OR($C8="X",$C8="S"),E8,0))</f>
        <v>0</v>
      </c>
      <c r="J8" s="472">
        <f t="shared" si="6"/>
        <v>0</v>
      </c>
      <c r="K8" s="472">
        <f t="shared" si="7"/>
        <v>0</v>
      </c>
      <c r="L8" s="472">
        <f t="shared" ref="L8:L31" si="21">IF(AND($C9="+S",$C8="+X"),IF($C9="+S",$L9,0),IF(OR($C8="+X",$C8="+S"),IF($H8&gt;0,ABS(E8),IF($H8&lt;0,0,IF(E8=0,0,MAX($F8:$G8)))),0))</f>
        <v>244</v>
      </c>
      <c r="M8" s="472">
        <f t="shared" si="15"/>
        <v>0</v>
      </c>
      <c r="N8" s="472">
        <f t="shared" si="16"/>
        <v>0</v>
      </c>
      <c r="O8" s="472">
        <f t="shared" ref="O8:O31" si="22">IF(AND($C9="+S",$C8="+X"),IF($C9="+S",$O9,0),IF(OR($C8="+X",$C8="+S"),IF($H8&gt;0,0,IF($H8&lt;0,-ABS(E8),IF(E8=0,0,MIN($F8:$G8)))),0))</f>
        <v>0</v>
      </c>
      <c r="P8" s="472">
        <f t="shared" si="9"/>
        <v>0</v>
      </c>
      <c r="Q8" s="472">
        <f t="shared" si="10"/>
        <v>0</v>
      </c>
      <c r="R8" s="472">
        <f t="shared" ref="R8:R31" si="23">IF($S$2&lt;0,MIN(F8:G8),MAX(F8:G8))</f>
        <v>2206.65870560757</v>
      </c>
      <c r="S8" s="472">
        <f t="shared" ref="S8:S31" si="24">IF($S$2&lt;0,MAX(F8:G8),MIN(F8:G8))</f>
        <v>1962.65870560757</v>
      </c>
      <c r="T8" s="472" t="e">
        <f ca="1">figintl(E8,1,D8,"X",#REF!)</f>
        <v>#NAME?</v>
      </c>
      <c r="U8" s="472" t="e">
        <f t="shared" ca="1" si="0"/>
        <v>#NAME?</v>
      </c>
    </row>
    <row r="9" spans="1:21" s="446" customFormat="1" ht="12.75" hidden="1" outlineLevel="1">
      <c r="A9" s="468">
        <f t="shared" si="13"/>
        <v>0</v>
      </c>
      <c r="B9" s="439" t="s">
        <v>144</v>
      </c>
      <c r="C9" s="440">
        <v>0</v>
      </c>
      <c r="D9" s="441">
        <v>0</v>
      </c>
      <c r="E9" s="469">
        <v>0</v>
      </c>
      <c r="F9" s="470">
        <f t="shared" si="17"/>
        <v>1962.65870560757</v>
      </c>
      <c r="G9" s="470">
        <f t="shared" si="18"/>
        <v>1962.65870560757</v>
      </c>
      <c r="H9" s="470">
        <f t="shared" si="19"/>
        <v>1962.65870560757</v>
      </c>
      <c r="I9" s="470">
        <f t="shared" si="20"/>
        <v>0</v>
      </c>
      <c r="J9" s="470">
        <f t="shared" si="6"/>
        <v>0</v>
      </c>
      <c r="K9" s="470">
        <f t="shared" si="7"/>
        <v>0</v>
      </c>
      <c r="L9" s="470">
        <f t="shared" si="21"/>
        <v>0</v>
      </c>
      <c r="M9" s="470">
        <f t="shared" si="15"/>
        <v>0</v>
      </c>
      <c r="N9" s="470">
        <f t="shared" si="16"/>
        <v>0</v>
      </c>
      <c r="O9" s="470">
        <f t="shared" si="22"/>
        <v>0</v>
      </c>
      <c r="P9" s="470">
        <f t="shared" si="9"/>
        <v>0</v>
      </c>
      <c r="Q9" s="470">
        <f t="shared" si="10"/>
        <v>0</v>
      </c>
      <c r="R9" s="470">
        <f t="shared" si="23"/>
        <v>1962.65870560757</v>
      </c>
      <c r="S9" s="470">
        <f t="shared" si="24"/>
        <v>1962.65870560757</v>
      </c>
      <c r="T9" s="470" t="e">
        <f ca="1">figintl(E9,1,D9,"X",#REF!)</f>
        <v>#NAME?</v>
      </c>
      <c r="U9" s="470" t="str">
        <f t="shared" si="0"/>
        <v/>
      </c>
    </row>
    <row r="10" spans="1:21" s="446" customFormat="1" ht="12.75" hidden="1" outlineLevel="1">
      <c r="A10" s="468">
        <f t="shared" si="13"/>
        <v>0</v>
      </c>
      <c r="B10" s="447" t="s">
        <v>145</v>
      </c>
      <c r="C10" s="448">
        <v>0</v>
      </c>
      <c r="D10" s="449">
        <v>0</v>
      </c>
      <c r="E10" s="471">
        <v>0</v>
      </c>
      <c r="F10" s="472">
        <f t="shared" si="17"/>
        <v>1962.65870560757</v>
      </c>
      <c r="G10" s="472">
        <f t="shared" si="18"/>
        <v>1962.65870560757</v>
      </c>
      <c r="H10" s="472">
        <f t="shared" si="19"/>
        <v>1962.65870560757</v>
      </c>
      <c r="I10" s="472">
        <f t="shared" si="20"/>
        <v>0</v>
      </c>
      <c r="J10" s="472">
        <f t="shared" si="6"/>
        <v>0</v>
      </c>
      <c r="K10" s="472">
        <f t="shared" si="7"/>
        <v>0</v>
      </c>
      <c r="L10" s="472">
        <f t="shared" si="21"/>
        <v>0</v>
      </c>
      <c r="M10" s="472">
        <f t="shared" si="15"/>
        <v>0</v>
      </c>
      <c r="N10" s="472">
        <f t="shared" si="16"/>
        <v>0</v>
      </c>
      <c r="O10" s="472">
        <f t="shared" si="22"/>
        <v>0</v>
      </c>
      <c r="P10" s="472">
        <f t="shared" si="9"/>
        <v>0</v>
      </c>
      <c r="Q10" s="472">
        <f t="shared" si="10"/>
        <v>0</v>
      </c>
      <c r="R10" s="472">
        <f t="shared" si="23"/>
        <v>1962.65870560757</v>
      </c>
      <c r="S10" s="472">
        <f t="shared" si="24"/>
        <v>1962.65870560757</v>
      </c>
      <c r="T10" s="472" t="e">
        <f ca="1">figintl(E10,1,D10,"X",#REF!)</f>
        <v>#NAME?</v>
      </c>
      <c r="U10" s="472" t="str">
        <f t="shared" si="0"/>
        <v/>
      </c>
    </row>
    <row r="11" spans="1:21" ht="12.75" collapsed="1">
      <c r="A11" s="424" t="str">
        <f t="shared" ref="A11:A18" si="25">IF(OR(C11=0,C11="S",C11="+S"),0,C11)</f>
        <v>+X</v>
      </c>
      <c r="B11" s="434" t="s">
        <v>147</v>
      </c>
      <c r="C11" s="435" t="s">
        <v>14</v>
      </c>
      <c r="D11" s="436">
        <v>0</v>
      </c>
      <c r="E11" s="473">
        <v>-328</v>
      </c>
      <c r="F11" s="466">
        <f t="shared" ref="F11:F18" si="26">IF($C11="X",0,IF(AND(OR($C11="S",$C11="+S"),OR($C10="X",$C10="+X")),F10,G10))</f>
        <v>1962.65870560757</v>
      </c>
      <c r="G11" s="466">
        <f t="shared" ref="G11:G18" si="27">F11+IF($C11=0,0,$E11)</f>
        <v>1634.65870560757</v>
      </c>
      <c r="H11" s="466">
        <f t="shared" ref="H11:H18" si="28">IF(F11=0,0,IF(SIGN(F11)=SIGN(G11),IF(SIGN(F11)&gt;0,MIN(F11:G11),MAX(F11:G11)),0))</f>
        <v>1634.65870560757</v>
      </c>
      <c r="I11" s="466">
        <f t="shared" ref="I11:I18" si="29">IF(AND($C12="S",$C11="X"),IF($C12="S",$I12,0),IF(OR($C11="X",$C11="S"),E11,0))</f>
        <v>0</v>
      </c>
      <c r="J11" s="466">
        <f t="shared" si="6"/>
        <v>0</v>
      </c>
      <c r="K11" s="466">
        <f t="shared" si="7"/>
        <v>0</v>
      </c>
      <c r="L11" s="467">
        <f>ABS(E11)</f>
        <v>328</v>
      </c>
      <c r="M11" s="467">
        <v>0</v>
      </c>
      <c r="N11" s="467">
        <v>0</v>
      </c>
      <c r="O11" s="466">
        <f t="shared" ref="O11:O18" si="30">IF(AND($C12="+S",$C11="+X"),IF($C12="+S",$O12,0),IF(OR($C11="+X",$C11="+S"),IF($H11&gt;0,0,IF($H11&lt;0,-ABS(E11),IF(E11=0,0,MIN($F11:$G11)))),0))</f>
        <v>0</v>
      </c>
      <c r="P11" s="466">
        <f t="shared" si="9"/>
        <v>0</v>
      </c>
      <c r="Q11" s="466">
        <f t="shared" si="10"/>
        <v>0</v>
      </c>
      <c r="R11" s="466">
        <f t="shared" ref="R11:R18" si="31">IF($S$2&lt;0,MIN(F11:G11),MAX(F11:G11))</f>
        <v>1962.65870560757</v>
      </c>
      <c r="S11" s="466">
        <f t="shared" ref="S11:S18" si="32">IF($S$2&lt;0,MAX(F11:G11),MIN(F11:G11))</f>
        <v>1634.65870560757</v>
      </c>
      <c r="T11" s="466" t="e">
        <f ca="1">figintl(E11,1,D11,"X",#REF!)</f>
        <v>#NAME?</v>
      </c>
      <c r="U11" s="466" t="e">
        <f t="shared" ca="1" si="0"/>
        <v>#NAME?</v>
      </c>
    </row>
    <row r="12" spans="1:21" s="446" customFormat="1" ht="12.75" hidden="1" outlineLevel="1">
      <c r="A12" s="468">
        <f t="shared" si="25"/>
        <v>0</v>
      </c>
      <c r="B12" s="439" t="s">
        <v>148</v>
      </c>
      <c r="C12" s="440" t="s">
        <v>149</v>
      </c>
      <c r="D12" s="441">
        <v>0</v>
      </c>
      <c r="E12" s="469">
        <v>-101</v>
      </c>
      <c r="F12" s="470">
        <f t="shared" si="26"/>
        <v>1962.65870560757</v>
      </c>
      <c r="G12" s="470">
        <f t="shared" si="27"/>
        <v>1861.65870560757</v>
      </c>
      <c r="H12" s="470">
        <f t="shared" si="28"/>
        <v>1861.65870560757</v>
      </c>
      <c r="I12" s="470">
        <f t="shared" si="29"/>
        <v>0</v>
      </c>
      <c r="J12" s="470">
        <f t="shared" si="6"/>
        <v>0</v>
      </c>
      <c r="K12" s="470">
        <f t="shared" si="7"/>
        <v>0</v>
      </c>
      <c r="L12" s="470">
        <f t="shared" ref="L12:L18" si="33">IF(AND($C13="+S",$C12="+X"),IF($C13="+S",$L13,0),IF(OR($C12="+X",$C12="+S"),IF($H12&gt;0,ABS(E12),IF($H12&lt;0,0,IF(E12=0,0,MAX($F12:$G12)))),0))</f>
        <v>101</v>
      </c>
      <c r="M12" s="470">
        <f t="shared" si="15"/>
        <v>0</v>
      </c>
      <c r="N12" s="470">
        <f t="shared" si="16"/>
        <v>0</v>
      </c>
      <c r="O12" s="470">
        <f t="shared" si="30"/>
        <v>0</v>
      </c>
      <c r="P12" s="470">
        <f t="shared" si="9"/>
        <v>0</v>
      </c>
      <c r="Q12" s="470">
        <f t="shared" si="10"/>
        <v>0</v>
      </c>
      <c r="R12" s="470">
        <f t="shared" si="31"/>
        <v>1962.65870560757</v>
      </c>
      <c r="S12" s="470">
        <f t="shared" si="32"/>
        <v>1861.65870560757</v>
      </c>
      <c r="T12" s="470" t="e">
        <f ca="1">figintl(E12,1,D12,"X",#REF!)</f>
        <v>#NAME?</v>
      </c>
      <c r="U12" s="470" t="e">
        <f t="shared" ca="1" si="0"/>
        <v>#NAME?</v>
      </c>
    </row>
    <row r="13" spans="1:21" s="446" customFormat="1" ht="12.75" hidden="1" outlineLevel="1">
      <c r="A13" s="468">
        <f t="shared" si="25"/>
        <v>0</v>
      </c>
      <c r="B13" s="439" t="s">
        <v>150</v>
      </c>
      <c r="C13" s="440" t="s">
        <v>149</v>
      </c>
      <c r="D13" s="441">
        <v>0</v>
      </c>
      <c r="E13" s="469">
        <v>-91</v>
      </c>
      <c r="F13" s="470">
        <f t="shared" si="26"/>
        <v>1861.65870560757</v>
      </c>
      <c r="G13" s="470">
        <f t="shared" si="27"/>
        <v>1770.65870560757</v>
      </c>
      <c r="H13" s="470">
        <f t="shared" si="28"/>
        <v>1770.65870560757</v>
      </c>
      <c r="I13" s="470">
        <f t="shared" si="29"/>
        <v>0</v>
      </c>
      <c r="J13" s="470">
        <f t="shared" si="6"/>
        <v>0</v>
      </c>
      <c r="K13" s="470">
        <f t="shared" si="7"/>
        <v>0</v>
      </c>
      <c r="L13" s="470">
        <f t="shared" si="33"/>
        <v>91</v>
      </c>
      <c r="M13" s="470">
        <f t="shared" si="15"/>
        <v>0</v>
      </c>
      <c r="N13" s="470">
        <f t="shared" si="16"/>
        <v>0</v>
      </c>
      <c r="O13" s="470">
        <f t="shared" si="30"/>
        <v>0</v>
      </c>
      <c r="P13" s="470">
        <f t="shared" si="9"/>
        <v>0</v>
      </c>
      <c r="Q13" s="470">
        <f t="shared" si="10"/>
        <v>0</v>
      </c>
      <c r="R13" s="470">
        <f t="shared" si="31"/>
        <v>1861.65870560757</v>
      </c>
      <c r="S13" s="470">
        <f t="shared" si="32"/>
        <v>1770.65870560757</v>
      </c>
      <c r="T13" s="470" t="e">
        <f ca="1">figintl(E13,1,D13,"X",#REF!)</f>
        <v>#NAME?</v>
      </c>
      <c r="U13" s="470" t="e">
        <f t="shared" ca="1" si="0"/>
        <v>#NAME?</v>
      </c>
    </row>
    <row r="14" spans="1:21" s="446" customFormat="1" ht="12.75" hidden="1" outlineLevel="1">
      <c r="A14" s="468">
        <f t="shared" si="25"/>
        <v>0</v>
      </c>
      <c r="B14" s="447" t="s">
        <v>54</v>
      </c>
      <c r="C14" s="448" t="s">
        <v>149</v>
      </c>
      <c r="D14" s="449">
        <v>0</v>
      </c>
      <c r="E14" s="471">
        <v>-136</v>
      </c>
      <c r="F14" s="472">
        <f t="shared" si="26"/>
        <v>1770.65870560757</v>
      </c>
      <c r="G14" s="472">
        <f t="shared" si="27"/>
        <v>1634.65870560757</v>
      </c>
      <c r="H14" s="472">
        <f t="shared" si="28"/>
        <v>1634.65870560757</v>
      </c>
      <c r="I14" s="472">
        <f t="shared" si="29"/>
        <v>0</v>
      </c>
      <c r="J14" s="472">
        <f t="shared" si="6"/>
        <v>0</v>
      </c>
      <c r="K14" s="472">
        <f t="shared" si="7"/>
        <v>0</v>
      </c>
      <c r="L14" s="472">
        <f t="shared" si="33"/>
        <v>136</v>
      </c>
      <c r="M14" s="472">
        <f t="shared" si="15"/>
        <v>0</v>
      </c>
      <c r="N14" s="472">
        <f t="shared" si="16"/>
        <v>0</v>
      </c>
      <c r="O14" s="472">
        <f t="shared" si="30"/>
        <v>0</v>
      </c>
      <c r="P14" s="472">
        <f t="shared" si="9"/>
        <v>0</v>
      </c>
      <c r="Q14" s="472">
        <f t="shared" si="10"/>
        <v>0</v>
      </c>
      <c r="R14" s="472">
        <f t="shared" si="31"/>
        <v>1770.65870560757</v>
      </c>
      <c r="S14" s="472">
        <f t="shared" si="32"/>
        <v>1634.65870560757</v>
      </c>
      <c r="T14" s="472" t="e">
        <f ca="1">figintl(E14,1,D14,"X",#REF!)</f>
        <v>#NAME?</v>
      </c>
      <c r="U14" s="472" t="e">
        <f t="shared" ca="1" si="0"/>
        <v>#NAME?</v>
      </c>
    </row>
    <row r="15" spans="1:21" ht="12.75" collapsed="1">
      <c r="A15" s="424" t="str">
        <f t="shared" si="25"/>
        <v>+X</v>
      </c>
      <c r="B15" s="434" t="s">
        <v>176</v>
      </c>
      <c r="C15" s="435" t="s">
        <v>14</v>
      </c>
      <c r="D15" s="436">
        <v>0</v>
      </c>
      <c r="E15" s="473">
        <v>-380</v>
      </c>
      <c r="F15" s="466">
        <f t="shared" si="26"/>
        <v>1634.65870560757</v>
      </c>
      <c r="G15" s="466">
        <f t="shared" si="27"/>
        <v>1254.65870560757</v>
      </c>
      <c r="H15" s="466">
        <f t="shared" si="28"/>
        <v>1254.65870560757</v>
      </c>
      <c r="I15" s="466">
        <f t="shared" si="29"/>
        <v>0</v>
      </c>
      <c r="J15" s="466">
        <f t="shared" si="6"/>
        <v>0</v>
      </c>
      <c r="K15" s="466">
        <f t="shared" si="7"/>
        <v>0</v>
      </c>
      <c r="L15" s="467">
        <f>ABS(E15)</f>
        <v>380</v>
      </c>
      <c r="M15" s="467">
        <v>0</v>
      </c>
      <c r="N15" s="467">
        <v>0</v>
      </c>
      <c r="O15" s="466">
        <f t="shared" si="30"/>
        <v>0</v>
      </c>
      <c r="P15" s="466">
        <f t="shared" si="9"/>
        <v>0</v>
      </c>
      <c r="Q15" s="466">
        <f t="shared" si="10"/>
        <v>0</v>
      </c>
      <c r="R15" s="466">
        <f t="shared" si="31"/>
        <v>1634.65870560757</v>
      </c>
      <c r="S15" s="466">
        <f t="shared" si="32"/>
        <v>1254.65870560757</v>
      </c>
      <c r="T15" s="466" t="e">
        <f ca="1">figintl(E15,1,D15,"X",#REF!)</f>
        <v>#NAME?</v>
      </c>
      <c r="U15" s="467" t="e">
        <f ca="1">IF(OR($C15="S",$C15="+S"),$B15&amp;" "&amp;$T15,"")&amp;IF(OR($C15="X",$C15="+X"),""&amp;IF(OR($C16="S",$C16="+S"),""&amp;U16&amp;IF(OR($C17="S",$C17="+S"),"
"&amp;U17,"")&amp;IF(OR($C18="S",$C18="+S"),"
"&amp;U18,""),""),"")</f>
        <v>#NAME?</v>
      </c>
    </row>
    <row r="16" spans="1:21" s="446" customFormat="1" ht="12.75" hidden="1" outlineLevel="1">
      <c r="A16" s="468">
        <f t="shared" si="25"/>
        <v>0</v>
      </c>
      <c r="B16" s="439" t="s">
        <v>146</v>
      </c>
      <c r="C16" s="440" t="s">
        <v>149</v>
      </c>
      <c r="D16" s="441">
        <v>0</v>
      </c>
      <c r="E16" s="469">
        <v>-305</v>
      </c>
      <c r="F16" s="470">
        <f t="shared" si="26"/>
        <v>1634.65870560757</v>
      </c>
      <c r="G16" s="470">
        <f t="shared" si="27"/>
        <v>1329.65870560757</v>
      </c>
      <c r="H16" s="470">
        <f t="shared" si="28"/>
        <v>1329.65870560757</v>
      </c>
      <c r="I16" s="470">
        <f t="shared" si="29"/>
        <v>0</v>
      </c>
      <c r="J16" s="470">
        <f t="shared" si="6"/>
        <v>0</v>
      </c>
      <c r="K16" s="470">
        <f t="shared" si="7"/>
        <v>0</v>
      </c>
      <c r="L16" s="470">
        <f t="shared" si="33"/>
        <v>305</v>
      </c>
      <c r="M16" s="470">
        <f t="shared" si="15"/>
        <v>0</v>
      </c>
      <c r="N16" s="470">
        <f t="shared" si="16"/>
        <v>0</v>
      </c>
      <c r="O16" s="470">
        <f t="shared" si="30"/>
        <v>0</v>
      </c>
      <c r="P16" s="470">
        <f t="shared" si="9"/>
        <v>0</v>
      </c>
      <c r="Q16" s="470">
        <f t="shared" si="10"/>
        <v>0</v>
      </c>
      <c r="R16" s="470">
        <f t="shared" si="31"/>
        <v>1634.65870560757</v>
      </c>
      <c r="S16" s="470">
        <f t="shared" si="32"/>
        <v>1329.65870560757</v>
      </c>
      <c r="T16" s="470" t="e">
        <f ca="1">figintl(E16,1,D16,"X",#REF!)</f>
        <v>#NAME?</v>
      </c>
      <c r="U16" s="470" t="e">
        <f t="shared" ca="1" si="0"/>
        <v>#NAME?</v>
      </c>
    </row>
    <row r="17" spans="1:21" s="446" customFormat="1" ht="12.75" hidden="1" outlineLevel="1">
      <c r="A17" s="468">
        <f t="shared" si="25"/>
        <v>0</v>
      </c>
      <c r="B17" s="439" t="s">
        <v>151</v>
      </c>
      <c r="C17" s="440" t="s">
        <v>149</v>
      </c>
      <c r="D17" s="441">
        <v>0</v>
      </c>
      <c r="E17" s="469">
        <v>-75</v>
      </c>
      <c r="F17" s="470">
        <f t="shared" si="26"/>
        <v>1329.65870560757</v>
      </c>
      <c r="G17" s="470">
        <f t="shared" si="27"/>
        <v>1254.65870560757</v>
      </c>
      <c r="H17" s="470">
        <f t="shared" si="28"/>
        <v>1254.65870560757</v>
      </c>
      <c r="I17" s="470">
        <f t="shared" si="29"/>
        <v>0</v>
      </c>
      <c r="J17" s="470">
        <f t="shared" si="6"/>
        <v>0</v>
      </c>
      <c r="K17" s="470">
        <f t="shared" si="7"/>
        <v>0</v>
      </c>
      <c r="L17" s="470">
        <f t="shared" si="33"/>
        <v>75</v>
      </c>
      <c r="M17" s="470">
        <f t="shared" si="15"/>
        <v>0</v>
      </c>
      <c r="N17" s="470">
        <f t="shared" si="16"/>
        <v>0</v>
      </c>
      <c r="O17" s="470">
        <f t="shared" si="30"/>
        <v>0</v>
      </c>
      <c r="P17" s="470">
        <f t="shared" si="9"/>
        <v>0</v>
      </c>
      <c r="Q17" s="470">
        <f t="shared" si="10"/>
        <v>0</v>
      </c>
      <c r="R17" s="470">
        <f t="shared" si="31"/>
        <v>1329.65870560757</v>
      </c>
      <c r="S17" s="470">
        <f t="shared" si="32"/>
        <v>1254.65870560757</v>
      </c>
      <c r="T17" s="470" t="e">
        <f ca="1">figintl(E17,1,D17,"X",#REF!)</f>
        <v>#NAME?</v>
      </c>
      <c r="U17" s="470" t="e">
        <f t="shared" ca="1" si="0"/>
        <v>#NAME?</v>
      </c>
    </row>
    <row r="18" spans="1:21" ht="12.75" hidden="1" outlineLevel="1" collapsed="1">
      <c r="A18" s="424">
        <f t="shared" si="25"/>
        <v>0</v>
      </c>
      <c r="B18" s="443" t="s">
        <v>152</v>
      </c>
      <c r="C18" s="462">
        <v>0</v>
      </c>
      <c r="D18" s="444">
        <v>0</v>
      </c>
      <c r="E18" s="463">
        <v>1255</v>
      </c>
      <c r="F18" s="464">
        <f t="shared" si="26"/>
        <v>1254.65870560757</v>
      </c>
      <c r="G18" s="464">
        <f t="shared" si="27"/>
        <v>1254.65870560757</v>
      </c>
      <c r="H18" s="464">
        <f t="shared" si="28"/>
        <v>1254.65870560757</v>
      </c>
      <c r="I18" s="464">
        <f t="shared" si="29"/>
        <v>0</v>
      </c>
      <c r="J18" s="464">
        <f t="shared" si="6"/>
        <v>0</v>
      </c>
      <c r="K18" s="464">
        <f t="shared" si="7"/>
        <v>0</v>
      </c>
      <c r="L18" s="464">
        <f t="shared" si="33"/>
        <v>0</v>
      </c>
      <c r="M18" s="464">
        <f t="shared" si="15"/>
        <v>0</v>
      </c>
      <c r="N18" s="464">
        <f t="shared" si="16"/>
        <v>0</v>
      </c>
      <c r="O18" s="464">
        <f t="shared" si="30"/>
        <v>0</v>
      </c>
      <c r="P18" s="464">
        <f t="shared" si="9"/>
        <v>0</v>
      </c>
      <c r="Q18" s="464">
        <f t="shared" si="10"/>
        <v>0</v>
      </c>
      <c r="R18" s="464">
        <f t="shared" si="31"/>
        <v>1254.65870560757</v>
      </c>
      <c r="S18" s="464">
        <f t="shared" si="32"/>
        <v>1254.65870560757</v>
      </c>
      <c r="T18" s="464" t="e">
        <f ca="1">figintl(E18,1,D18,"X",#REF!)</f>
        <v>#NAME?</v>
      </c>
      <c r="U18" s="464" t="str">
        <f t="shared" si="0"/>
        <v/>
      </c>
    </row>
    <row r="19" spans="1:21" ht="12.75" collapsed="1">
      <c r="A19" s="424" t="str">
        <f t="shared" si="13"/>
        <v>+X</v>
      </c>
      <c r="B19" s="434" t="s">
        <v>153</v>
      </c>
      <c r="C19" s="435" t="s">
        <v>14</v>
      </c>
      <c r="D19" s="436">
        <v>0</v>
      </c>
      <c r="E19" s="473">
        <v>-160.99999999999997</v>
      </c>
      <c r="F19" s="466">
        <f>IF($C19="X",0,IF(AND(OR($C19="S",$C19="+S"),OR($C18="X",$C18="+X")),F18,G18))</f>
        <v>1254.65870560757</v>
      </c>
      <c r="G19" s="466">
        <f t="shared" si="18"/>
        <v>1093.65870560757</v>
      </c>
      <c r="H19" s="466">
        <f t="shared" si="19"/>
        <v>1093.65870560757</v>
      </c>
      <c r="I19" s="466">
        <f t="shared" si="20"/>
        <v>0</v>
      </c>
      <c r="J19" s="466">
        <f t="shared" si="6"/>
        <v>0</v>
      </c>
      <c r="K19" s="466">
        <f t="shared" si="7"/>
        <v>0</v>
      </c>
      <c r="L19" s="467">
        <f>ABS(E19)</f>
        <v>160.99999999999997</v>
      </c>
      <c r="M19" s="467">
        <v>0</v>
      </c>
      <c r="N19" s="467">
        <v>0</v>
      </c>
      <c r="O19" s="466">
        <f t="shared" si="22"/>
        <v>0</v>
      </c>
      <c r="P19" s="466">
        <f t="shared" si="9"/>
        <v>0</v>
      </c>
      <c r="Q19" s="466">
        <f t="shared" si="10"/>
        <v>0</v>
      </c>
      <c r="R19" s="466">
        <f t="shared" si="23"/>
        <v>1254.65870560757</v>
      </c>
      <c r="S19" s="466">
        <f t="shared" si="24"/>
        <v>1093.65870560757</v>
      </c>
      <c r="T19" s="466" t="e">
        <f ca="1">figintl(E19,1,D19,"X",#REF!)</f>
        <v>#NAME?</v>
      </c>
      <c r="U19" s="466" t="e">
        <f t="shared" ca="1" si="0"/>
        <v>#NAME?</v>
      </c>
    </row>
    <row r="20" spans="1:21" s="446" customFormat="1" ht="12.75" hidden="1" outlineLevel="1">
      <c r="A20" s="468">
        <f>IF(OR(C20=0,C20="S",C20="+S"),0,C20)</f>
        <v>0</v>
      </c>
      <c r="B20" s="439" t="s">
        <v>154</v>
      </c>
      <c r="C20" s="440" t="s">
        <v>149</v>
      </c>
      <c r="D20" s="441">
        <v>0</v>
      </c>
      <c r="E20" s="469">
        <v>-62.01</v>
      </c>
      <c r="F20" s="454">
        <f t="shared" si="17"/>
        <v>1254.65870560757</v>
      </c>
      <c r="G20" s="454">
        <f t="shared" si="18"/>
        <v>1192.64870560757</v>
      </c>
      <c r="H20" s="454">
        <f t="shared" si="19"/>
        <v>1192.64870560757</v>
      </c>
      <c r="I20" s="454">
        <f t="shared" si="20"/>
        <v>0</v>
      </c>
      <c r="J20" s="454">
        <f t="shared" si="6"/>
        <v>0</v>
      </c>
      <c r="K20" s="454">
        <f t="shared" si="7"/>
        <v>0</v>
      </c>
      <c r="L20" s="454">
        <f t="shared" si="21"/>
        <v>62.01</v>
      </c>
      <c r="M20" s="454">
        <f t="shared" si="15"/>
        <v>0</v>
      </c>
      <c r="N20" s="454">
        <f t="shared" si="16"/>
        <v>0</v>
      </c>
      <c r="O20" s="454">
        <f t="shared" si="22"/>
        <v>0</v>
      </c>
      <c r="P20" s="454">
        <f t="shared" si="9"/>
        <v>0</v>
      </c>
      <c r="Q20" s="454">
        <f t="shared" si="10"/>
        <v>0</v>
      </c>
      <c r="R20" s="454">
        <f t="shared" si="23"/>
        <v>1254.65870560757</v>
      </c>
      <c r="S20" s="454">
        <f t="shared" si="24"/>
        <v>1192.64870560757</v>
      </c>
      <c r="T20" s="454" t="e">
        <f ca="1">figintl(E20,1,D20,"X",#REF!)</f>
        <v>#NAME?</v>
      </c>
      <c r="U20" s="454" t="e">
        <f t="shared" ca="1" si="0"/>
        <v>#NAME?</v>
      </c>
    </row>
    <row r="21" spans="1:21" s="446" customFormat="1" ht="12.75" hidden="1" outlineLevel="1">
      <c r="A21" s="468">
        <f>IF(OR(C21=0,C21="S",C21="+S"),0,C21)</f>
        <v>0</v>
      </c>
      <c r="B21" s="439" t="s">
        <v>155</v>
      </c>
      <c r="C21" s="440" t="s">
        <v>149</v>
      </c>
      <c r="D21" s="441">
        <v>0</v>
      </c>
      <c r="E21" s="469">
        <v>-81.72</v>
      </c>
      <c r="F21" s="454">
        <f t="shared" si="17"/>
        <v>1192.64870560757</v>
      </c>
      <c r="G21" s="454">
        <f t="shared" si="18"/>
        <v>1110.92870560757</v>
      </c>
      <c r="H21" s="454">
        <f t="shared" si="19"/>
        <v>1110.92870560757</v>
      </c>
      <c r="I21" s="454">
        <f t="shared" si="20"/>
        <v>0</v>
      </c>
      <c r="J21" s="454">
        <f t="shared" si="6"/>
        <v>0</v>
      </c>
      <c r="K21" s="454">
        <f t="shared" si="7"/>
        <v>0</v>
      </c>
      <c r="L21" s="454">
        <f t="shared" si="21"/>
        <v>81.72</v>
      </c>
      <c r="M21" s="454">
        <f t="shared" si="15"/>
        <v>0</v>
      </c>
      <c r="N21" s="454">
        <f t="shared" si="16"/>
        <v>0</v>
      </c>
      <c r="O21" s="454">
        <f t="shared" si="22"/>
        <v>0</v>
      </c>
      <c r="P21" s="454">
        <f t="shared" si="9"/>
        <v>0</v>
      </c>
      <c r="Q21" s="454">
        <f t="shared" si="10"/>
        <v>0</v>
      </c>
      <c r="R21" s="454">
        <f t="shared" si="23"/>
        <v>1192.64870560757</v>
      </c>
      <c r="S21" s="454">
        <f t="shared" si="24"/>
        <v>1110.92870560757</v>
      </c>
      <c r="T21" s="454" t="e">
        <f ca="1">figintl(E21,1,D21,"X",#REF!)</f>
        <v>#NAME?</v>
      </c>
      <c r="U21" s="454" t="e">
        <f t="shared" ca="1" si="0"/>
        <v>#NAME?</v>
      </c>
    </row>
    <row r="22" spans="1:21" s="446" customFormat="1" ht="12.75" hidden="1" outlineLevel="1">
      <c r="A22" s="468">
        <f t="shared" si="13"/>
        <v>0</v>
      </c>
      <c r="B22" s="447" t="s">
        <v>156</v>
      </c>
      <c r="C22" s="448" t="s">
        <v>149</v>
      </c>
      <c r="D22" s="449">
        <v>0</v>
      </c>
      <c r="E22" s="471">
        <v>-17.269999999999982</v>
      </c>
      <c r="F22" s="474">
        <f t="shared" si="17"/>
        <v>1110.92870560757</v>
      </c>
      <c r="G22" s="474">
        <f t="shared" si="18"/>
        <v>1093.65870560757</v>
      </c>
      <c r="H22" s="474">
        <f t="shared" si="19"/>
        <v>1093.65870560757</v>
      </c>
      <c r="I22" s="474">
        <f t="shared" si="20"/>
        <v>0</v>
      </c>
      <c r="J22" s="474">
        <f t="shared" si="6"/>
        <v>0</v>
      </c>
      <c r="K22" s="474">
        <f t="shared" si="7"/>
        <v>0</v>
      </c>
      <c r="L22" s="474">
        <f t="shared" si="21"/>
        <v>17.269999999999982</v>
      </c>
      <c r="M22" s="474">
        <f t="shared" si="15"/>
        <v>0</v>
      </c>
      <c r="N22" s="474">
        <f t="shared" si="16"/>
        <v>0</v>
      </c>
      <c r="O22" s="474">
        <f t="shared" si="22"/>
        <v>0</v>
      </c>
      <c r="P22" s="474">
        <f t="shared" si="9"/>
        <v>0</v>
      </c>
      <c r="Q22" s="474">
        <f t="shared" si="10"/>
        <v>0</v>
      </c>
      <c r="R22" s="474">
        <f t="shared" si="23"/>
        <v>1110.92870560757</v>
      </c>
      <c r="S22" s="474">
        <f t="shared" si="24"/>
        <v>1093.65870560757</v>
      </c>
      <c r="T22" s="474" t="e">
        <f ca="1">figintl(E22,1,D22,"X",#REF!)</f>
        <v>#NAME?</v>
      </c>
      <c r="U22" s="474" t="e">
        <f t="shared" ca="1" si="0"/>
        <v>#NAME?</v>
      </c>
    </row>
    <row r="23" spans="1:21" ht="12.75" collapsed="1">
      <c r="A23" s="424" t="str">
        <f>IF(OR(C23=0,C23="S",C23="+S"),0,C23)</f>
        <v>X</v>
      </c>
      <c r="B23" s="443" t="s">
        <v>157</v>
      </c>
      <c r="C23" s="462" t="s">
        <v>7</v>
      </c>
      <c r="D23" s="444">
        <v>0</v>
      </c>
      <c r="E23" s="463">
        <v>1094</v>
      </c>
      <c r="F23" s="464">
        <f>IF($C23="X",0,IF(AND(OR($C23="S",$C23="+S"),OR($C22="X",$C22="+X")),F22,G22))</f>
        <v>0</v>
      </c>
      <c r="G23" s="464">
        <f t="shared" si="18"/>
        <v>1094</v>
      </c>
      <c r="H23" s="464">
        <f t="shared" si="19"/>
        <v>0</v>
      </c>
      <c r="I23" s="464">
        <f t="shared" si="20"/>
        <v>1094</v>
      </c>
      <c r="J23" s="464">
        <f t="shared" si="6"/>
        <v>0</v>
      </c>
      <c r="K23" s="464">
        <f t="shared" si="7"/>
        <v>0</v>
      </c>
      <c r="L23" s="464">
        <f t="shared" si="21"/>
        <v>0</v>
      </c>
      <c r="M23" s="464">
        <f t="shared" si="15"/>
        <v>0</v>
      </c>
      <c r="N23" s="464">
        <f t="shared" si="16"/>
        <v>0</v>
      </c>
      <c r="O23" s="464">
        <f t="shared" si="22"/>
        <v>0</v>
      </c>
      <c r="P23" s="464">
        <f t="shared" si="9"/>
        <v>0</v>
      </c>
      <c r="Q23" s="464">
        <f t="shared" si="10"/>
        <v>0</v>
      </c>
      <c r="R23" s="464">
        <f t="shared" si="23"/>
        <v>1094</v>
      </c>
      <c r="S23" s="464">
        <f t="shared" si="24"/>
        <v>0</v>
      </c>
      <c r="T23" s="464" t="e">
        <f ca="1">figintl(E23,1,D23,"X",#REF!)</f>
        <v>#NAME?</v>
      </c>
      <c r="U23" s="464" t="str">
        <f t="shared" si="0"/>
        <v>FCF to
Solvay
share from
cont. ops.</v>
      </c>
    </row>
    <row r="24" spans="1:21" ht="12.75" hidden="1" outlineLevel="1">
      <c r="A24" s="424">
        <f>IF(OR(C24=0,C24="S",C24="+S"),0,C24)</f>
        <v>0</v>
      </c>
      <c r="B24" s="451" t="s">
        <v>158</v>
      </c>
      <c r="C24" s="452">
        <v>0</v>
      </c>
      <c r="D24" s="453">
        <v>0</v>
      </c>
      <c r="E24" s="465">
        <v>-5.999999999994543E-2</v>
      </c>
      <c r="F24" s="466">
        <f t="shared" si="17"/>
        <v>1094</v>
      </c>
      <c r="G24" s="466">
        <f t="shared" si="18"/>
        <v>1094</v>
      </c>
      <c r="H24" s="466">
        <f t="shared" si="19"/>
        <v>1094</v>
      </c>
      <c r="I24" s="466">
        <f t="shared" si="20"/>
        <v>0</v>
      </c>
      <c r="J24" s="466">
        <f t="shared" si="6"/>
        <v>0</v>
      </c>
      <c r="K24" s="466">
        <f t="shared" si="7"/>
        <v>0</v>
      </c>
      <c r="L24" s="466">
        <f t="shared" si="21"/>
        <v>0</v>
      </c>
      <c r="M24" s="466">
        <f t="shared" si="15"/>
        <v>0</v>
      </c>
      <c r="N24" s="466">
        <f t="shared" si="16"/>
        <v>0</v>
      </c>
      <c r="O24" s="466">
        <f t="shared" si="22"/>
        <v>0</v>
      </c>
      <c r="P24" s="466">
        <f t="shared" si="9"/>
        <v>0</v>
      </c>
      <c r="Q24" s="466">
        <f t="shared" si="10"/>
        <v>0</v>
      </c>
      <c r="R24" s="466">
        <f t="shared" si="23"/>
        <v>1094</v>
      </c>
      <c r="S24" s="466">
        <f t="shared" si="24"/>
        <v>1094</v>
      </c>
      <c r="T24" s="466" t="e">
        <f ca="1">figintl(E24,1,D24,"X",#REF!)</f>
        <v>#NAME?</v>
      </c>
      <c r="U24" s="466" t="str">
        <f t="shared" si="0"/>
        <v/>
      </c>
    </row>
    <row r="25" spans="1:21" ht="12.75" hidden="1" outlineLevel="1">
      <c r="A25" s="424">
        <f>IF(OR(C25=0,C25="S",C25="+S"),0,C25)</f>
        <v>0</v>
      </c>
      <c r="B25" s="434" t="s">
        <v>159</v>
      </c>
      <c r="C25" s="435">
        <v>0</v>
      </c>
      <c r="D25" s="436">
        <v>0</v>
      </c>
      <c r="E25" s="473">
        <v>1255.06</v>
      </c>
      <c r="F25" s="466">
        <f t="shared" si="17"/>
        <v>1094</v>
      </c>
      <c r="G25" s="466">
        <f t="shared" si="18"/>
        <v>1094</v>
      </c>
      <c r="H25" s="466">
        <f t="shared" si="19"/>
        <v>1094</v>
      </c>
      <c r="I25" s="466">
        <f t="shared" si="20"/>
        <v>0</v>
      </c>
      <c r="J25" s="466">
        <f t="shared" si="6"/>
        <v>0</v>
      </c>
      <c r="K25" s="466">
        <f t="shared" si="7"/>
        <v>0</v>
      </c>
      <c r="L25" s="466">
        <f t="shared" si="21"/>
        <v>0</v>
      </c>
      <c r="M25" s="466">
        <f t="shared" si="15"/>
        <v>0</v>
      </c>
      <c r="N25" s="466">
        <f t="shared" si="16"/>
        <v>0</v>
      </c>
      <c r="O25" s="466">
        <f t="shared" si="22"/>
        <v>0</v>
      </c>
      <c r="P25" s="466">
        <f t="shared" si="9"/>
        <v>0</v>
      </c>
      <c r="Q25" s="466">
        <f t="shared" si="10"/>
        <v>0</v>
      </c>
      <c r="R25" s="466">
        <f t="shared" si="23"/>
        <v>1094</v>
      </c>
      <c r="S25" s="466">
        <f t="shared" si="24"/>
        <v>1094</v>
      </c>
      <c r="T25" s="466" t="e">
        <f ca="1">figintl(E25,1,D25,"X",#REF!)</f>
        <v>#NAME?</v>
      </c>
      <c r="U25" s="466" t="str">
        <f t="shared" si="0"/>
        <v/>
      </c>
    </row>
    <row r="26" spans="1:21" s="476" customFormat="1" ht="12.75" hidden="1" outlineLevel="1">
      <c r="A26" s="475">
        <f t="shared" ref="A26:A31" si="34">IF(OR(C26=0,C26="S",C26="+S"),0,C26)</f>
        <v>0</v>
      </c>
      <c r="B26" s="443" t="s">
        <v>160</v>
      </c>
      <c r="C26" s="462">
        <v>0</v>
      </c>
      <c r="D26" s="444">
        <v>0</v>
      </c>
      <c r="E26" s="463">
        <v>1255</v>
      </c>
      <c r="F26" s="464">
        <f t="shared" si="17"/>
        <v>1094</v>
      </c>
      <c r="G26" s="464">
        <f t="shared" si="18"/>
        <v>1094</v>
      </c>
      <c r="H26" s="464">
        <f t="shared" si="19"/>
        <v>1094</v>
      </c>
      <c r="I26" s="464">
        <f t="shared" si="20"/>
        <v>0</v>
      </c>
      <c r="J26" s="464">
        <f t="shared" si="6"/>
        <v>0</v>
      </c>
      <c r="K26" s="464">
        <f t="shared" si="7"/>
        <v>0</v>
      </c>
      <c r="L26" s="464">
        <f t="shared" si="21"/>
        <v>0</v>
      </c>
      <c r="M26" s="464">
        <f t="shared" si="15"/>
        <v>0</v>
      </c>
      <c r="N26" s="464">
        <f t="shared" si="16"/>
        <v>0</v>
      </c>
      <c r="O26" s="464">
        <f t="shared" si="22"/>
        <v>0</v>
      </c>
      <c r="P26" s="464">
        <f t="shared" si="9"/>
        <v>0</v>
      </c>
      <c r="Q26" s="464">
        <f t="shared" si="10"/>
        <v>0</v>
      </c>
      <c r="R26" s="464">
        <f t="shared" si="23"/>
        <v>1094</v>
      </c>
      <c r="S26" s="464">
        <f t="shared" si="24"/>
        <v>1094</v>
      </c>
      <c r="T26" s="464" t="e">
        <f ca="1">figintl(E26,1,D26,"X",#REF!)</f>
        <v>#NAME?</v>
      </c>
      <c r="U26" s="464" t="str">
        <f t="shared" si="0"/>
        <v/>
      </c>
    </row>
    <row r="27" spans="1:21" s="476" customFormat="1" ht="12.75" hidden="1" outlineLevel="1">
      <c r="A27" s="475">
        <f t="shared" si="34"/>
        <v>0</v>
      </c>
      <c r="B27" s="434" t="s">
        <v>153</v>
      </c>
      <c r="C27" s="435">
        <v>0</v>
      </c>
      <c r="D27" s="436">
        <v>0</v>
      </c>
      <c r="E27" s="473">
        <v>-161.05999999999997</v>
      </c>
      <c r="F27" s="466">
        <f t="shared" si="17"/>
        <v>1094</v>
      </c>
      <c r="G27" s="466">
        <f t="shared" si="18"/>
        <v>1094</v>
      </c>
      <c r="H27" s="466">
        <f t="shared" si="19"/>
        <v>1094</v>
      </c>
      <c r="I27" s="466">
        <f t="shared" si="20"/>
        <v>0</v>
      </c>
      <c r="J27" s="466">
        <f t="shared" si="6"/>
        <v>0</v>
      </c>
      <c r="K27" s="466">
        <f t="shared" si="7"/>
        <v>0</v>
      </c>
      <c r="L27" s="466">
        <f t="shared" si="21"/>
        <v>0</v>
      </c>
      <c r="M27" s="466">
        <f t="shared" si="15"/>
        <v>0</v>
      </c>
      <c r="N27" s="466">
        <f t="shared" si="16"/>
        <v>0</v>
      </c>
      <c r="O27" s="466">
        <f t="shared" si="22"/>
        <v>0</v>
      </c>
      <c r="P27" s="466">
        <f t="shared" si="9"/>
        <v>0</v>
      </c>
      <c r="Q27" s="466">
        <f t="shared" si="10"/>
        <v>0</v>
      </c>
      <c r="R27" s="466">
        <f t="shared" si="23"/>
        <v>1094</v>
      </c>
      <c r="S27" s="466">
        <f t="shared" si="24"/>
        <v>1094</v>
      </c>
      <c r="T27" s="466" t="e">
        <f ca="1">figintl(E27,1,D27,"X",#REF!)</f>
        <v>#NAME?</v>
      </c>
      <c r="U27" s="466" t="str">
        <f t="shared" si="0"/>
        <v/>
      </c>
    </row>
    <row r="28" spans="1:21" s="446" customFormat="1" ht="12.75" hidden="1" outlineLevel="1">
      <c r="A28" s="468">
        <f t="shared" si="34"/>
        <v>0</v>
      </c>
      <c r="B28" s="439" t="s">
        <v>154</v>
      </c>
      <c r="C28" s="440">
        <v>0</v>
      </c>
      <c r="D28" s="441">
        <v>0</v>
      </c>
      <c r="E28" s="469">
        <v>-62.01</v>
      </c>
      <c r="F28" s="470">
        <f t="shared" si="17"/>
        <v>1094</v>
      </c>
      <c r="G28" s="470">
        <f t="shared" si="18"/>
        <v>1094</v>
      </c>
      <c r="H28" s="470">
        <f t="shared" si="19"/>
        <v>1094</v>
      </c>
      <c r="I28" s="470">
        <f t="shared" si="20"/>
        <v>0</v>
      </c>
      <c r="J28" s="470">
        <f t="shared" si="6"/>
        <v>0</v>
      </c>
      <c r="K28" s="470">
        <f t="shared" si="7"/>
        <v>0</v>
      </c>
      <c r="L28" s="470">
        <f t="shared" si="21"/>
        <v>0</v>
      </c>
      <c r="M28" s="470">
        <f t="shared" si="15"/>
        <v>0</v>
      </c>
      <c r="N28" s="470">
        <f t="shared" si="16"/>
        <v>0</v>
      </c>
      <c r="O28" s="470">
        <f t="shared" si="22"/>
        <v>0</v>
      </c>
      <c r="P28" s="470">
        <f t="shared" si="9"/>
        <v>0</v>
      </c>
      <c r="Q28" s="470">
        <f t="shared" si="10"/>
        <v>0</v>
      </c>
      <c r="R28" s="470">
        <f t="shared" si="23"/>
        <v>1094</v>
      </c>
      <c r="S28" s="470">
        <f t="shared" si="24"/>
        <v>1094</v>
      </c>
      <c r="T28" s="470" t="e">
        <f ca="1">figintl(E28,1,D28,"X",#REF!)</f>
        <v>#NAME?</v>
      </c>
      <c r="U28" s="470" t="str">
        <f t="shared" si="0"/>
        <v/>
      </c>
    </row>
    <row r="29" spans="1:21" s="446" customFormat="1" ht="12.75" hidden="1" outlineLevel="1">
      <c r="A29" s="468">
        <f t="shared" si="34"/>
        <v>0</v>
      </c>
      <c r="B29" s="439" t="s">
        <v>155</v>
      </c>
      <c r="C29" s="440">
        <v>0</v>
      </c>
      <c r="D29" s="441">
        <v>0</v>
      </c>
      <c r="E29" s="469">
        <v>-81.72</v>
      </c>
      <c r="F29" s="470">
        <f t="shared" si="17"/>
        <v>1094</v>
      </c>
      <c r="G29" s="470">
        <f t="shared" si="18"/>
        <v>1094</v>
      </c>
      <c r="H29" s="470">
        <f t="shared" si="19"/>
        <v>1094</v>
      </c>
      <c r="I29" s="470">
        <f t="shared" si="20"/>
        <v>0</v>
      </c>
      <c r="J29" s="470">
        <f t="shared" si="6"/>
        <v>0</v>
      </c>
      <c r="K29" s="470">
        <f t="shared" si="7"/>
        <v>0</v>
      </c>
      <c r="L29" s="470">
        <f t="shared" si="21"/>
        <v>0</v>
      </c>
      <c r="M29" s="470">
        <f t="shared" si="15"/>
        <v>0</v>
      </c>
      <c r="N29" s="470">
        <f t="shared" si="16"/>
        <v>0</v>
      </c>
      <c r="O29" s="470">
        <f t="shared" si="22"/>
        <v>0</v>
      </c>
      <c r="P29" s="470">
        <f t="shared" si="9"/>
        <v>0</v>
      </c>
      <c r="Q29" s="470">
        <f t="shared" si="10"/>
        <v>0</v>
      </c>
      <c r="R29" s="470">
        <f t="shared" si="23"/>
        <v>1094</v>
      </c>
      <c r="S29" s="470">
        <f t="shared" si="24"/>
        <v>1094</v>
      </c>
      <c r="T29" s="470" t="e">
        <f ca="1">figintl(E29,1,D29,"X",#REF!)</f>
        <v>#NAME?</v>
      </c>
      <c r="U29" s="470" t="str">
        <f t="shared" si="0"/>
        <v/>
      </c>
    </row>
    <row r="30" spans="1:21" s="446" customFormat="1" ht="12.75" hidden="1" outlineLevel="1">
      <c r="A30" s="468">
        <f t="shared" si="34"/>
        <v>0</v>
      </c>
      <c r="B30" s="447" t="s">
        <v>156</v>
      </c>
      <c r="C30" s="448">
        <v>0</v>
      </c>
      <c r="D30" s="449">
        <v>0</v>
      </c>
      <c r="E30" s="471">
        <v>-17.329999999999984</v>
      </c>
      <c r="F30" s="472">
        <f t="shared" si="17"/>
        <v>1094</v>
      </c>
      <c r="G30" s="472">
        <f t="shared" si="18"/>
        <v>1094</v>
      </c>
      <c r="H30" s="472">
        <f t="shared" si="19"/>
        <v>1094</v>
      </c>
      <c r="I30" s="472">
        <f t="shared" si="20"/>
        <v>0</v>
      </c>
      <c r="J30" s="472">
        <f t="shared" si="6"/>
        <v>0</v>
      </c>
      <c r="K30" s="472">
        <f t="shared" si="7"/>
        <v>0</v>
      </c>
      <c r="L30" s="472">
        <f t="shared" si="21"/>
        <v>0</v>
      </c>
      <c r="M30" s="472">
        <f t="shared" si="15"/>
        <v>0</v>
      </c>
      <c r="N30" s="472">
        <f t="shared" si="16"/>
        <v>0</v>
      </c>
      <c r="O30" s="472">
        <f t="shared" si="22"/>
        <v>0</v>
      </c>
      <c r="P30" s="472">
        <f t="shared" si="9"/>
        <v>0</v>
      </c>
      <c r="Q30" s="472">
        <f t="shared" si="10"/>
        <v>0</v>
      </c>
      <c r="R30" s="472">
        <f t="shared" si="23"/>
        <v>1094</v>
      </c>
      <c r="S30" s="472">
        <f t="shared" si="24"/>
        <v>1094</v>
      </c>
      <c r="T30" s="472" t="e">
        <f ca="1">figintl(E30,1,D30,"X",#REF!)</f>
        <v>#NAME?</v>
      </c>
      <c r="U30" s="472" t="str">
        <f t="shared" si="0"/>
        <v/>
      </c>
    </row>
    <row r="31" spans="1:21" s="476" customFormat="1" ht="12.75" hidden="1" outlineLevel="1" collapsed="1">
      <c r="A31" s="475">
        <f t="shared" si="34"/>
        <v>0</v>
      </c>
      <c r="B31" s="443" t="s">
        <v>161</v>
      </c>
      <c r="C31" s="462">
        <v>0</v>
      </c>
      <c r="D31" s="444">
        <v>0</v>
      </c>
      <c r="E31" s="463">
        <v>1093.94</v>
      </c>
      <c r="F31" s="464">
        <f t="shared" si="17"/>
        <v>1094</v>
      </c>
      <c r="G31" s="464">
        <f t="shared" si="18"/>
        <v>1094</v>
      </c>
      <c r="H31" s="464">
        <f t="shared" si="19"/>
        <v>1094</v>
      </c>
      <c r="I31" s="464">
        <f t="shared" si="20"/>
        <v>0</v>
      </c>
      <c r="J31" s="464">
        <f t="shared" si="6"/>
        <v>0</v>
      </c>
      <c r="K31" s="464">
        <f t="shared" si="7"/>
        <v>0</v>
      </c>
      <c r="L31" s="464">
        <f t="shared" si="21"/>
        <v>0</v>
      </c>
      <c r="M31" s="464">
        <f t="shared" si="15"/>
        <v>0</v>
      </c>
      <c r="N31" s="464">
        <f t="shared" si="16"/>
        <v>0</v>
      </c>
      <c r="O31" s="464">
        <f t="shared" si="22"/>
        <v>0</v>
      </c>
      <c r="P31" s="464">
        <f t="shared" si="9"/>
        <v>0</v>
      </c>
      <c r="Q31" s="464">
        <f t="shared" si="10"/>
        <v>0</v>
      </c>
      <c r="R31" s="464">
        <f t="shared" si="23"/>
        <v>1094</v>
      </c>
      <c r="S31" s="464">
        <f t="shared" si="24"/>
        <v>1094</v>
      </c>
      <c r="T31" s="464" t="e">
        <f ca="1">figintl(E31,1,D31,"X",#REF!)</f>
        <v>#NAME?</v>
      </c>
      <c r="U31" s="464" t="str">
        <f t="shared" si="0"/>
        <v/>
      </c>
    </row>
    <row r="32" spans="1:21" s="481" customFormat="1" ht="12.75" hidden="1" outlineLevel="1">
      <c r="A32" s="477"/>
      <c r="B32" s="478"/>
      <c r="C32" s="456"/>
      <c r="D32" s="479"/>
      <c r="E32" s="480"/>
      <c r="F32" s="480"/>
      <c r="G32" s="480"/>
      <c r="H32" s="480"/>
      <c r="I32" s="480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 t="str">
        <f t="shared" si="0"/>
        <v/>
      </c>
    </row>
    <row r="33" spans="1:21" s="481" customFormat="1" ht="12.75" hidden="1" outlineLevel="1">
      <c r="A33" s="477"/>
      <c r="B33" s="478"/>
      <c r="C33" s="456"/>
      <c r="D33" s="479"/>
      <c r="E33" s="480"/>
      <c r="F33" s="480"/>
      <c r="G33" s="480"/>
      <c r="H33" s="480"/>
      <c r="I33" s="480"/>
      <c r="J33" s="480"/>
      <c r="K33" s="480"/>
      <c r="L33" s="480"/>
      <c r="M33" s="480"/>
      <c r="N33" s="480"/>
      <c r="O33" s="480"/>
      <c r="P33" s="480"/>
      <c r="Q33" s="480"/>
      <c r="R33" s="480"/>
      <c r="S33" s="480"/>
      <c r="T33" s="480"/>
      <c r="U33" s="480" t="str">
        <f t="shared" si="0"/>
        <v/>
      </c>
    </row>
    <row r="34" spans="1:21" s="481" customFormat="1" ht="12.75" hidden="1" outlineLevel="1">
      <c r="A34" s="477"/>
      <c r="B34" s="482"/>
      <c r="C34" s="483"/>
      <c r="D34" s="484"/>
      <c r="E34" s="485"/>
      <c r="F34" s="485"/>
      <c r="G34" s="480"/>
      <c r="H34" s="485"/>
      <c r="I34" s="480"/>
      <c r="J34" s="480"/>
      <c r="K34" s="485"/>
      <c r="L34" s="480"/>
      <c r="M34" s="485"/>
      <c r="N34" s="480"/>
      <c r="O34" s="485"/>
      <c r="P34" s="480"/>
      <c r="Q34" s="485"/>
      <c r="R34" s="485"/>
      <c r="S34" s="485"/>
      <c r="T34" s="480"/>
      <c r="U34" s="485" t="str">
        <f t="shared" si="0"/>
        <v/>
      </c>
    </row>
    <row r="35" spans="1:21" ht="12.75" collapsed="1">
      <c r="B35" s="459"/>
      <c r="C35" s="459"/>
      <c r="D35" s="486"/>
      <c r="E35" s="486"/>
      <c r="F35" s="486"/>
      <c r="G35" s="486"/>
      <c r="H35" s="486"/>
      <c r="I35" s="486"/>
      <c r="J35" s="486"/>
      <c r="K35" s="486"/>
      <c r="L35" s="486"/>
      <c r="M35" s="486"/>
      <c r="N35" s="486"/>
      <c r="O35" s="486"/>
      <c r="P35" s="486"/>
      <c r="Q35" s="486"/>
      <c r="R35" s="486"/>
      <c r="S35" s="486"/>
      <c r="T35" s="459"/>
      <c r="U35" s="460"/>
    </row>
    <row r="36" spans="1:21" ht="12.75" customHeight="1">
      <c r="D36" s="487"/>
      <c r="E36" s="487"/>
      <c r="F36" s="487"/>
      <c r="G36" s="487"/>
      <c r="H36" s="487"/>
      <c r="I36" s="487"/>
      <c r="J36" s="487"/>
      <c r="K36" s="487"/>
      <c r="L36" s="487"/>
      <c r="M36" s="487"/>
      <c r="N36" s="487"/>
      <c r="O36" s="487"/>
      <c r="P36" s="487"/>
      <c r="Q36" s="487"/>
      <c r="R36" s="487"/>
      <c r="S36" s="487"/>
    </row>
    <row r="37" spans="1:21" ht="12.75" customHeight="1">
      <c r="D37" s="487"/>
      <c r="E37" s="487"/>
      <c r="F37" s="487"/>
      <c r="G37" s="487"/>
      <c r="H37" s="487"/>
      <c r="I37" s="487"/>
      <c r="J37" s="487"/>
      <c r="K37" s="487"/>
      <c r="L37" s="487"/>
      <c r="M37" s="487"/>
      <c r="N37" s="487"/>
      <c r="O37" s="487"/>
      <c r="P37" s="487"/>
      <c r="Q37" s="487"/>
      <c r="R37" s="487"/>
      <c r="S37" s="487"/>
    </row>
    <row r="38" spans="1:21" ht="12.75" customHeight="1">
      <c r="D38" s="487"/>
      <c r="E38" s="487"/>
      <c r="F38" s="487"/>
      <c r="G38" s="487"/>
      <c r="H38" s="487"/>
      <c r="I38" s="487"/>
      <c r="J38" s="487"/>
      <c r="K38" s="487"/>
      <c r="L38" s="487"/>
      <c r="M38" s="487"/>
      <c r="N38" s="487"/>
      <c r="O38" s="487"/>
      <c r="P38" s="487"/>
      <c r="Q38" s="487"/>
      <c r="R38" s="487"/>
      <c r="S38" s="487"/>
    </row>
    <row r="39" spans="1:21" ht="12.75" customHeight="1">
      <c r="D39" s="487"/>
      <c r="E39" s="487"/>
      <c r="F39" s="487"/>
      <c r="G39" s="487"/>
      <c r="H39" s="487"/>
      <c r="I39" s="487"/>
      <c r="J39" s="487"/>
      <c r="K39" s="487"/>
      <c r="L39" s="487"/>
      <c r="M39" s="487"/>
      <c r="N39" s="487"/>
      <c r="O39" s="487"/>
      <c r="P39" s="487"/>
      <c r="Q39" s="487"/>
      <c r="R39" s="487"/>
      <c r="S39" s="487"/>
    </row>
    <row r="40" spans="1:21" ht="12.75" customHeight="1">
      <c r="D40" s="487"/>
      <c r="E40" s="487"/>
      <c r="F40" s="487"/>
      <c r="G40" s="487"/>
      <c r="H40" s="487"/>
      <c r="I40" s="487"/>
      <c r="J40" s="487"/>
      <c r="K40" s="487"/>
      <c r="L40" s="487"/>
      <c r="M40" s="487"/>
      <c r="N40" s="487"/>
      <c r="O40" s="487"/>
      <c r="P40" s="487"/>
      <c r="Q40" s="487"/>
      <c r="R40" s="487"/>
      <c r="S40" s="487"/>
    </row>
    <row r="41" spans="1:21" ht="12.75" customHeight="1">
      <c r="D41" s="487"/>
      <c r="E41" s="487"/>
      <c r="F41" s="487"/>
      <c r="G41" s="487"/>
      <c r="H41" s="487"/>
      <c r="I41" s="487"/>
      <c r="J41" s="487"/>
      <c r="K41" s="487"/>
      <c r="L41" s="487"/>
      <c r="M41" s="487"/>
      <c r="N41" s="487"/>
      <c r="O41" s="487"/>
      <c r="P41" s="487"/>
      <c r="Q41" s="487"/>
      <c r="R41" s="487"/>
      <c r="S41" s="487"/>
    </row>
    <row r="42" spans="1:21" ht="12.75" customHeight="1">
      <c r="D42" s="487"/>
      <c r="E42" s="487"/>
      <c r="F42" s="487"/>
      <c r="G42" s="487"/>
      <c r="H42" s="487"/>
      <c r="I42" s="487"/>
      <c r="J42" s="487"/>
      <c r="K42" s="487"/>
      <c r="L42" s="487"/>
      <c r="M42" s="487"/>
      <c r="N42" s="487"/>
      <c r="O42" s="487"/>
      <c r="P42" s="487"/>
      <c r="Q42" s="487"/>
      <c r="R42" s="487"/>
      <c r="S42" s="487"/>
    </row>
    <row r="43" spans="1:21" ht="12.75" customHeight="1"/>
    <row r="44" spans="1:21" ht="12.75" customHeight="1"/>
    <row r="45" spans="1:21" ht="12.75" customHeight="1"/>
    <row r="46" spans="1:21" ht="12.75" customHeight="1"/>
    <row r="47" spans="1:21" ht="12.75" customHeight="1"/>
    <row r="48" spans="1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5" tint="0.39997558519241921"/>
  </sheetPr>
  <dimension ref="A1:U20"/>
  <sheetViews>
    <sheetView topLeftCell="E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424" customWidth="1"/>
    <col min="2" max="2" width="21.28515625" style="425" customWidth="1"/>
    <col min="3" max="4" width="5.7109375" style="425" customWidth="1"/>
    <col min="5" max="20" width="8.7109375" style="425" customWidth="1"/>
    <col min="21" max="21" width="48.85546875" style="426" customWidth="1"/>
    <col min="22" max="22" width="3" style="425" customWidth="1"/>
    <col min="23" max="30" width="10.7109375" style="425" customWidth="1"/>
    <col min="31" max="32" width="8.7109375" style="425" customWidth="1"/>
    <col min="33" max="33" width="3" style="425" customWidth="1"/>
    <col min="34" max="16384" width="9.140625" style="425"/>
  </cols>
  <sheetData>
    <row r="1" spans="1:21" ht="12.75"/>
    <row r="2" spans="1:21" ht="12.75">
      <c r="A2" s="424" t="s">
        <v>17</v>
      </c>
      <c r="B2" s="427" t="s">
        <v>26</v>
      </c>
      <c r="C2" s="428"/>
      <c r="D2" s="428"/>
      <c r="E2" s="428"/>
      <c r="F2" s="428"/>
      <c r="R2" s="425" t="s">
        <v>48</v>
      </c>
      <c r="S2" s="425">
        <f>SIGN($E$5)</f>
        <v>-1</v>
      </c>
      <c r="U2" s="429" t="s">
        <v>20</v>
      </c>
    </row>
    <row r="3" spans="1:21" ht="38.25">
      <c r="A3" s="430" t="s">
        <v>17</v>
      </c>
      <c r="B3" s="431" t="s">
        <v>5</v>
      </c>
      <c r="C3" s="431" t="s">
        <v>10</v>
      </c>
      <c r="D3" s="431" t="s">
        <v>8</v>
      </c>
      <c r="E3" s="431" t="s">
        <v>1</v>
      </c>
      <c r="F3" s="431" t="s">
        <v>18</v>
      </c>
      <c r="G3" s="431" t="s">
        <v>19</v>
      </c>
      <c r="H3" s="431" t="s">
        <v>2</v>
      </c>
      <c r="I3" s="431" t="s">
        <v>22</v>
      </c>
      <c r="J3" s="431" t="s">
        <v>23</v>
      </c>
      <c r="K3" s="431" t="s">
        <v>27</v>
      </c>
      <c r="L3" s="431" t="s">
        <v>42</v>
      </c>
      <c r="M3" s="431" t="s">
        <v>45</v>
      </c>
      <c r="N3" s="431" t="s">
        <v>44</v>
      </c>
      <c r="O3" s="431" t="s">
        <v>43</v>
      </c>
      <c r="P3" s="431" t="s">
        <v>47</v>
      </c>
      <c r="Q3" s="431" t="s">
        <v>46</v>
      </c>
      <c r="R3" s="432" t="s">
        <v>3</v>
      </c>
      <c r="S3" s="432" t="s">
        <v>4</v>
      </c>
      <c r="T3" s="432" t="s">
        <v>40</v>
      </c>
      <c r="U3" s="432" t="s">
        <v>41</v>
      </c>
    </row>
    <row r="4" spans="1:21" ht="12.75" hidden="1" outlineLevel="1">
      <c r="A4" s="430"/>
      <c r="B4" s="433">
        <v>0</v>
      </c>
      <c r="C4" s="433">
        <v>0</v>
      </c>
      <c r="D4" s="433">
        <v>0</v>
      </c>
      <c r="E4" s="433">
        <v>0</v>
      </c>
      <c r="F4" s="433">
        <v>0</v>
      </c>
      <c r="G4" s="433">
        <v>0</v>
      </c>
      <c r="H4" s="433">
        <v>0</v>
      </c>
      <c r="I4" s="433">
        <v>0</v>
      </c>
      <c r="J4" s="433">
        <v>0</v>
      </c>
      <c r="K4" s="433">
        <v>0</v>
      </c>
      <c r="L4" s="433">
        <v>0</v>
      </c>
      <c r="M4" s="433">
        <v>0</v>
      </c>
      <c r="N4" s="433">
        <v>0</v>
      </c>
      <c r="O4" s="433">
        <v>0</v>
      </c>
      <c r="P4" s="433">
        <v>0</v>
      </c>
      <c r="Q4" s="433">
        <v>0</v>
      </c>
      <c r="R4" s="433">
        <v>0</v>
      </c>
      <c r="S4" s="433">
        <v>0</v>
      </c>
      <c r="T4" s="433">
        <v>0</v>
      </c>
      <c r="U4" s="433">
        <v>0</v>
      </c>
    </row>
    <row r="5" spans="1:21" ht="12.75" collapsed="1">
      <c r="A5" s="424" t="str">
        <f>IF(OR(C5=0,C5="S",C5="+S"),0,C5)</f>
        <v>X</v>
      </c>
      <c r="B5" s="434" t="s">
        <v>162</v>
      </c>
      <c r="C5" s="435" t="s">
        <v>7</v>
      </c>
      <c r="D5" s="436">
        <v>0</v>
      </c>
      <c r="E5" s="436">
        <v>-3808.6089985252615</v>
      </c>
      <c r="F5" s="437">
        <f>IF($C5="X",0,IF(AND(OR($C5="S",$C5="+S"),OR($C4="X",$C4="+X")),F4,G4))</f>
        <v>0</v>
      </c>
      <c r="G5" s="437">
        <f>F5+IF($C5=0,0,$E5)</f>
        <v>-3808.6089985252615</v>
      </c>
      <c r="H5" s="437">
        <f>IF(F5=0,0,IF(SIGN(F5)=SIGN(G5),IF(SIGN(F5)&gt;0,MIN(F5:G5),MAX(F5:G5)),0))</f>
        <v>0</v>
      </c>
      <c r="I5" s="437">
        <f>IF(AND($C6="S",$C5="X"),IF($C6="S",$I6,0),IF(OR($C5="X",$C5="S"),E5,0))</f>
        <v>-2008.6089985252615</v>
      </c>
      <c r="J5" s="437">
        <f>IF(AND($C6="S",$C5="X"),IF($C7="S",$I7,0),0)</f>
        <v>-1800</v>
      </c>
      <c r="K5" s="437">
        <f>IF(AND($C6="S",$C5="X"),IF($C8="S",$I8,0),0)</f>
        <v>0</v>
      </c>
      <c r="L5" s="437">
        <f>IF(AND($C6="+S",$C5="+X"),IF($C6="+S",$L6,0),IF(OR($C5="+X",$C5="+S"),IF($H5&gt;0,ABS(E5),IF($H5&lt;0,0,IF(E5=0,0,MAX($F5:$G5)))),0))</f>
        <v>0</v>
      </c>
      <c r="M5" s="437">
        <f>IF(AND($C6="+S",$C5="+X"),IF($C7="+S",$L7,0),0)</f>
        <v>0</v>
      </c>
      <c r="N5" s="437">
        <f>IF(AND($C6="+S",$C5="+X"),IF($C8="+S",$L8,0),0)</f>
        <v>0</v>
      </c>
      <c r="O5" s="437">
        <f>IF(AND($C6="+S",$C5="+X"),IF($C6="+S",$O6,0),IF(OR($C5="+X",$C5="+S"),IF($H5&gt;0,0,IF($H5&lt;0,-ABS(E5),IF(E5=0,0,MIN($F5:$G5)))),0))</f>
        <v>0</v>
      </c>
      <c r="P5" s="437">
        <f>IF(AND($C6="+S",$C5="+X"),IF($C7="+S",$O7,0),0)</f>
        <v>0</v>
      </c>
      <c r="Q5" s="437">
        <f>IF(AND($C6="+S",$C5="+X"),IF($C8="+S",$O8,0),0)</f>
        <v>0</v>
      </c>
      <c r="R5" s="437">
        <f>IF($S$2&lt;0,MIN(F5:G5),MAX(F5:G5))</f>
        <v>-3808.6089985252615</v>
      </c>
      <c r="S5" s="437">
        <f>IF($S$2&lt;0,MAX(F5:G5),MIN(F5:G5))</f>
        <v>0</v>
      </c>
      <c r="T5" s="437" t="e">
        <f ca="1">figintl(E5,1,D5,"X",#REF!)</f>
        <v>#NAME?</v>
      </c>
      <c r="U5" s="495" t="str">
        <f>$B5</f>
        <v>September 30, 2022</v>
      </c>
    </row>
    <row r="6" spans="1:21" ht="12.75" hidden="1" outlineLevel="1">
      <c r="A6" s="424">
        <f>IF(OR(C6=0,C6="S",C6="+S"),0,C6)</f>
        <v>0</v>
      </c>
      <c r="B6" s="439" t="s">
        <v>163</v>
      </c>
      <c r="C6" s="440" t="s">
        <v>164</v>
      </c>
      <c r="D6" s="441">
        <v>0</v>
      </c>
      <c r="E6" s="441">
        <v>-2008.6089985252615</v>
      </c>
      <c r="F6" s="442">
        <f t="shared" ref="F6:F14" si="0">IF($C6="X",0,IF(AND(OR($C6="S",$C6="+S"),OR($C5="X",$C5="+X")),F5,G5))</f>
        <v>0</v>
      </c>
      <c r="G6" s="442">
        <f t="shared" ref="G6:G16" si="1">F6+IF($C6=0,0,$E6)</f>
        <v>-2008.6089985252615</v>
      </c>
      <c r="H6" s="442">
        <f>IF(F6=0,0,IF(SIGN(F6)=SIGN(G6),IF(SIGN(F6)&gt;0,MIN(F6:G6),MAX(F6:G6)),0))</f>
        <v>0</v>
      </c>
      <c r="I6" s="442">
        <f>IF(AND($C7="S",$C6="X"),IF($C7="S",$I7,0),IF(OR($C6="X",$C6="S"),E6,0))</f>
        <v>-2008.6089985252615</v>
      </c>
      <c r="J6" s="442">
        <f>IF(AND($C7="S",$C6="X"),IF($C8="S",$I8,0),0)</f>
        <v>0</v>
      </c>
      <c r="K6" s="442">
        <f>IF(AND($C7="S",$C6="X"),IF($C9="S",$I9,0),0)</f>
        <v>0</v>
      </c>
      <c r="L6" s="442">
        <f>IF(AND($C7="+S",$C6="+X"),IF($C7="+S",$L7,0),IF(OR($C6="+X",$C6="+S"),IF($H6&gt;0,ABS(E6),IF($H6&lt;0,0,IF(E6=0,0,MAX($F6:$G6)))),0))</f>
        <v>0</v>
      </c>
      <c r="M6" s="442">
        <f>IF(AND($C7="+S",$C6="+X"),IF($C8="+S",$L8,0),0)</f>
        <v>0</v>
      </c>
      <c r="N6" s="442">
        <f>IF(AND($C7="+S",$C6="+X"),IF($C9="+S",$L9,0),0)</f>
        <v>0</v>
      </c>
      <c r="O6" s="442">
        <f>IF(AND($C7="+S",$C6="+X"),IF($C7="+S",$O7,0),IF(OR($C6="+X",$C6="+S"),IF($H6&gt;0,0,IF($H6&lt;0,-ABS(E6),IF(E6=0,0,MIN($F6:$G6)))),0))</f>
        <v>0</v>
      </c>
      <c r="P6" s="442">
        <f>IF(AND($C7="+S",$C6="+X"),IF($C8="+S",$O8,0),0)</f>
        <v>0</v>
      </c>
      <c r="Q6" s="442">
        <f>IF(AND($C7="+S",$C6="+X"),IF($C9="+S",$O9,0),0)</f>
        <v>0</v>
      </c>
      <c r="R6" s="442">
        <f>IF($S$2&lt;0,MIN(F6:G6),MAX(F6:G6))</f>
        <v>-2008.6089985252615</v>
      </c>
      <c r="S6" s="442">
        <f>IF($S$2&lt;0,MAX(F6:G6),MIN(F6:G6))</f>
        <v>0</v>
      </c>
      <c r="T6" s="442" t="e">
        <f ca="1">figintl(E6,1,D6,"X",#REF!)</f>
        <v>#NAME?</v>
      </c>
      <c r="U6" s="496" t="e">
        <f ca="1">IF(OR($C6="S",$C6="+S"),$B6&amp;" "&amp;$T6,"")&amp;IF(OR($C6="X",$C6="+X"),$B6&amp;IF(OR($C7="S",$C7="+S"),":
"&amp;U7&amp;IF(OR($C8="S",$C8="+S"),"
"&amp;U8,"")&amp;IF(OR($C9="S",$C9="+S"),"
"&amp;U9,""),""),"")</f>
        <v>#NAME?</v>
      </c>
    </row>
    <row r="7" spans="1:21" ht="12.75" hidden="1" outlineLevel="1">
      <c r="A7" s="424">
        <f>IF(OR(C7=0,C7="S",C7="+S"),0,C7)</f>
        <v>0</v>
      </c>
      <c r="B7" s="439" t="s">
        <v>165</v>
      </c>
      <c r="C7" s="440" t="s">
        <v>164</v>
      </c>
      <c r="D7" s="441">
        <v>0</v>
      </c>
      <c r="E7" s="441">
        <v>-1800</v>
      </c>
      <c r="F7" s="442">
        <f t="shared" si="0"/>
        <v>-2008.6089985252615</v>
      </c>
      <c r="G7" s="442">
        <f t="shared" si="1"/>
        <v>-3808.6089985252615</v>
      </c>
      <c r="H7" s="442">
        <f>IF(F7=0,0,IF(SIGN(F7)=SIGN(G7),IF(SIGN(F7)&gt;0,MIN(F7:G7),MAX(F7:G7)),0))</f>
        <v>-2008.6089985252615</v>
      </c>
      <c r="I7" s="442">
        <f>IF(AND($C8="S",$C7="X"),IF($C8="S",$I8,0),IF(OR($C7="X",$C7="S"),E7,0))</f>
        <v>-1800</v>
      </c>
      <c r="J7" s="442">
        <f>IF(AND($C8="S",$C7="X"),IF($C9="S",$I9,0),0)</f>
        <v>0</v>
      </c>
      <c r="K7" s="442">
        <f>IF(AND($C8="S",$C7="X"),IF($C11="S",$I11,0),0)</f>
        <v>0</v>
      </c>
      <c r="L7" s="442">
        <f>IF(AND($C8="+S",$C7="+X"),IF($C8="+S",$L8,0),IF(OR($C7="+X",$C7="+S"),IF($H7&gt;0,ABS(E7),IF($H7&lt;0,0,IF(E7=0,0,MAX($F7:$G7)))),0))</f>
        <v>0</v>
      </c>
      <c r="M7" s="442">
        <f>IF(AND($C8="+S",$C7="+X"),IF($C9="+S",$L9,0),0)</f>
        <v>0</v>
      </c>
      <c r="N7" s="442">
        <f>IF(AND($C8="+S",$C7="+X"),IF($C11="+S",$L11,0),0)</f>
        <v>0</v>
      </c>
      <c r="O7" s="442">
        <f>IF(AND($C8="+S",$C7="+X"),IF($C8="+S",$O8,0),IF(OR($C7="+X",$C7="+S"),IF($H7&gt;0,0,IF($H7&lt;0,-ABS(E7),IF(E7=0,0,MIN($F7:$G7)))),0))</f>
        <v>0</v>
      </c>
      <c r="P7" s="442">
        <f>IF(AND($C8="+S",$C7="+X"),IF($C9="+S",$O9,0),0)</f>
        <v>0</v>
      </c>
      <c r="Q7" s="442">
        <f>IF(AND($C8="+S",$C7="+X"),IF($C11="+S",$O11,0),0)</f>
        <v>0</v>
      </c>
      <c r="R7" s="442">
        <f>IF($S$2&lt;0,MIN(F7:G7),MAX(F7:G7))</f>
        <v>-3808.6089985252615</v>
      </c>
      <c r="S7" s="442">
        <f>IF($S$2&lt;0,MAX(F7:G7),MIN(F7:G7))</f>
        <v>-2008.6089985252615</v>
      </c>
      <c r="T7" s="442" t="e">
        <f ca="1">figintl(E7,1,D7,"X",#REF!)</f>
        <v>#NAME?</v>
      </c>
      <c r="U7" s="496" t="e">
        <f ca="1">IF(OR($C7="S",$C7="+S"),$B7&amp;" "&amp;$T7,"")&amp;IF(OR($C7="X",$C7="+X"),$B7&amp;IF(OR($C8="S",$C8="+S"),":
"&amp;U8&amp;IF(OR($C9="S",$C9="+S"),"
"&amp;U9,"")&amp;IF(OR($C11="S",$C11="+S"),"
"&amp;U11,""),""),"")</f>
        <v>#NAME?</v>
      </c>
    </row>
    <row r="8" spans="1:21" s="446" customFormat="1" ht="12.75" collapsed="1">
      <c r="A8" s="424" t="str">
        <f t="shared" ref="A8:A14" si="2">IF(OR(C8=0,C8="S",C8="+S"),0,C8)</f>
        <v>+X</v>
      </c>
      <c r="B8" s="443" t="s">
        <v>166</v>
      </c>
      <c r="C8" s="444" t="s">
        <v>14</v>
      </c>
      <c r="D8" s="444">
        <v>0</v>
      </c>
      <c r="E8" s="444">
        <v>1093.94</v>
      </c>
      <c r="F8" s="445">
        <f t="shared" si="0"/>
        <v>-3808.6089985252615</v>
      </c>
      <c r="G8" s="445">
        <f t="shared" si="1"/>
        <v>-2714.6689985252615</v>
      </c>
      <c r="H8" s="445">
        <f t="shared" ref="H8:H14" si="3">IF(F8=0,0,IF(SIGN(F8)=SIGN(G8),IF(SIGN(F8)&gt;0,MIN(F8:G8),MAX(F8:G8)),0))</f>
        <v>-2714.6689985252615</v>
      </c>
      <c r="I8" s="445">
        <f>IF(AND($C9="S",$C8="X"),IF($C9="S",$I9,0),IF(OR($C8="X",$C8="S"),E8,0))</f>
        <v>0</v>
      </c>
      <c r="J8" s="445">
        <f>IF(AND($C9="S",$C8="X"),IF($C11="S",$I11,0),0)</f>
        <v>0</v>
      </c>
      <c r="K8" s="445">
        <f>IF(AND($C9="S",$C8="X"),IF($C12="S",$I12,0),0)</f>
        <v>0</v>
      </c>
      <c r="L8" s="445">
        <f>IF(AND($C9="+S",$C8="+X"),IF($C9="+S",$L9,0),IF(OR($C8="+X",$C8="+S"),IF($H8&gt;0,ABS(E8),IF($H8&lt;0,0,IF(E8=0,0,MAX($F8:$G8)))),0))</f>
        <v>0</v>
      </c>
      <c r="M8" s="445">
        <f>IF(AND($C9="+S",$C8="+X"),IF($C11="+S",$L11,0),0)</f>
        <v>0</v>
      </c>
      <c r="N8" s="445">
        <f>IF(AND($C9="+S",$C8="+X"),IF($C12="+S",$L12,0),0)</f>
        <v>0</v>
      </c>
      <c r="O8" s="445">
        <f>IF(AND($C9="+S",$C8="+X"),IF($C9="+S",$O9,0),IF(OR($C8="+X",$C8="+S"),IF($H8&gt;0,0,IF($H8&lt;0,-ABS(E8),IF(E8=0,0,MIN($F8:$G8)))),0))</f>
        <v>-1093.94</v>
      </c>
      <c r="P8" s="445">
        <f>IF(AND($C9="+S",$C8="+X"),IF($C11="+S",$O11,0),0)</f>
        <v>0</v>
      </c>
      <c r="Q8" s="445">
        <f>IF(AND($C9="+S",$C8="+X"),IF($C12="+S",$O12,0),0)</f>
        <v>0</v>
      </c>
      <c r="R8" s="445">
        <f t="shared" ref="R8:R14" si="4">IF($S$2&lt;0,MIN(F8:G8),MAX(F8:G8))</f>
        <v>-3808.6089985252615</v>
      </c>
      <c r="S8" s="445">
        <f t="shared" ref="S8:S14" si="5">IF($S$2&lt;0,MAX(F8:G8),MIN(F8:G8))</f>
        <v>-2714.6689985252615</v>
      </c>
      <c r="T8" s="445" t="e">
        <f ca="1">figintl(E8,1,D8,"X",#REF!)</f>
        <v>#NAME?</v>
      </c>
      <c r="U8" s="494" t="str">
        <f>IF(OR($C8="S",$C8="+S"),$B8&amp;" "&amp;$T8,"")&amp;IF(OR($C8="X",$C8="+X"),$B8&amp;IF(OR($C9="S",$C9="+S"),":
"&amp;U9&amp;IF(OR($C11="S",$C11="+S"),"
"&amp;U11,"")&amp;IF(OR($C12="S",$C12="+S"),"
"&amp;U12,""),""),"")</f>
        <v>FCF to
Solvay
share-
holders</v>
      </c>
    </row>
    <row r="9" spans="1:21" s="446" customFormat="1" ht="12.75">
      <c r="A9" s="424" t="str">
        <f t="shared" si="2"/>
        <v>+X</v>
      </c>
      <c r="B9" s="443" t="s">
        <v>167</v>
      </c>
      <c r="C9" s="444" t="s">
        <v>14</v>
      </c>
      <c r="D9" s="444">
        <v>0</v>
      </c>
      <c r="E9" s="444">
        <v>-399.26</v>
      </c>
      <c r="F9" s="445">
        <f t="shared" si="0"/>
        <v>-2714.6689985252615</v>
      </c>
      <c r="G9" s="445">
        <f t="shared" si="1"/>
        <v>-3113.9289985252617</v>
      </c>
      <c r="H9" s="445">
        <f t="shared" si="3"/>
        <v>-2714.6689985252615</v>
      </c>
      <c r="I9" s="445">
        <f>IF(AND($C11="S",$C9="X"),IF($C11="S",$I11,0),IF(OR($C9="X",$C9="S"),E9,0))</f>
        <v>0</v>
      </c>
      <c r="J9" s="445">
        <f>IF(AND($C11="S",$C9="X"),IF($C12="S",$I12,0),0)</f>
        <v>0</v>
      </c>
      <c r="K9" s="445">
        <f>IF(AND($C11="S",$C9="X"),IF($C13="S",$I13,0),0)</f>
        <v>0</v>
      </c>
      <c r="L9" s="445">
        <f>IF(AND($C11="+S",$C9="+X"),IF($C11="+S",$L11,0),IF(OR($C9="+X",$C9="+S"),IF($H9&gt;0,ABS(E9),IF($H9&lt;0,0,IF(E9=0,0,MAX($F9:$G9)))),0))</f>
        <v>0</v>
      </c>
      <c r="M9" s="445">
        <f>IF(AND($C11="+S",$C9="+X"),IF($C12="+S",$L12,0),0)</f>
        <v>0</v>
      </c>
      <c r="N9" s="445">
        <f>IF(AND($C11="+S",$C9="+X"),IF($C13="+S",$L13,0),0)</f>
        <v>0</v>
      </c>
      <c r="O9" s="445">
        <f>IF(AND($C11="+S",$C9="+X"),IF($C11="+S",$O11,0),IF(OR($C9="+X",$C9="+S"),IF($H9&gt;0,0,IF($H9&lt;0,-ABS(E9),IF(E9=0,0,MIN($F9:$G9)))),0))</f>
        <v>-399.26</v>
      </c>
      <c r="P9" s="445">
        <f>IF(AND($C11="+S",$C9="+X"),IF($C12="+S",$O12,0),0)</f>
        <v>0</v>
      </c>
      <c r="Q9" s="445">
        <f>IF(AND($C11="+S",$C9="+X"),IF($C13="+S",$O13,0),0)</f>
        <v>0</v>
      </c>
      <c r="R9" s="445">
        <f t="shared" si="4"/>
        <v>-3113.9289985252617</v>
      </c>
      <c r="S9" s="445">
        <f t="shared" si="5"/>
        <v>-2714.6689985252615</v>
      </c>
      <c r="T9" s="445" t="e">
        <f ca="1">figintl(E9,1,D9,"X",#REF!)</f>
        <v>#NAME?</v>
      </c>
      <c r="U9" s="494" t="str">
        <f>IF(OR($C9="S",$C9="+S"),$B9&amp;" "&amp;$T9,"")&amp;IF(OR($C9="X",$C9="+X"),$B9&amp;IF(OR($C11="S",$C11="+S"),":
"&amp;U11&amp;IF(OR($C12="S",$C12="+S"),"
"&amp;U12,"")&amp;IF(OR($C13="S",$C13="+S"),"
"&amp;U13,""),""),"")</f>
        <v>Dividends
to Solvay
share-
holders</v>
      </c>
    </row>
    <row r="10" spans="1:21" s="446" customFormat="1" ht="12.75">
      <c r="A10" s="424" t="str">
        <f>IF(OR(C10=0,C10="S",C10="+S"),0,C10)</f>
        <v>+X</v>
      </c>
      <c r="B10" s="443" t="s">
        <v>168</v>
      </c>
      <c r="C10" s="444" t="s">
        <v>14</v>
      </c>
      <c r="D10" s="444">
        <v>0</v>
      </c>
      <c r="E10" s="444">
        <v>-155</v>
      </c>
      <c r="F10" s="445">
        <f>IF($C10="X",0,IF(AND(OR($C10="S",$C10="+S"),OR($C9="X",$C9="+X")),F9,G9))</f>
        <v>-3113.9289985252617</v>
      </c>
      <c r="G10" s="445">
        <f>F10+IF($C10=0,0,$E10)</f>
        <v>-3268.9289985252617</v>
      </c>
      <c r="H10" s="445">
        <f>IF(F10=0,0,IF(SIGN(F10)=SIGN(G10),IF(SIGN(F10)&gt;0,MIN(F10:G10),MAX(F10:G10)),0))</f>
        <v>-3113.9289985252617</v>
      </c>
      <c r="I10" s="445">
        <f>IF(AND($C12="S",$C10="X"),IF($C12="S",$I12,0),IF(OR($C10="X",$C10="S"),E10,0))</f>
        <v>0</v>
      </c>
      <c r="J10" s="445">
        <f>IF(AND($C12="S",$C10="X"),IF($C13="S",$I13,0),0)</f>
        <v>0</v>
      </c>
      <c r="K10" s="445">
        <f>IF(AND($C12="S",$C10="X"),IF($C14="S",$I14,0),0)</f>
        <v>0</v>
      </c>
      <c r="L10" s="445">
        <f>IF(AND($C12="+S",$C10="+X"),IF($C12="+S",$L12,0),IF(OR($C10="+X",$C10="+S"),IF($H10&gt;0,ABS(E10),IF($H10&lt;0,0,IF(E10=0,0,MAX($F10:$G10)))),0))</f>
        <v>0</v>
      </c>
      <c r="M10" s="445">
        <f>IF(AND($C12="+S",$C10="+X"),IF($C13="+S",$L13,0),0)</f>
        <v>0</v>
      </c>
      <c r="N10" s="445">
        <f>IF(AND($C12="+S",$C10="+X"),IF($C14="+S",$L14,0),0)</f>
        <v>0</v>
      </c>
      <c r="O10" s="445">
        <f>IF(AND($C11="+S",$C10="+X"),IF($C11="+S",$O11,0),IF(OR($C10="+X",$C10="+S"),IF($H10&gt;0,0,IF($H10&lt;0,-ABS(E10),IF(E10=0,0,MIN($F10:$G10)))),0))</f>
        <v>-155</v>
      </c>
      <c r="P10" s="445">
        <f>IF(AND($C12="+S",$C10="+X"),IF($C13="+S",$O13,0),0)</f>
        <v>0</v>
      </c>
      <c r="Q10" s="445">
        <f>IF(AND($C12="+S",$C10="+X"),IF($C14="+S",$O14,0),0)</f>
        <v>0</v>
      </c>
      <c r="R10" s="445">
        <f>IF($S$2&lt;0,MIN(F10:G10),MAX(F10:G10))</f>
        <v>-3268.9289985252617</v>
      </c>
      <c r="S10" s="445">
        <f>IF($S$2&lt;0,MAX(F10:G10),MIN(F10:G10))</f>
        <v>-3113.9289985252617</v>
      </c>
      <c r="T10" s="445" t="e">
        <f ca="1">figintl(E10,1,D10,"X",#REF!)</f>
        <v>#NAME?</v>
      </c>
      <c r="U10" s="494" t="str">
        <f>IF(OR($C10="S",$C10="+S"),$B10&amp;" "&amp;$T10,"")&amp;IF(OR($C10="X",$C10="+X"),$B10&amp;IF(OR($C12="S",$C12="+S"),":
"&amp;U12&amp;IF(OR($C13="S",$C13="+S"),"
"&amp;U13,"")&amp;IF(OR($C14="S",$C14="+S"),"
"&amp;U14,""),""),"")</f>
        <v>Use of 
provisions
for additional 
voluntary 
contributions
pension plans)</v>
      </c>
    </row>
    <row r="11" spans="1:21" s="446" customFormat="1" ht="12.75">
      <c r="A11" s="424" t="str">
        <f>IF(OR(C11=0,C11="S",C11="+S"),0,C11)</f>
        <v>+X</v>
      </c>
      <c r="B11" s="443" t="s">
        <v>169</v>
      </c>
      <c r="C11" s="444" t="s">
        <v>14</v>
      </c>
      <c r="D11" s="444">
        <v>0</v>
      </c>
      <c r="E11" s="444">
        <v>0</v>
      </c>
      <c r="F11" s="445">
        <f>IF($C11="X",0,IF(AND(OR($C11="S",$C11="+S"),OR($C10="X",$C10="+X")),F10,G10))</f>
        <v>-3268.9289985252617</v>
      </c>
      <c r="G11" s="445">
        <f>F11+IF($C11=0,0,$E11)</f>
        <v>-3268.9289985252617</v>
      </c>
      <c r="H11" s="445">
        <f>IF(F11=0,0,IF(SIGN(F11)=SIGN(G11),IF(SIGN(F11)&gt;0,MIN(F11:G11),MAX(F11:G11)),0))</f>
        <v>-3268.9289985252617</v>
      </c>
      <c r="I11" s="445">
        <f>IF(AND($C13="S",$C11="X"),IF($C13="S",$I13,0),IF(OR($C11="X",$C11="S"),E11,0))</f>
        <v>0</v>
      </c>
      <c r="J11" s="445">
        <f>IF(AND($C13="S",$C11="X"),IF($C14="S",$I14,0),0)</f>
        <v>0</v>
      </c>
      <c r="K11" s="445">
        <f>IF(AND($C13="S",$C11="X"),IF($C15="S",$I15,0),0)</f>
        <v>0</v>
      </c>
      <c r="L11" s="445">
        <f>IF(AND($C13="+S",$C11="+X"),IF($C13="+S",$L13,0),IF(OR($C11="+X",$C11="+S"),IF($H11&gt;0,ABS(E11),IF($H11&lt;0,0,IF(E11=0,0,MAX($F11:$G11)))),0))</f>
        <v>0</v>
      </c>
      <c r="M11" s="445">
        <f>IF(AND($C13="+S",$C11="+X"),IF($C14="+S",$L14,0),0)</f>
        <v>0</v>
      </c>
      <c r="N11" s="445">
        <f>IF(AND($C13="+S",$C11="+X"),IF($C15="+S",$L15,0),0)</f>
        <v>0</v>
      </c>
      <c r="O11" s="445">
        <f>IF(AND($C13="+S",$C11="+X"),IF($C13="+S",$O13,0),IF(OR($C11="+X",$C11="+S"),IF($H11&gt;0,0,IF($H11&lt;0,-ABS(E11),IF(E11=0,0,MIN($F11:$G11)))),0))</f>
        <v>0</v>
      </c>
      <c r="P11" s="445">
        <f>IF(AND($C13="+S",$C11="+X"),IF($C14="+S",$O14,0),0)</f>
        <v>0</v>
      </c>
      <c r="Q11" s="445">
        <f>IF(AND($C13="+S",$C11="+X"),IF($C15="+S",$O15,0),0)</f>
        <v>0</v>
      </c>
      <c r="R11" s="445">
        <f>IF($S$2&lt;0,MIN(F11:G11),MAX(F11:G11))</f>
        <v>-3268.9289985252617</v>
      </c>
      <c r="S11" s="445">
        <f>IF($S$2&lt;0,MAX(F11:G11),MIN(F11:G11))</f>
        <v>-3268.9289985252617</v>
      </c>
      <c r="T11" s="445" t="e">
        <f ca="1">figintl(E11,1,D11,"X",#REF!)</f>
        <v>#NAME?</v>
      </c>
      <c r="U11" s="494" t="str">
        <f>IF(OR($C11="S",$C11="+S"),$B11&amp;" "&amp;$T11,"")&amp;IF(OR($C11="X",$C11="+X"),$B11&amp;IF(OR($C13="S",$C13="+S"),":
"&amp;U13&amp;IF(OR($C14="S",$C14="+S"),"
"&amp;U14,"")&amp;IF(OR($C15="S",$C15="+S"),"
"&amp;U15,""),""),"")</f>
        <v>Remeasu-
rements
(forex)</v>
      </c>
    </row>
    <row r="12" spans="1:21" s="446" customFormat="1" ht="12.75">
      <c r="A12" s="424" t="str">
        <f>IF(OR(C12=0,C12="S",C12="+S"),0,C12)</f>
        <v>+X</v>
      </c>
      <c r="B12" s="443" t="s">
        <v>170</v>
      </c>
      <c r="C12" s="444" t="s">
        <v>14</v>
      </c>
      <c r="D12" s="444">
        <v>0</v>
      </c>
      <c r="E12" s="444">
        <v>0</v>
      </c>
      <c r="F12" s="445">
        <f>IF($C12="X",0,IF(AND(OR($C12="S",$C12="+S"),OR($C11="X",$C11="+X")),F11,G11))</f>
        <v>-3268.9289985252617</v>
      </c>
      <c r="G12" s="445">
        <f>F12+IF($C12=0,0,$E12)</f>
        <v>-3268.9289985252617</v>
      </c>
      <c r="H12" s="445">
        <f>IF(F12=0,0,IF(SIGN(F12)=SIGN(G12),IF(SIGN(F12)&gt;0,MIN(F12:G12),MAX(F12:G12)),0))</f>
        <v>-3268.9289985252617</v>
      </c>
      <c r="I12" s="445">
        <f>IF(AND($C14="S",$C12="X"),IF($C14="S",$I14,0),IF(OR($C12="X",$C12="S"),E12,0))</f>
        <v>0</v>
      </c>
      <c r="J12" s="445">
        <f>IF(AND($C14="S",$C12="X"),IF($C15="S",$I15,0),0)</f>
        <v>0</v>
      </c>
      <c r="K12" s="445">
        <f>IF(AND($C14="S",$C12="X"),IF($C16="S",$I16,0),0)</f>
        <v>0</v>
      </c>
      <c r="L12" s="445">
        <f>IF(AND($C14="+S",$C12="+X"),IF($C14="+S",$L14,0),IF(OR($C12="+X",$C12="+S"),IF($H12&gt;0,ABS(E12),IF($H12&lt;0,0,IF(E12=0,0,MAX($F12:$G12)))),0))</f>
        <v>0</v>
      </c>
      <c r="M12" s="445">
        <f>IF(AND($C14="+S",$C12="+X"),IF($C15="+S",$L15,0),0)</f>
        <v>0</v>
      </c>
      <c r="N12" s="445">
        <f>IF(AND($C14="+S",$C12="+X"),IF($C16="+S",$L16,0),0)</f>
        <v>0</v>
      </c>
      <c r="O12" s="445">
        <f>IF(AND($C14="+S",$C12="+X"),IF($C14="+S",$O14,0),IF(OR($C12="+X",$C12="+S"),IF($H12&gt;0,0,IF($H12&lt;0,-ABS(E12),IF(E12=0,0,MIN($F12:$G12)))),0))</f>
        <v>0</v>
      </c>
      <c r="P12" s="445">
        <f>IF(AND($C14="+S",$C12="+X"),IF($C15="+S",$O15,0),0)</f>
        <v>0</v>
      </c>
      <c r="Q12" s="445">
        <f>IF(AND($C14="+S",$C12="+X"),IF($C16="+S",$O16,0),0)</f>
        <v>0</v>
      </c>
      <c r="R12" s="445">
        <f>IF($S$2&lt;0,MIN(F12:G12),MAX(F12:G12))</f>
        <v>-3268.9289985252617</v>
      </c>
      <c r="S12" s="445">
        <f>IF($S$2&lt;0,MAX(F12:G12),MIN(F12:G12))</f>
        <v>-3268.9289985252617</v>
      </c>
      <c r="T12" s="445" t="e">
        <f ca="1">figintl(E12,1,D12,"X",#REF!)</f>
        <v>#NAME?</v>
      </c>
      <c r="U12" s="494" t="str">
        <f>IF(OR($C12="S",$C12="+S"),$B12&amp;" "&amp;$T12,"")&amp;IF(OR($C12="X",$C12="+X"),$B12&amp;IF(OR($C14="S",$C14="+S"),":
"&amp;U14&amp;IF(OR($C15="S",$C15="+S"),"
"&amp;U15,"")&amp;IF(OR($C16="S",$C16="+S"),"
"&amp;U16,""),""),"")</f>
        <v>In/outflow
from M&amp;A</v>
      </c>
    </row>
    <row r="13" spans="1:21" s="446" customFormat="1" ht="12.75">
      <c r="A13" s="424" t="str">
        <f>IF(OR(C13=0,C13="S",C13="+S"),0,C13)</f>
        <v>+X</v>
      </c>
      <c r="B13" s="443" t="s">
        <v>171</v>
      </c>
      <c r="C13" s="444" t="s">
        <v>14</v>
      </c>
      <c r="D13" s="444">
        <v>0</v>
      </c>
      <c r="E13" s="444">
        <v>-322.4587898483237</v>
      </c>
      <c r="F13" s="445">
        <f>IF($C13="X",0,IF(AND(OR($C13="S",$C13="+S"),OR($C12="X",$C12="+X")),F12,G12))</f>
        <v>-3268.9289985252617</v>
      </c>
      <c r="G13" s="445">
        <f>F13+IF($C13=0,0,$E13)</f>
        <v>-3591.3877883735854</v>
      </c>
      <c r="H13" s="445">
        <f>IF(F13=0,0,IF(SIGN(F13)=SIGN(G13),IF(SIGN(F13)&gt;0,MIN(F13:G13),MAX(F13:G13)),0))</f>
        <v>-3268.9289985252617</v>
      </c>
      <c r="I13" s="445">
        <f>IF(AND($C15="S",$C13="X"),IF($C15="S",$I15,0),IF(OR($C13="X",$C13="S"),E13,0))</f>
        <v>0</v>
      </c>
      <c r="J13" s="445">
        <f>IF(AND($C15="S",$C13="X"),IF($C16="S",$I16,0),0)</f>
        <v>0</v>
      </c>
      <c r="K13" s="445">
        <f>IF(AND($C15="S",$C13="X"),IF($C17="S",$I17,0),0)</f>
        <v>0</v>
      </c>
      <c r="L13" s="445">
        <f>IF(AND($C15="+S",$C13="+X"),IF($C15="+S",$L15,0),IF(OR($C13="+X",$C13="+S"),IF($H13&gt;0,ABS(E13),IF($H13&lt;0,0,IF(E13=0,0,MAX($F13:$G13)))),0))</f>
        <v>0</v>
      </c>
      <c r="M13" s="445">
        <f>IF(AND($C15="+S",$C13="+X"),IF($C16="+S",$L16,0),0)</f>
        <v>0</v>
      </c>
      <c r="N13" s="445">
        <f>IF(AND($C15="+S",$C13="+X"),IF($C17="+S",$L17,0),0)</f>
        <v>0</v>
      </c>
      <c r="O13" s="445">
        <f>IF(AND($C15="+S",$C13="+X"),IF($C15="+S",$O15,0),IF(OR($C13="+X",$C13="+S"),IF($H13&gt;0,0,IF($H13&lt;0,-ABS(E13),IF(E13=0,0,MIN($F13:$G13)))),0))</f>
        <v>-322.4587898483237</v>
      </c>
      <c r="P13" s="445">
        <f>IF(AND($C15="+S",$C13="+X"),IF($C16="+S",$O16,0),0)</f>
        <v>0</v>
      </c>
      <c r="Q13" s="445">
        <f>IF(AND($C15="+S",$C13="+X"),IF($C17="+S",$O17,0),0)</f>
        <v>0</v>
      </c>
      <c r="R13" s="445">
        <f>IF($S$2&lt;0,MIN(F13:G13),MAX(F13:G13))</f>
        <v>-3591.3877883735854</v>
      </c>
      <c r="S13" s="445">
        <f>IF($S$2&lt;0,MAX(F13:G13),MIN(F13:G13))</f>
        <v>-3268.9289985252617</v>
      </c>
      <c r="T13" s="445" t="e">
        <f ca="1">figintl(E13,1,D13,"X",#REF!)</f>
        <v>#NAME?</v>
      </c>
      <c r="U13" s="494" t="str">
        <f>IF(OR($C13="S",$C13="+S"),$B13&amp;" "&amp;$T13,"")&amp;IF(OR($C13="X",$C13="+X"),$B13&amp;IF(OR($C14="S",$C14="+S"),":
"&amp;U14&amp;IF(OR($C15="S",$C15="+S"),"
"&amp;U15,"")&amp;IF(OR($C16="S",$C16="+S"),"
"&amp;U16,""),""),"")</f>
        <v>Changes
in scope
&amp; other</v>
      </c>
    </row>
    <row r="14" spans="1:21" ht="12.75">
      <c r="A14" s="424" t="str">
        <f t="shared" si="2"/>
        <v>X</v>
      </c>
      <c r="B14" s="434" t="s">
        <v>172</v>
      </c>
      <c r="C14" s="435" t="s">
        <v>7</v>
      </c>
      <c r="D14" s="436">
        <v>0</v>
      </c>
      <c r="E14" s="436">
        <v>-3591.3877883735854</v>
      </c>
      <c r="F14" s="437">
        <f t="shared" si="0"/>
        <v>0</v>
      </c>
      <c r="G14" s="437">
        <f t="shared" si="1"/>
        <v>-3591.3877883735854</v>
      </c>
      <c r="H14" s="437">
        <f t="shared" si="3"/>
        <v>0</v>
      </c>
      <c r="I14" s="437">
        <f>IF(AND($C15="S",$C14="X"),IF($C15="S",$I15,0),IF(OR($C14="X",$C14="S"),E14,0))</f>
        <v>-1791.3877883735854</v>
      </c>
      <c r="J14" s="437">
        <f>IF(AND($C15="S",$C14="X"),IF($C16="S",$I16,0),0)</f>
        <v>-1800</v>
      </c>
      <c r="K14" s="437">
        <f>IF(AND($C15="S",$C14="X"),IF($C17="S",$I17,0),0)</f>
        <v>0</v>
      </c>
      <c r="L14" s="437">
        <f>IF(AND($C15="+S",$C14="+X"),IF($C15="+S",$L15,0),IF(OR($C14="+X",$C14="+S"),IF($H14&gt;0,ABS(E14),IF($H14&lt;0,0,IF(E14=0,0,MAX($F14:$G14)))),0))</f>
        <v>0</v>
      </c>
      <c r="M14" s="437">
        <f>IF(AND($C15="+S",$C14="+X"),IF($C16="+S",$L16,0),0)</f>
        <v>0</v>
      </c>
      <c r="N14" s="437">
        <f>IF(AND($C15="+S",$C14="+X"),IF($C17="+S",$L17,0),0)</f>
        <v>0</v>
      </c>
      <c r="O14" s="437">
        <f>IF(AND($C15="+S",$C14="+X"),IF($C15="+S",$O15,0),IF(OR($C14="+X",$C14="+S"),IF($H14&gt;0,0,IF($H14&lt;0,-ABS(E14),IF(E14=0,0,MIN($F14:$G14)))),0))</f>
        <v>0</v>
      </c>
      <c r="P14" s="437">
        <f>IF(AND($C15="+S",$C14="+X"),IF($C16="+S",$O16,0),0)</f>
        <v>0</v>
      </c>
      <c r="Q14" s="437">
        <f>IF(AND($C15="+S",$C14="+X"),IF($C17="+S",$O17,0),0)</f>
        <v>0</v>
      </c>
      <c r="R14" s="437">
        <f t="shared" si="4"/>
        <v>-3591.3877883735854</v>
      </c>
      <c r="S14" s="437">
        <f t="shared" si="5"/>
        <v>0</v>
      </c>
      <c r="T14" s="437" t="e">
        <f ca="1">figintl(E14,1,D14,"X",#REF!)</f>
        <v>#NAME?</v>
      </c>
      <c r="U14" s="495" t="str">
        <f>$B14</f>
        <v>December 31, 2022</v>
      </c>
    </row>
    <row r="15" spans="1:21" ht="12.75" hidden="1" outlineLevel="1">
      <c r="A15" s="424">
        <f>IF(OR(C15=0,C15="S",C15="+S"),0,C15)</f>
        <v>0</v>
      </c>
      <c r="B15" s="439" t="s">
        <v>163</v>
      </c>
      <c r="C15" s="440" t="s">
        <v>164</v>
      </c>
      <c r="D15" s="441">
        <v>0</v>
      </c>
      <c r="E15" s="441">
        <v>-1791.3877883735854</v>
      </c>
      <c r="F15" s="442">
        <f>IF($C15="X",0,IF(AND(OR($C15="S",$C15="+S"),OR($C14="X",$C14="+X")),F14,G14))</f>
        <v>0</v>
      </c>
      <c r="G15" s="442">
        <f t="shared" si="1"/>
        <v>-1791.3877883735854</v>
      </c>
      <c r="H15" s="442">
        <f>IF(F15=0,0,IF(SIGN(F15)=SIGN(G15),IF(SIGN(F15)&gt;0,MIN(F15:G15),MAX(F15:G15)),0))</f>
        <v>0</v>
      </c>
      <c r="I15" s="442">
        <f>IF(AND($C16="S",$C15="X"),IF($C16="S",$I16,0),IF(OR($C15="X",$C15="S"),E15,0))</f>
        <v>-1791.3877883735854</v>
      </c>
      <c r="J15" s="442">
        <f>IF(AND($C16="S",$C15="X"),IF($C17="S",$I17,0),0)</f>
        <v>0</v>
      </c>
      <c r="K15" s="442">
        <f>IF(AND($C16="S",$C15="X"),IF($C18="S",$I18,0),0)</f>
        <v>0</v>
      </c>
      <c r="L15" s="442">
        <f>IF(AND($C16="+S",$C15="+X"),IF($C16="+S",$L16,0),IF(OR($C15="+X",$C15="+S"),IF($H15&gt;0,ABS(E15),IF($H15&lt;0,0,IF(E15=0,0,MAX($F15:$G15)))),0))</f>
        <v>0</v>
      </c>
      <c r="M15" s="442">
        <f>IF(AND($C16="+S",$C15="+X"),IF($C17="+S",$L17,0),0)</f>
        <v>0</v>
      </c>
      <c r="N15" s="442">
        <f>IF(AND($C16="+S",$C15="+X"),IF($C18="+S",$L18,0),0)</f>
        <v>0</v>
      </c>
      <c r="O15" s="442">
        <f>IF(AND($C16="+S",$C15="+X"),IF($C16="+S",$O16,0),IF(OR($C15="+X",$C15="+S"),IF($H15&gt;0,0,IF($H15&lt;0,-ABS(E15),IF(E15=0,0,MIN($F15:$G15)))),0))</f>
        <v>0</v>
      </c>
      <c r="P15" s="442">
        <f>IF(AND($C16="+S",$C15="+X"),IF($C17="+S",$O17,0),0)</f>
        <v>0</v>
      </c>
      <c r="Q15" s="442">
        <f>IF(AND($C16="+S",$C15="+X"),IF($C18="+S",$O18,0),0)</f>
        <v>0</v>
      </c>
      <c r="R15" s="442">
        <f>IF($S$2&lt;0,MIN(F15:G15),MAX(F15:G15))</f>
        <v>-1791.3877883735854</v>
      </c>
      <c r="S15" s="442">
        <f>IF($S$2&lt;0,MAX(F15:G15),MIN(F15:G15))</f>
        <v>0</v>
      </c>
      <c r="T15" s="442" t="e">
        <f ca="1">figintl(E15,1,D15,"X",#REF!)</f>
        <v>#NAME?</v>
      </c>
      <c r="U15" s="496" t="e">
        <f ca="1">IF(OR($C15="S",$C15="+S"),$B15&amp;" "&amp;$T15,"")&amp;IF(OR($C15="X",$C15="+X"),$B15&amp;IF(OR($C16="S",$C16="+S"),":
"&amp;U16&amp;IF(OR($C17="S",$C17="+S"),"
"&amp;U17,"")&amp;IF(OR($C18="S",$C18="+S"),"
"&amp;U18,""),""),"")</f>
        <v>#NAME?</v>
      </c>
    </row>
    <row r="16" spans="1:21" ht="12.75" hidden="1" outlineLevel="1">
      <c r="A16" s="424">
        <f>IF(OR(C16=0,C16="S",C16="+S"),0,C16)</f>
        <v>0</v>
      </c>
      <c r="B16" s="447" t="s">
        <v>165</v>
      </c>
      <c r="C16" s="448" t="s">
        <v>164</v>
      </c>
      <c r="D16" s="449">
        <v>0</v>
      </c>
      <c r="E16" s="449">
        <v>-1800</v>
      </c>
      <c r="F16" s="450">
        <f>IF($C16="X",0,IF(AND(OR($C16="S",$C16="+S"),OR($C15="X",$C15="+X")),F15,G15))</f>
        <v>-1791.3877883735854</v>
      </c>
      <c r="G16" s="450">
        <f t="shared" si="1"/>
        <v>-3591.3877883735854</v>
      </c>
      <c r="H16" s="450">
        <f>IF(F16=0,0,IF(SIGN(F16)=SIGN(G16),IF(SIGN(F16)&gt;0,MIN(F16:G16),MAX(F16:G16)),0))</f>
        <v>-1791.3877883735854</v>
      </c>
      <c r="I16" s="450">
        <f>IF(AND($C17="S",$C16="X"),IF($C17="S",$I17,0),IF(OR($C16="X",$C16="S"),E16,0))</f>
        <v>-1800</v>
      </c>
      <c r="J16" s="450">
        <f>IF(AND($C17="S",$C16="X"),IF($C18="S",$I18,0),0)</f>
        <v>0</v>
      </c>
      <c r="K16" s="450">
        <f>IF(AND($C17="S",$C16="X"),IF($C19="S",$I19,0),0)</f>
        <v>0</v>
      </c>
      <c r="L16" s="450">
        <f>IF(AND($C17="+S",$C16="+X"),IF($C17="+S",$L17,0),IF(OR($C16="+X",$C16="+S"),IF($H16&gt;0,ABS(E16),IF($H16&lt;0,0,IF(E16=0,0,MAX($F16:$G16)))),0))</f>
        <v>0</v>
      </c>
      <c r="M16" s="450">
        <f>IF(AND($C17="+S",$C16="+X"),IF($C18="+S",$L18,0),0)</f>
        <v>0</v>
      </c>
      <c r="N16" s="450">
        <f>IF(AND($C17="+S",$C16="+X"),IF($C19="+S",$L19,0),0)</f>
        <v>0</v>
      </c>
      <c r="O16" s="450">
        <f>IF(AND($C17="+S",$C16="+X"),IF($C17="+S",$O17,0),IF(OR($C16="+X",$C16="+S"),IF($H16&gt;0,0,IF($H16&lt;0,-ABS(E16),IF(E16=0,0,MIN($F16:$G16)))),0))</f>
        <v>0</v>
      </c>
      <c r="P16" s="450">
        <f>IF(AND($C17="+S",$C16="+X"),IF($C18="+S",$O18,0),0)</f>
        <v>0</v>
      </c>
      <c r="Q16" s="450">
        <f>IF(AND($C17="+S",$C16="+X"),IF($C19="+S",$O19,0),0)</f>
        <v>0</v>
      </c>
      <c r="R16" s="450">
        <f>IF($S$2&lt;0,MIN(F16:G16),MAX(F16:G16))</f>
        <v>-3591.3877883735854</v>
      </c>
      <c r="S16" s="450">
        <f>IF($S$2&lt;0,MAX(F16:G16),MIN(F16:G16))</f>
        <v>-1791.3877883735854</v>
      </c>
      <c r="T16" s="450" t="e">
        <f ca="1">figintl(E16,1,D16,"X",#REF!)</f>
        <v>#NAME?</v>
      </c>
      <c r="U16" s="497" t="e">
        <f ca="1">IF(OR($C16="S",$C16="+S"),$B16&amp;" "&amp;$T16,"")&amp;IF(OR($C16="X",$C16="+X"),$B16&amp;IF(OR($C17="S",$C17="+S"),":
"&amp;U17&amp;IF(OR($C18="S",$C18="+S"),"
"&amp;U18,"")&amp;IF(OR($C19="S",$C19="+S"),"
"&amp;U19,""),""),"")</f>
        <v>#NAME?</v>
      </c>
    </row>
    <row r="17" spans="2:21" ht="12.75" collapsed="1">
      <c r="B17" s="451" t="s">
        <v>173</v>
      </c>
      <c r="C17" s="452" t="s">
        <v>14</v>
      </c>
      <c r="D17" s="453">
        <v>0</v>
      </c>
      <c r="E17" s="453">
        <v>694.68000000000006</v>
      </c>
      <c r="F17" s="454"/>
      <c r="G17" s="454"/>
      <c r="H17" s="454"/>
      <c r="I17" s="454"/>
      <c r="J17" s="454"/>
      <c r="K17" s="454"/>
      <c r="L17" s="454"/>
      <c r="M17" s="454"/>
      <c r="N17" s="454"/>
      <c r="O17" s="454"/>
      <c r="P17" s="454"/>
      <c r="Q17" s="454"/>
      <c r="R17" s="454"/>
      <c r="S17" s="454"/>
      <c r="T17" s="455" t="e">
        <f ca="1">figintl(E17,1,D17,"X",#REF!)</f>
        <v>#NAME?</v>
      </c>
      <c r="U17" s="498" t="e">
        <f ca="1">IF(E17=0,"",B17&amp;"
"&amp;T17)&amp;IF(E18=0,"",B18&amp;"
"&amp;T18)</f>
        <v>#NAME?</v>
      </c>
    </row>
    <row r="18" spans="2:21" ht="12.75" collapsed="1">
      <c r="B18" s="451" t="s">
        <v>174</v>
      </c>
      <c r="C18" s="452" t="s">
        <v>14</v>
      </c>
      <c r="D18" s="453">
        <v>0</v>
      </c>
      <c r="E18" s="453">
        <v>0</v>
      </c>
      <c r="F18" s="454"/>
      <c r="G18" s="454"/>
      <c r="H18" s="454"/>
      <c r="I18" s="454"/>
      <c r="J18" s="454"/>
      <c r="K18" s="454"/>
      <c r="L18" s="454"/>
      <c r="M18" s="454"/>
      <c r="N18" s="454"/>
      <c r="O18" s="454"/>
      <c r="P18" s="454"/>
      <c r="Q18" s="454"/>
      <c r="R18" s="454"/>
      <c r="S18" s="454"/>
      <c r="T18" s="455" t="e">
        <f ca="1">figintl(E18,1,D18,"X",#REF!)</f>
        <v>#NAME?</v>
      </c>
      <c r="U18" s="499"/>
    </row>
    <row r="19" spans="2:21" ht="12.75" hidden="1" outlineLevel="1">
      <c r="B19" s="455"/>
      <c r="C19" s="457"/>
      <c r="D19" s="457"/>
      <c r="E19" s="457"/>
      <c r="F19" s="455"/>
      <c r="G19" s="455"/>
      <c r="H19" s="455"/>
      <c r="I19" s="455"/>
      <c r="J19" s="455"/>
      <c r="K19" s="455"/>
      <c r="L19" s="455"/>
      <c r="M19" s="455"/>
      <c r="N19" s="455"/>
      <c r="O19" s="455"/>
      <c r="P19" s="455"/>
      <c r="Q19" s="455"/>
      <c r="R19" s="455"/>
      <c r="S19" s="455"/>
      <c r="T19" s="455"/>
      <c r="U19" s="458"/>
    </row>
    <row r="20" spans="2:21" ht="25.5" customHeight="1" collapsed="1">
      <c r="B20" s="459"/>
      <c r="C20" s="459"/>
      <c r="D20" s="459"/>
      <c r="E20" s="459"/>
      <c r="F20" s="459"/>
      <c r="G20" s="459"/>
      <c r="H20" s="459"/>
      <c r="I20" s="459"/>
      <c r="J20" s="459"/>
      <c r="K20" s="459"/>
      <c r="L20" s="459"/>
      <c r="M20" s="459"/>
      <c r="N20" s="459"/>
      <c r="O20" s="459"/>
      <c r="P20" s="459"/>
      <c r="Q20" s="459"/>
      <c r="R20" s="459"/>
      <c r="S20" s="459"/>
      <c r="T20" s="459"/>
      <c r="U20" s="460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theme="5" tint="0.39997558519241921"/>
  </sheetPr>
  <dimension ref="A1:U22"/>
  <sheetViews>
    <sheetView topLeftCell="E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424" customWidth="1"/>
    <col min="2" max="2" width="21.28515625" style="425" customWidth="1"/>
    <col min="3" max="4" width="5.7109375" style="425" customWidth="1"/>
    <col min="5" max="20" width="8.7109375" style="425" customWidth="1"/>
    <col min="21" max="21" width="48.85546875" style="426" customWidth="1"/>
    <col min="22" max="22" width="3" style="425" customWidth="1"/>
    <col min="23" max="28" width="10.7109375" style="425" customWidth="1"/>
    <col min="29" max="30" width="8.7109375" style="425" customWidth="1"/>
    <col min="31" max="31" width="3" style="425" customWidth="1"/>
    <col min="32" max="16384" width="9.140625" style="425"/>
  </cols>
  <sheetData>
    <row r="1" spans="1:21" ht="12.75"/>
    <row r="2" spans="1:21" ht="12.75">
      <c r="A2" s="424" t="s">
        <v>17</v>
      </c>
      <c r="B2" s="427" t="s">
        <v>26</v>
      </c>
      <c r="C2" s="428"/>
      <c r="D2" s="428"/>
      <c r="E2" s="428"/>
      <c r="F2" s="428"/>
      <c r="R2" s="425" t="s">
        <v>48</v>
      </c>
      <c r="S2" s="425">
        <f>SIGN($E$5)</f>
        <v>-1</v>
      </c>
      <c r="U2" s="429" t="s">
        <v>20</v>
      </c>
    </row>
    <row r="3" spans="1:21" ht="38.25">
      <c r="A3" s="430" t="s">
        <v>17</v>
      </c>
      <c r="B3" s="431" t="s">
        <v>5</v>
      </c>
      <c r="C3" s="431" t="s">
        <v>10</v>
      </c>
      <c r="D3" s="431" t="s">
        <v>8</v>
      </c>
      <c r="E3" s="431" t="s">
        <v>1</v>
      </c>
      <c r="F3" s="431" t="s">
        <v>18</v>
      </c>
      <c r="G3" s="431" t="s">
        <v>19</v>
      </c>
      <c r="H3" s="431" t="s">
        <v>2</v>
      </c>
      <c r="I3" s="431" t="s">
        <v>22</v>
      </c>
      <c r="J3" s="431" t="s">
        <v>23</v>
      </c>
      <c r="K3" s="431" t="s">
        <v>27</v>
      </c>
      <c r="L3" s="431" t="s">
        <v>42</v>
      </c>
      <c r="M3" s="431" t="s">
        <v>45</v>
      </c>
      <c r="N3" s="431" t="s">
        <v>44</v>
      </c>
      <c r="O3" s="431" t="s">
        <v>43</v>
      </c>
      <c r="P3" s="431" t="s">
        <v>47</v>
      </c>
      <c r="Q3" s="431" t="s">
        <v>46</v>
      </c>
      <c r="R3" s="432" t="s">
        <v>3</v>
      </c>
      <c r="S3" s="432" t="s">
        <v>4</v>
      </c>
      <c r="T3" s="432" t="s">
        <v>40</v>
      </c>
      <c r="U3" s="432" t="s">
        <v>41</v>
      </c>
    </row>
    <row r="4" spans="1:21" ht="12.75" hidden="1" outlineLevel="1">
      <c r="A4" s="430"/>
      <c r="B4" s="433">
        <v>0</v>
      </c>
      <c r="C4" s="433">
        <v>0</v>
      </c>
      <c r="D4" s="433">
        <v>0</v>
      </c>
      <c r="E4" s="433">
        <v>0</v>
      </c>
      <c r="F4" s="433">
        <v>0</v>
      </c>
      <c r="G4" s="433">
        <v>0</v>
      </c>
      <c r="H4" s="433">
        <v>0</v>
      </c>
      <c r="I4" s="433">
        <v>0</v>
      </c>
      <c r="J4" s="433">
        <v>0</v>
      </c>
      <c r="K4" s="433">
        <v>0</v>
      </c>
      <c r="L4" s="433">
        <v>0</v>
      </c>
      <c r="M4" s="433">
        <v>0</v>
      </c>
      <c r="N4" s="433">
        <v>0</v>
      </c>
      <c r="O4" s="433">
        <v>0</v>
      </c>
      <c r="P4" s="433">
        <v>0</v>
      </c>
      <c r="Q4" s="433">
        <v>0</v>
      </c>
      <c r="R4" s="433">
        <v>0</v>
      </c>
      <c r="S4" s="433">
        <v>0</v>
      </c>
      <c r="T4" s="433">
        <v>0</v>
      </c>
      <c r="U4" s="433">
        <v>0</v>
      </c>
    </row>
    <row r="5" spans="1:21" ht="12.75" collapsed="1">
      <c r="A5" s="424" t="str">
        <f>IF(OR(C5=0,C5="S",C5="+S"),0,C5)</f>
        <v>X</v>
      </c>
      <c r="B5" s="434" t="s">
        <v>177</v>
      </c>
      <c r="C5" s="435" t="s">
        <v>7</v>
      </c>
      <c r="D5" s="436">
        <v>0</v>
      </c>
      <c r="E5" s="436">
        <v>-3949.3819453292354</v>
      </c>
      <c r="F5" s="437">
        <f>IF($C5="X",0,IF(AND(OR($C5="S",$C5="+S"),OR($C4="X",$C4="+X")),F4,G4))</f>
        <v>0</v>
      </c>
      <c r="G5" s="437">
        <f>F5+IF($C5=0,0,$E5)</f>
        <v>-3949.3819453292354</v>
      </c>
      <c r="H5" s="437">
        <f>IF(F5=0,0,IF(SIGN(F5)=SIGN(G5),IF(SIGN(F5)&gt;0,MIN(F5:G5),MAX(F5:G5)),0))</f>
        <v>0</v>
      </c>
      <c r="I5" s="437">
        <f>IF(AND($C6="S",$C5="X"),IF($C6="S",$I6,0),IF(OR($C5="X",$C5="S"),E5,0))</f>
        <v>-2149.3819453292354</v>
      </c>
      <c r="J5" s="437">
        <f>IF(AND($C6="S",$C5="X"),IF($C7="S",$I7,0),0)</f>
        <v>-1800</v>
      </c>
      <c r="K5" s="437">
        <f>IF(AND($C6="S",$C5="X"),IF($C9="S",$I9,0),0)</f>
        <v>0</v>
      </c>
      <c r="L5" s="437">
        <f>IF(AND($C6="+S",$C5="+X"),IF($C6="+S",$L6,0),IF(OR($C5="+X",$C5="+S"),IF($H5&gt;0,ABS(E5),IF($H5&lt;0,0,IF(E5=0,0,MAX($F5:$G5)))),0))</f>
        <v>0</v>
      </c>
      <c r="M5" s="437">
        <f>IF(AND($C6="+S",$C5="+X"),IF($C7="+S",$L7,0),0)</f>
        <v>0</v>
      </c>
      <c r="N5" s="437">
        <f>IF(AND($C6="+S",$C5="+X"),IF($C9="+S",$L9,0),0)</f>
        <v>0</v>
      </c>
      <c r="O5" s="437">
        <f>IF(AND($C6="+S",$C5="+X"),IF($C6="+S",$O6,0),IF(OR($C5="+X",$C5="+S"),IF($H5&gt;0,0,IF($H5&lt;0,-ABS(E5),IF(E5=0,0,MIN($F5:$G5)))),0))</f>
        <v>0</v>
      </c>
      <c r="P5" s="437">
        <f>IF(AND($C6="+S",$C5="+X"),IF($C7="+S",$O7,0),0)</f>
        <v>0</v>
      </c>
      <c r="Q5" s="437">
        <f>IF(AND($C6="+S",$C5="+X"),IF($C9="+S",$O9,0),0)</f>
        <v>0</v>
      </c>
      <c r="R5" s="437">
        <f>IF($S$2&lt;0,MIN(F5:G5),MAX(F5:G5))</f>
        <v>-3949.3819453292354</v>
      </c>
      <c r="S5" s="437">
        <f>IF($S$2&lt;0,MAX(F5:G5),MIN(F5:G5))</f>
        <v>0</v>
      </c>
      <c r="T5" s="437" t="e">
        <f ca="1">figintl(E5,1,D5,"X",#REF!)</f>
        <v>#NAME?</v>
      </c>
      <c r="U5" s="495" t="str">
        <f>$B5</f>
        <v>December 31, 2021</v>
      </c>
    </row>
    <row r="6" spans="1:21" ht="12.75" hidden="1" outlineLevel="1">
      <c r="A6" s="424">
        <f>IF(OR(C6=0,C6="S",C6="+S"),0,C6)</f>
        <v>0</v>
      </c>
      <c r="B6" s="439" t="s">
        <v>163</v>
      </c>
      <c r="C6" s="440" t="s">
        <v>164</v>
      </c>
      <c r="D6" s="441">
        <v>0</v>
      </c>
      <c r="E6" s="441">
        <v>-2149.3819453292354</v>
      </c>
      <c r="F6" s="442">
        <f t="shared" ref="F6:F10" si="0">IF($C6="X",0,IF(AND(OR($C6="S",$C6="+S"),OR($C5="X",$C5="+X")),F5,G5))</f>
        <v>0</v>
      </c>
      <c r="G6" s="442">
        <f t="shared" ref="G6:G18" si="1">F6+IF($C6=0,0,$E6)</f>
        <v>-2149.3819453292354</v>
      </c>
      <c r="H6" s="442">
        <f>IF(F6=0,0,IF(SIGN(F6)=SIGN(G6),IF(SIGN(F6)&gt;0,MIN(F6:G6),MAX(F6:G6)),0))</f>
        <v>0</v>
      </c>
      <c r="I6" s="442">
        <f>IF(AND($C7="S",$C6="X"),IF($C7="S",$I7,0),IF(OR($C6="X",$C6="S"),E6,0))</f>
        <v>-2149.3819453292354</v>
      </c>
      <c r="J6" s="442">
        <f>IF(AND($C7="S",$C6="X"),IF($C9="S",$I9,0),0)</f>
        <v>0</v>
      </c>
      <c r="K6" s="442">
        <f>IF(AND($C7="S",$C6="X"),IF($C10="S",$I10,0),0)</f>
        <v>0</v>
      </c>
      <c r="L6" s="442">
        <f>IF(AND($C7="+S",$C6="+X"),IF($C7="+S",$L7,0),IF(OR($C6="+X",$C6="+S"),IF($H6&gt;0,ABS(E6),IF($H6&lt;0,0,IF(E6=0,0,MAX($F6:$G6)))),0))</f>
        <v>0</v>
      </c>
      <c r="M6" s="442">
        <f>IF(AND($C7="+S",$C6="+X"),IF($C9="+S",$L9,0),0)</f>
        <v>0</v>
      </c>
      <c r="N6" s="442">
        <f>IF(AND($C7="+S",$C6="+X"),IF($C10="+S",$L10,0),0)</f>
        <v>0</v>
      </c>
      <c r="O6" s="442">
        <f>IF(AND($C7="+S",$C6="+X"),IF($C7="+S",$O7,0),IF(OR($C6="+X",$C6="+S"),IF($H6&gt;0,0,IF($H6&lt;0,-ABS(E6),IF(E6=0,0,MIN($F6:$G6)))),0))</f>
        <v>0</v>
      </c>
      <c r="P6" s="442">
        <f>IF(AND($C7="+S",$C6="+X"),IF($C9="+S",$O9,0),0)</f>
        <v>0</v>
      </c>
      <c r="Q6" s="442">
        <f>IF(AND($C7="+S",$C6="+X"),IF($C10="+S",$O10,0),0)</f>
        <v>0</v>
      </c>
      <c r="R6" s="442">
        <f>IF($S$2&lt;0,MIN(F6:G6),MAX(F6:G6))</f>
        <v>-2149.3819453292354</v>
      </c>
      <c r="S6" s="442">
        <f>IF($S$2&lt;0,MAX(F6:G6),MIN(F6:G6))</f>
        <v>0</v>
      </c>
      <c r="T6" s="442" t="e">
        <f ca="1">figintl(E6,1,D6,"X",#REF!)</f>
        <v>#NAME?</v>
      </c>
      <c r="U6" s="496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75" hidden="1" outlineLevel="1">
      <c r="A7" s="424">
        <f>IF(OR(C7=0,C7="S",C7="+S"),0,C7)</f>
        <v>0</v>
      </c>
      <c r="B7" s="447" t="s">
        <v>165</v>
      </c>
      <c r="C7" s="448" t="s">
        <v>164</v>
      </c>
      <c r="D7" s="449">
        <v>0</v>
      </c>
      <c r="E7" s="449">
        <v>-1800</v>
      </c>
      <c r="F7" s="450">
        <f t="shared" si="0"/>
        <v>-2149.3819453292354</v>
      </c>
      <c r="G7" s="450">
        <f t="shared" si="1"/>
        <v>-3949.3819453292354</v>
      </c>
      <c r="H7" s="450">
        <f>IF(F7=0,0,IF(SIGN(F7)=SIGN(G7),IF(SIGN(F7)&gt;0,MIN(F7:G7),MAX(F7:G7)),0))</f>
        <v>-2149.3819453292354</v>
      </c>
      <c r="I7" s="450">
        <f>IF(AND($C9="S",$C7="X"),IF($C9="S",$I9,0),IF(OR($C7="X",$C7="S"),E7,0))</f>
        <v>-1800</v>
      </c>
      <c r="J7" s="450">
        <f>IF(AND($C9="S",$C7="X"),IF($C10="S",$I10,0),0)</f>
        <v>0</v>
      </c>
      <c r="K7" s="450">
        <f>IF(AND($C9="S",$C7="X"),IF($C12="S",$I12,0),0)</f>
        <v>0</v>
      </c>
      <c r="L7" s="450">
        <f>IF(AND($C9="+S",$C7="+X"),IF($C9="+S",$L9,0),IF(OR($C7="+X",$C7="+S"),IF($H7&gt;0,ABS(E7),IF($H7&lt;0,0,IF(E7=0,0,MAX($F7:$G7)))),0))</f>
        <v>0</v>
      </c>
      <c r="M7" s="450">
        <f>IF(AND($C9="+S",$C7="+X"),IF($C10="+S",$L10,0),0)</f>
        <v>0</v>
      </c>
      <c r="N7" s="450">
        <f>IF(AND($C9="+S",$C7="+X"),IF($C12="+S",$L12,0),0)</f>
        <v>0</v>
      </c>
      <c r="O7" s="450">
        <f>IF(AND($C9="+S",$C7="+X"),IF($C9="+S",$O9,0),IF(OR($C7="+X",$C7="+S"),IF($H7&gt;0,0,IF($H7&lt;0,-ABS(E7),IF(E7=0,0,MIN($F7:$G7)))),0))</f>
        <v>0</v>
      </c>
      <c r="P7" s="450">
        <f>IF(AND($C9="+S",$C7="+X"),IF($C10="+S",$O10,0),0)</f>
        <v>0</v>
      </c>
      <c r="Q7" s="450">
        <f>IF(AND($C9="+S",$C7="+X"),IF($C12="+S",$O12,0),0)</f>
        <v>0</v>
      </c>
      <c r="R7" s="450">
        <f>IF($S$2&lt;0,MIN(F7:G7),MAX(F7:G7))</f>
        <v>-3949.3819453292354</v>
      </c>
      <c r="S7" s="450">
        <f>IF($S$2&lt;0,MAX(F7:G7),MIN(F7:G7))</f>
        <v>-2149.3819453292354</v>
      </c>
      <c r="T7" s="450" t="e">
        <f ca="1">figintl(E7,1,D7,"X",#REF!)</f>
        <v>#NAME?</v>
      </c>
      <c r="U7" s="497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490" customFormat="1" ht="12.75" collapsed="1">
      <c r="A8" s="488" t="str">
        <f t="shared" ref="A8" si="2">IF(OR(C8=0,C8="S",C8="+S"),0,C8)</f>
        <v>+X</v>
      </c>
      <c r="B8" s="434" t="s">
        <v>173</v>
      </c>
      <c r="C8" s="436" t="s">
        <v>14</v>
      </c>
      <c r="D8" s="436">
        <v>0</v>
      </c>
      <c r="E8" s="436">
        <v>694.68000000000006</v>
      </c>
      <c r="F8" s="437">
        <f t="shared" ref="F8:F9" si="3">IF($C8="X",0,IF(AND(OR($C8="S",$C8="+S"),OR($C7="X",$C7="+X")),F7,G7))</f>
        <v>-3949.3819453292354</v>
      </c>
      <c r="G8" s="437">
        <f t="shared" ref="G8:G9" si="4">F8+IF($C8=0,0,$E8)</f>
        <v>-3254.7019453292351</v>
      </c>
      <c r="H8" s="437">
        <f t="shared" ref="H8:H9" si="5">IF(F8=0,0,IF(SIGN(F8)=SIGN(G8),IF(SIGN(F8)&gt;0,MIN(F8:G8),MAX(F8:G8)),0))</f>
        <v>-3254.7019453292351</v>
      </c>
      <c r="I8" s="437">
        <f t="shared" ref="I8:I9" si="6">IF(AND($C10="S",$C8="X"),IF($C10="S",$I10,0),IF(OR($C8="X",$C8="S"),E8,0))</f>
        <v>0</v>
      </c>
      <c r="J8" s="437">
        <f t="shared" ref="J8:J9" si="7">IF(AND($C10="S",$C8="X"),IF($C11="S",$I11,0),0)</f>
        <v>0</v>
      </c>
      <c r="K8" s="437">
        <f t="shared" ref="K8:K9" si="8">IF(AND($C10="S",$C8="X"),IF($C12="S",$I12,0),0)</f>
        <v>0</v>
      </c>
      <c r="L8" s="437">
        <f>IF(AND($C9="+S",$C8="+X"),IF($C9="+S",$L9,0),IF(OR($C8="+X",$C8="+S"),IF($H8&gt;0,ABS(E8),IF($H8&lt;0,0,IF(E8=0,0,MAX($F8:$G8)))),0))</f>
        <v>0</v>
      </c>
      <c r="M8" s="437">
        <f>IF(AND($C9="+S",$C8="+X"),IF($C10="+S",$L10,0),0)</f>
        <v>0</v>
      </c>
      <c r="N8" s="437">
        <f>IF(AND($C9="+S",$C8="+X"),IF($C11="+S",$L11,0),0)</f>
        <v>0</v>
      </c>
      <c r="O8" s="438">
        <f>-ABS(E8)</f>
        <v>-694.68000000000006</v>
      </c>
      <c r="P8" s="438">
        <v>0</v>
      </c>
      <c r="Q8" s="438">
        <v>0</v>
      </c>
      <c r="R8" s="437">
        <f t="shared" ref="R8:R9" si="9">IF($S$2&lt;0,MIN(F8:G8),MAX(F8:G8))</f>
        <v>-3949.3819453292354</v>
      </c>
      <c r="S8" s="437">
        <f t="shared" ref="S8:S9" si="10">IF($S$2&lt;0,MAX(F8:G8),MIN(F8:G8))</f>
        <v>-3254.7019453292351</v>
      </c>
      <c r="T8" s="437" t="e">
        <f ca="1">figintl(E8,1,D8,"X",#REF!)</f>
        <v>#NAME?</v>
      </c>
      <c r="U8" s="511" t="e">
        <f ca="1">IF(OR($C8="S",$C8="+S"),$B8&amp;" "&amp;$T8,"")&amp;IF(OR($C8="X",$C8="+X"),$B8&amp;IF(OR($C9="S",$C9="+S"),":
"&amp;U9&amp;IF(OR($C10="S",$C10="+S"),"
"&amp;U10,"")&amp;IF(OR($C11="S",$C11="+S"),"
"&amp;U11,""),""),"")</f>
        <v>#NAME?</v>
      </c>
    </row>
    <row r="9" spans="1:21" s="491" customFormat="1" ht="12.75" hidden="1" outlineLevel="1">
      <c r="A9" s="488">
        <f t="shared" ref="A9:A16" si="11">IF(OR(C9=0,C9="S",C9="+S"),0,C9)</f>
        <v>0</v>
      </c>
      <c r="B9" s="439" t="s">
        <v>166</v>
      </c>
      <c r="C9" s="440" t="s">
        <v>149</v>
      </c>
      <c r="D9" s="441">
        <v>0</v>
      </c>
      <c r="E9" s="441">
        <v>1093.94</v>
      </c>
      <c r="F9" s="442">
        <f t="shared" si="3"/>
        <v>-3949.3819453292354</v>
      </c>
      <c r="G9" s="442">
        <f t="shared" si="4"/>
        <v>-2855.4419453292353</v>
      </c>
      <c r="H9" s="442">
        <f t="shared" si="5"/>
        <v>-2855.4419453292353</v>
      </c>
      <c r="I9" s="442">
        <f t="shared" si="6"/>
        <v>0</v>
      </c>
      <c r="J9" s="442">
        <f t="shared" si="7"/>
        <v>0</v>
      </c>
      <c r="K9" s="442">
        <f t="shared" si="8"/>
        <v>0</v>
      </c>
      <c r="L9" s="442">
        <f t="shared" ref="L9:L15" si="12">IF(AND($C10="+S",$C9="+X"),IF($C10="+S",$L10,0),IF(OR($C9="+X",$C9="+S"),IF($H9&gt;0,ABS(E9),IF($H9&lt;0,0,IF(E9=0,0,MAX($F9:$G9)))),0))</f>
        <v>0</v>
      </c>
      <c r="M9" s="442">
        <f t="shared" ref="M9:M15" si="13">IF(AND($C10="+S",$C9="+X"),IF($C11="+S",$L11,0),0)</f>
        <v>0</v>
      </c>
      <c r="N9" s="442">
        <f t="shared" ref="N9:N15" si="14">IF(AND($C10="+S",$C9="+X"),IF($C12="+S",$L12,0),0)</f>
        <v>0</v>
      </c>
      <c r="O9" s="442">
        <f t="shared" ref="O9:O15" si="15">IF(AND($C10="+S",$C9="+X"),IF($C10="+S",$O10,0),IF(OR($C9="+X",$C9="+S"),IF($H9&gt;0,0,IF($H9&lt;0,-ABS(E9),IF(E9=0,0,MIN($F9:$G9)))),0))</f>
        <v>-1093.94</v>
      </c>
      <c r="P9" s="442">
        <f t="shared" ref="P9:P15" si="16">IF(AND($C10="+S",$C9="+X"),IF($C11="+S",$O11,0),0)</f>
        <v>0</v>
      </c>
      <c r="Q9" s="442">
        <f t="shared" ref="Q9:Q15" si="17">IF(AND($C10="+S",$C9="+X"),IF($C12="+S",$O12,0),0)</f>
        <v>0</v>
      </c>
      <c r="R9" s="442">
        <f t="shared" si="9"/>
        <v>-3949.3819453292354</v>
      </c>
      <c r="S9" s="442">
        <f t="shared" si="10"/>
        <v>-2855.4419453292353</v>
      </c>
      <c r="T9" s="442" t="e">
        <f ca="1">figintl(E9,1,D9,"X",#REF!)</f>
        <v>#NAME?</v>
      </c>
      <c r="U9" s="496" t="e">
        <f t="shared" ref="U9:U10" ca="1" si="18">IF(OR($C9="S",$C9="+S"),$B9&amp;" "&amp;$T9,"")&amp;IF(OR($C9="X",$C9="+X"),$B9&amp;IF(OR($C10="S",$C10="+S"),":
"&amp;U10&amp;IF(OR($C11="S",$C11="+S"),"
"&amp;U11,"")&amp;IF(OR($C12="S",$C12="+S"),"
"&amp;U12,""),""),"")</f>
        <v>#NAME?</v>
      </c>
    </row>
    <row r="10" spans="1:21" ht="12.75" hidden="1" outlineLevel="1">
      <c r="A10" s="424">
        <f t="shared" si="11"/>
        <v>0</v>
      </c>
      <c r="B10" s="439" t="s">
        <v>167</v>
      </c>
      <c r="C10" s="440" t="s">
        <v>149</v>
      </c>
      <c r="D10" s="441">
        <v>0</v>
      </c>
      <c r="E10" s="441">
        <v>-399.26</v>
      </c>
      <c r="F10" s="442">
        <f t="shared" si="0"/>
        <v>-2855.4419453292353</v>
      </c>
      <c r="G10" s="442">
        <f t="shared" si="1"/>
        <v>-3254.7019453292351</v>
      </c>
      <c r="H10" s="442">
        <f t="shared" ref="H10:H16" si="19">IF(F10=0,0,IF(SIGN(F10)=SIGN(G10),IF(SIGN(F10)&gt;0,MIN(F10:G10),MAX(F10:G10)),0))</f>
        <v>-2855.4419453292353</v>
      </c>
      <c r="I10" s="442">
        <f>IF(AND($C12="S",$C10="X"),IF($C12="S",$I12,0),IF(OR($C10="X",$C10="S"),E10,0))</f>
        <v>0</v>
      </c>
      <c r="J10" s="442">
        <f>IF(AND($C12="S",$C10="X"),IF($C13="S",$I13,0),0)</f>
        <v>0</v>
      </c>
      <c r="K10" s="442">
        <f>IF(AND($C12="S",$C10="X"),IF($C15="S",$I15,0),0)</f>
        <v>0</v>
      </c>
      <c r="L10" s="442">
        <f t="shared" si="12"/>
        <v>0</v>
      </c>
      <c r="M10" s="442">
        <f t="shared" si="13"/>
        <v>0</v>
      </c>
      <c r="N10" s="442">
        <f t="shared" si="14"/>
        <v>0</v>
      </c>
      <c r="O10" s="442">
        <f t="shared" si="15"/>
        <v>-399.26</v>
      </c>
      <c r="P10" s="442">
        <f t="shared" si="16"/>
        <v>0</v>
      </c>
      <c r="Q10" s="442">
        <f t="shared" si="17"/>
        <v>0</v>
      </c>
      <c r="R10" s="442">
        <f t="shared" ref="R10:R16" si="20">IF($S$2&lt;0,MIN(F10:G10),MAX(F10:G10))</f>
        <v>-3254.7019453292351</v>
      </c>
      <c r="S10" s="442">
        <f t="shared" ref="S10:S16" si="21">IF($S$2&lt;0,MAX(F10:G10),MIN(F10:G10))</f>
        <v>-2855.4419453292353</v>
      </c>
      <c r="T10" s="442" t="e">
        <f ca="1">figintl(E10,1,D10,"X",#REF!)</f>
        <v>#NAME?</v>
      </c>
      <c r="U10" s="497" t="e">
        <f t="shared" ca="1" si="18"/>
        <v>#NAME?</v>
      </c>
    </row>
    <row r="11" spans="1:21" s="446" customFormat="1" ht="12.75" collapsed="1">
      <c r="A11" s="424" t="str">
        <f>IF(OR(C11=0,C11="S",C11="+S"),0,C11)</f>
        <v>+X</v>
      </c>
      <c r="B11" s="443" t="s">
        <v>178</v>
      </c>
      <c r="C11" s="444" t="s">
        <v>14</v>
      </c>
      <c r="D11" s="444">
        <v>0</v>
      </c>
      <c r="E11" s="444">
        <v>-155</v>
      </c>
      <c r="F11" s="445">
        <f>IF($C11="X",0,IF(AND(OR($C11="S",$C11="+S"),OR($C10="X",$C10="+X")),F10,G10))</f>
        <v>-3254.7019453292351</v>
      </c>
      <c r="G11" s="445">
        <f>F11+IF($C11=0,0,$E11)</f>
        <v>-3409.7019453292351</v>
      </c>
      <c r="H11" s="445">
        <f>IF(F11=0,0,IF(SIGN(F11)=SIGN(G11),IF(SIGN(F11)&gt;0,MIN(F11:G11),MAX(F11:G11)),0))</f>
        <v>-3254.7019453292351</v>
      </c>
      <c r="I11" s="445">
        <f>IF(AND($C13="S",$C11="X"),IF($C13="S",$I13,0),IF(OR($C11="X",$C11="S"),E11,0))</f>
        <v>0</v>
      </c>
      <c r="J11" s="445">
        <f>IF(AND($C13="S",$C11="X"),IF($C15="S",$I15,0),0)</f>
        <v>0</v>
      </c>
      <c r="K11" s="445">
        <f>IF(AND($C13="S",$C11="X"),IF($C16="S",$I16,0),0)</f>
        <v>0</v>
      </c>
      <c r="L11" s="445">
        <f t="shared" si="12"/>
        <v>0</v>
      </c>
      <c r="M11" s="445">
        <f t="shared" si="13"/>
        <v>0</v>
      </c>
      <c r="N11" s="445">
        <f t="shared" si="14"/>
        <v>0</v>
      </c>
      <c r="O11" s="445">
        <f t="shared" si="15"/>
        <v>-155</v>
      </c>
      <c r="P11" s="445">
        <f t="shared" si="16"/>
        <v>0</v>
      </c>
      <c r="Q11" s="445">
        <f t="shared" si="17"/>
        <v>0</v>
      </c>
      <c r="R11" s="445">
        <f>IF($S$2&lt;0,MIN(F11:G11),MAX(F11:G11))</f>
        <v>-3409.7019453292351</v>
      </c>
      <c r="S11" s="445">
        <f>IF($S$2&lt;0,MAX(F11:G11),MIN(F11:G11))</f>
        <v>-3254.7019453292351</v>
      </c>
      <c r="T11" s="445" t="e">
        <f ca="1">figintl(E11,1,D11,"X",#REF!)</f>
        <v>#NAME?</v>
      </c>
      <c r="U11" s="494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446" customFormat="1" ht="12.75">
      <c r="A12" s="424" t="str">
        <f>IF(OR(C12=0,C12="S",C12="+S"),0,C12)</f>
        <v>+X</v>
      </c>
      <c r="B12" s="443" t="s">
        <v>170</v>
      </c>
      <c r="C12" s="444" t="s">
        <v>14</v>
      </c>
      <c r="D12" s="444">
        <v>0</v>
      </c>
      <c r="E12" s="444">
        <v>82</v>
      </c>
      <c r="F12" s="445">
        <f>IF($C12="X",0,IF(AND(OR($C12="S",$C12="+S"),OR($C11="X",$C11="+X")),F11,G11))</f>
        <v>-3409.7019453292351</v>
      </c>
      <c r="G12" s="445">
        <f>F12+IF($C12=0,0,$E12)</f>
        <v>-3327.7019453292351</v>
      </c>
      <c r="H12" s="445">
        <f>IF(F12=0,0,IF(SIGN(F12)=SIGN(G12),IF(SIGN(F12)&gt;0,MIN(F12:G12),MAX(F12:G12)),0))</f>
        <v>-3327.7019453292351</v>
      </c>
      <c r="I12" s="445">
        <f>IF(AND($C15="S",$C12="X"),IF($C15="S",$I15,0),IF(OR($C12="X",$C12="S"),E12,0))</f>
        <v>0</v>
      </c>
      <c r="J12" s="445">
        <f>IF(AND($C15="S",$C12="X"),IF($C16="S",$I16,0),0)</f>
        <v>0</v>
      </c>
      <c r="K12" s="445">
        <f>IF(AND($C15="S",$C12="X"),IF($C17="S",$I17,0),0)</f>
        <v>0</v>
      </c>
      <c r="L12" s="445">
        <f t="shared" si="12"/>
        <v>0</v>
      </c>
      <c r="M12" s="445">
        <f t="shared" si="13"/>
        <v>0</v>
      </c>
      <c r="N12" s="445">
        <f t="shared" si="14"/>
        <v>0</v>
      </c>
      <c r="O12" s="445">
        <f t="shared" si="15"/>
        <v>-82</v>
      </c>
      <c r="P12" s="445">
        <f t="shared" si="16"/>
        <v>0</v>
      </c>
      <c r="Q12" s="445">
        <f t="shared" si="17"/>
        <v>0</v>
      </c>
      <c r="R12" s="445">
        <f>IF($S$2&lt;0,MIN(F12:G12),MAX(F12:G12))</f>
        <v>-3409.7019453292351</v>
      </c>
      <c r="S12" s="445">
        <f>IF($S$2&lt;0,MAX(F12:G12),MIN(F12:G12))</f>
        <v>-3327.7019453292351</v>
      </c>
      <c r="T12" s="445" t="e">
        <f ca="1">figintl(E12,1,D12,"X",#REF!)</f>
        <v>#NAME?</v>
      </c>
      <c r="U12" s="494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490" customFormat="1" ht="12.75">
      <c r="A13" s="488" t="str">
        <f t="shared" ref="A13:A15" si="22">IF(OR(C13=0,C13="S",C13="+S"),0,C13)</f>
        <v>+X</v>
      </c>
      <c r="B13" s="451" t="s">
        <v>179</v>
      </c>
      <c r="C13" s="453" t="s">
        <v>14</v>
      </c>
      <c r="D13" s="453">
        <v>0</v>
      </c>
      <c r="E13" s="453">
        <v>-264</v>
      </c>
      <c r="F13" s="489">
        <f t="shared" ref="F13:F15" si="23">IF($C13="X",0,IF(AND(OR($C13="S",$C13="+S"),OR($C12="X",$C12="+X")),F12,G12))</f>
        <v>-3327.7019453292351</v>
      </c>
      <c r="G13" s="489">
        <f t="shared" ref="G13:G15" si="24">F13+IF($C13=0,0,$E13)</f>
        <v>-3591.7019453292351</v>
      </c>
      <c r="H13" s="489">
        <f t="shared" ref="H13:H15" si="25">IF(F13=0,0,IF(SIGN(F13)=SIGN(G13),IF(SIGN(F13)&gt;0,MIN(F13:G13),MAX(F13:G13)),0))</f>
        <v>-3327.7019453292351</v>
      </c>
      <c r="I13" s="489">
        <f t="shared" ref="I13:I15" si="26">IF(AND($C16="S",$C13="X"),IF($C16="S",$I16,0),IF(OR($C13="X",$C13="S"),E13,0))</f>
        <v>0</v>
      </c>
      <c r="J13" s="489">
        <f t="shared" ref="J13:J15" si="27">IF(AND($C16="S",$C13="X"),IF($C17="S",$I17,0),0)</f>
        <v>0</v>
      </c>
      <c r="K13" s="489">
        <f t="shared" ref="K13:K15" si="28">IF(AND($C16="S",$C13="X"),IF($C18="S",$I18,0),0)</f>
        <v>0</v>
      </c>
      <c r="L13" s="489">
        <f t="shared" si="12"/>
        <v>0</v>
      </c>
      <c r="M13" s="489">
        <f t="shared" si="13"/>
        <v>0</v>
      </c>
      <c r="N13" s="489">
        <f t="shared" si="14"/>
        <v>0</v>
      </c>
      <c r="O13" s="438">
        <f>-ABS(E13)</f>
        <v>-264</v>
      </c>
      <c r="P13" s="438">
        <v>0</v>
      </c>
      <c r="Q13" s="438">
        <v>0</v>
      </c>
      <c r="R13" s="489">
        <f t="shared" ref="R13:R15" si="29">IF($S$2&lt;0,MIN(F13:G13),MAX(F13:G13))</f>
        <v>-3591.7019453292351</v>
      </c>
      <c r="S13" s="489">
        <f t="shared" ref="S13:S15" si="30">IF($S$2&lt;0,MAX(F13:G13),MIN(F13:G13))</f>
        <v>-3327.7019453292351</v>
      </c>
      <c r="T13" s="489" t="e">
        <f ca="1">figintl(E13,1,D13,"X",#REF!)</f>
        <v>#NAME?</v>
      </c>
      <c r="U13" s="495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s="491" customFormat="1" ht="12.75" hidden="1" outlineLevel="1">
      <c r="A14" s="488">
        <f t="shared" si="22"/>
        <v>0</v>
      </c>
      <c r="B14" s="439" t="s">
        <v>169</v>
      </c>
      <c r="C14" s="440" t="s">
        <v>149</v>
      </c>
      <c r="D14" s="441">
        <v>0</v>
      </c>
      <c r="E14" s="441">
        <v>-72</v>
      </c>
      <c r="F14" s="442">
        <f t="shared" si="23"/>
        <v>-3327.7019453292351</v>
      </c>
      <c r="G14" s="442">
        <f t="shared" si="24"/>
        <v>-3399.7019453292351</v>
      </c>
      <c r="H14" s="442">
        <f t="shared" si="25"/>
        <v>-3327.7019453292351</v>
      </c>
      <c r="I14" s="442">
        <f t="shared" si="26"/>
        <v>0</v>
      </c>
      <c r="J14" s="442">
        <f t="shared" si="27"/>
        <v>0</v>
      </c>
      <c r="K14" s="442">
        <f t="shared" si="28"/>
        <v>0</v>
      </c>
      <c r="L14" s="442">
        <f t="shared" si="12"/>
        <v>0</v>
      </c>
      <c r="M14" s="442">
        <f t="shared" si="13"/>
        <v>0</v>
      </c>
      <c r="N14" s="442">
        <f t="shared" si="14"/>
        <v>0</v>
      </c>
      <c r="O14" s="442">
        <f t="shared" si="15"/>
        <v>-72</v>
      </c>
      <c r="P14" s="442">
        <f t="shared" si="16"/>
        <v>0</v>
      </c>
      <c r="Q14" s="442">
        <f t="shared" si="17"/>
        <v>0</v>
      </c>
      <c r="R14" s="442">
        <f t="shared" si="29"/>
        <v>-3399.7019453292351</v>
      </c>
      <c r="S14" s="442">
        <f t="shared" si="30"/>
        <v>-3327.7019453292351</v>
      </c>
      <c r="T14" s="442" t="e">
        <f ca="1">figintl(E14,1,D14,"X",#REF!)</f>
        <v>#NAME?</v>
      </c>
      <c r="U14" s="496" t="e">
        <f t="shared" ref="U14:U15" ca="1" si="31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75" hidden="1" outlineLevel="1">
      <c r="A15" s="424">
        <f t="shared" si="22"/>
        <v>0</v>
      </c>
      <c r="B15" s="447" t="s">
        <v>171</v>
      </c>
      <c r="C15" s="448" t="s">
        <v>149</v>
      </c>
      <c r="D15" s="449">
        <v>0</v>
      </c>
      <c r="E15" s="449">
        <v>-192</v>
      </c>
      <c r="F15" s="450">
        <f t="shared" si="23"/>
        <v>-3399.7019453292351</v>
      </c>
      <c r="G15" s="450">
        <f t="shared" si="24"/>
        <v>-3591.7019453292351</v>
      </c>
      <c r="H15" s="450">
        <f t="shared" si="25"/>
        <v>-3399.7019453292351</v>
      </c>
      <c r="I15" s="450">
        <f t="shared" si="26"/>
        <v>0</v>
      </c>
      <c r="J15" s="450">
        <f t="shared" si="27"/>
        <v>0</v>
      </c>
      <c r="K15" s="450">
        <f t="shared" si="28"/>
        <v>0</v>
      </c>
      <c r="L15" s="450">
        <f t="shared" si="12"/>
        <v>0</v>
      </c>
      <c r="M15" s="450">
        <f t="shared" si="13"/>
        <v>0</v>
      </c>
      <c r="N15" s="450">
        <f t="shared" si="14"/>
        <v>0</v>
      </c>
      <c r="O15" s="450">
        <f t="shared" si="15"/>
        <v>-192</v>
      </c>
      <c r="P15" s="450">
        <f t="shared" si="16"/>
        <v>0</v>
      </c>
      <c r="Q15" s="450">
        <f t="shared" si="17"/>
        <v>0</v>
      </c>
      <c r="R15" s="450">
        <f t="shared" si="29"/>
        <v>-3591.7019453292351</v>
      </c>
      <c r="S15" s="450">
        <f t="shared" si="30"/>
        <v>-3399.7019453292351</v>
      </c>
      <c r="T15" s="450" t="e">
        <f ca="1">figintl(E15,1,D15,"X",#REF!)</f>
        <v>#NAME?</v>
      </c>
      <c r="U15" s="497" t="e">
        <f t="shared" ca="1" si="31"/>
        <v>#NAME?</v>
      </c>
    </row>
    <row r="16" spans="1:21" ht="12.75" collapsed="1">
      <c r="A16" s="424" t="str">
        <f t="shared" si="11"/>
        <v>X</v>
      </c>
      <c r="B16" s="434" t="s">
        <v>172</v>
      </c>
      <c r="C16" s="435" t="s">
        <v>7</v>
      </c>
      <c r="D16" s="436">
        <v>0</v>
      </c>
      <c r="E16" s="436">
        <v>-3591.3877883735854</v>
      </c>
      <c r="F16" s="437">
        <f>IF($C16="X",0,IF(AND(OR($C16="S",$C16="+S"),OR($C15="X",$C15="+X")),F15,G15))</f>
        <v>0</v>
      </c>
      <c r="G16" s="437">
        <f t="shared" si="1"/>
        <v>-3591.3877883735854</v>
      </c>
      <c r="H16" s="437">
        <f t="shared" si="19"/>
        <v>0</v>
      </c>
      <c r="I16" s="437">
        <f>IF(AND($C17="S",$C16="X"),IF($C17="S",$I17,0),IF(OR($C16="X",$C16="S"),E16,0))</f>
        <v>-1791.3877883735854</v>
      </c>
      <c r="J16" s="437">
        <f>IF(AND($C17="S",$C16="X"),IF($C18="S",$I18,0),0)</f>
        <v>-1800</v>
      </c>
      <c r="K16" s="437">
        <f>IF(AND($C17="S",$C16="X"),IF($C19="S",$I19,0),0)</f>
        <v>0</v>
      </c>
      <c r="L16" s="437">
        <f>IF(AND($C17="+S",$C16="+X"),IF($C17="+S",$L17,0),IF(OR($C16="+X",$C16="+S"),IF($H16&gt;0,ABS(E16),IF($H16&lt;0,0,IF(E16=0,0,MAX($F16:$G16)))),0))</f>
        <v>0</v>
      </c>
      <c r="M16" s="437">
        <f>IF(AND($C17="+S",$C16="+X"),IF($C18="+S",$L18,0),0)</f>
        <v>0</v>
      </c>
      <c r="N16" s="437">
        <f>IF(AND($C17="+S",$C16="+X"),IF($C19="+S",$L19,0),0)</f>
        <v>0</v>
      </c>
      <c r="O16" s="437">
        <f>IF(AND($C17="+S",$C16="+X"),IF($C17="+S",$O17,0),IF(OR($C16="+X",$C16="+S"),IF($H16&gt;0,0,IF($H16&lt;0,-ABS(E16),IF(E16=0,0,MIN($F16:$G16)))),0))</f>
        <v>0</v>
      </c>
      <c r="P16" s="437">
        <f>IF(AND($C17="+S",$C16="+X"),IF($C18="+S",$O18,0),0)</f>
        <v>0</v>
      </c>
      <c r="Q16" s="437">
        <f>IF(AND($C17="+S",$C16="+X"),IF($C19="+S",$O19,0),0)</f>
        <v>0</v>
      </c>
      <c r="R16" s="437">
        <f t="shared" si="20"/>
        <v>-3591.3877883735854</v>
      </c>
      <c r="S16" s="437">
        <f t="shared" si="21"/>
        <v>0</v>
      </c>
      <c r="T16" s="437" t="e">
        <f ca="1">figintl(E16,1,D16,"X",#REF!)</f>
        <v>#NAME?</v>
      </c>
      <c r="U16" s="495" t="str">
        <f>$B16</f>
        <v>December 31, 2022</v>
      </c>
    </row>
    <row r="17" spans="1:21" ht="12.75" hidden="1" outlineLevel="1">
      <c r="A17" s="424">
        <f>IF(OR(C17=0,C17="S",C17="+S"),0,C17)</f>
        <v>0</v>
      </c>
      <c r="B17" s="439" t="s">
        <v>163</v>
      </c>
      <c r="C17" s="440" t="s">
        <v>164</v>
      </c>
      <c r="D17" s="441">
        <v>0</v>
      </c>
      <c r="E17" s="441">
        <v>-1791.3877883735854</v>
      </c>
      <c r="F17" s="442">
        <f>IF($C17="X",0,IF(AND(OR($C17="S",$C17="+S"),OR($C16="X",$C16="+X")),F16,G16))</f>
        <v>0</v>
      </c>
      <c r="G17" s="442">
        <f t="shared" si="1"/>
        <v>-1791.3877883735854</v>
      </c>
      <c r="H17" s="442">
        <f>IF(F17=0,0,IF(SIGN(F17)=SIGN(G17),IF(SIGN(F17)&gt;0,MIN(F17:G17),MAX(F17:G17)),0))</f>
        <v>0</v>
      </c>
      <c r="I17" s="442">
        <f>IF(AND($C18="S",$C17="X"),IF($C18="S",$I18,0),IF(OR($C17="X",$C17="S"),E17,0))</f>
        <v>-1791.3877883735854</v>
      </c>
      <c r="J17" s="442">
        <f>IF(AND($C18="S",$C17="X"),IF($C19="S",$I19,0),0)</f>
        <v>0</v>
      </c>
      <c r="K17" s="442">
        <f>IF(AND($C18="S",$C17="X"),IF($C20="S",$I20,0),0)</f>
        <v>0</v>
      </c>
      <c r="L17" s="442">
        <f>IF(AND($C18="+S",$C17="+X"),IF($C18="+S",$L18,0),IF(OR($C17="+X",$C17="+S"),IF($H17&gt;0,ABS(E17),IF($H17&lt;0,0,IF(E17=0,0,MAX($F17:$G17)))),0))</f>
        <v>0</v>
      </c>
      <c r="M17" s="442">
        <f>IF(AND($C18="+S",$C17="+X"),IF($C19="+S",$L19,0),0)</f>
        <v>0</v>
      </c>
      <c r="N17" s="442">
        <f>IF(AND($C18="+S",$C17="+X"),IF($C20="+S",$L20,0),0)</f>
        <v>0</v>
      </c>
      <c r="O17" s="442">
        <f>IF(AND($C18="+S",$C17="+X"),IF($C18="+S",$O18,0),IF(OR($C17="+X",$C17="+S"),IF($H17&gt;0,0,IF($H17&lt;0,-ABS(E17),IF(E17=0,0,MIN($F17:$G17)))),0))</f>
        <v>0</v>
      </c>
      <c r="P17" s="442">
        <f>IF(AND($C18="+S",$C17="+X"),IF($C19="+S",$O19,0),0)</f>
        <v>0</v>
      </c>
      <c r="Q17" s="442">
        <f>IF(AND($C18="+S",$C17="+X"),IF($C20="+S",$O20,0),0)</f>
        <v>0</v>
      </c>
      <c r="R17" s="442">
        <f>IF($S$2&lt;0,MIN(F17:G17),MAX(F17:G17))</f>
        <v>-1791.3877883735854</v>
      </c>
      <c r="S17" s="442">
        <f>IF($S$2&lt;0,MAX(F17:G17),MIN(F17:G17))</f>
        <v>0</v>
      </c>
      <c r="T17" s="442" t="e">
        <f ca="1">figintl(E17,1,D17,"X",#REF!)</f>
        <v>#NAME?</v>
      </c>
      <c r="U17" s="496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75" hidden="1" outlineLevel="1">
      <c r="A18" s="424">
        <f>IF(OR(C18=0,C18="S",C18="+S"),0,C18)</f>
        <v>0</v>
      </c>
      <c r="B18" s="447" t="s">
        <v>165</v>
      </c>
      <c r="C18" s="448" t="s">
        <v>164</v>
      </c>
      <c r="D18" s="449">
        <v>0</v>
      </c>
      <c r="E18" s="449">
        <v>-1800</v>
      </c>
      <c r="F18" s="450">
        <f>IF($C18="X",0,IF(AND(OR($C18="S",$C18="+S"),OR($C17="X",$C17="+X")),F17,G17))</f>
        <v>-1791.3877883735854</v>
      </c>
      <c r="G18" s="450">
        <f t="shared" si="1"/>
        <v>-3591.3877883735854</v>
      </c>
      <c r="H18" s="450">
        <f>IF(F18=0,0,IF(SIGN(F18)=SIGN(G18),IF(SIGN(F18)&gt;0,MIN(F18:G18),MAX(F18:G18)),0))</f>
        <v>-1791.3877883735854</v>
      </c>
      <c r="I18" s="450">
        <f>IF(AND($C19="S",$C18="X"),IF($C19="S",$I19,0),IF(OR($C18="X",$C18="S"),E18,0))</f>
        <v>-1800</v>
      </c>
      <c r="J18" s="450">
        <f>IF(AND($C19="S",$C18="X"),IF($C20="S",$I20,0),0)</f>
        <v>0</v>
      </c>
      <c r="K18" s="450">
        <f>IF(AND($C19="S",$C18="X"),IF($C21="S",$I21,0),0)</f>
        <v>0</v>
      </c>
      <c r="L18" s="450">
        <f>IF(AND($C19="+S",$C18="+X"),IF($C19="+S",$L19,0),IF(OR($C18="+X",$C18="+S"),IF($H18&gt;0,ABS(E18),IF($H18&lt;0,0,IF(E18=0,0,MAX($F18:$G18)))),0))</f>
        <v>0</v>
      </c>
      <c r="M18" s="450">
        <f>IF(AND($C19="+S",$C18="+X"),IF($C20="+S",$L20,0),0)</f>
        <v>0</v>
      </c>
      <c r="N18" s="450">
        <f>IF(AND($C19="+S",$C18="+X"),IF($C21="+S",$L21,0),0)</f>
        <v>0</v>
      </c>
      <c r="O18" s="450">
        <f>IF(AND($C19="+S",$C18="+X"),IF($C19="+S",$O19,0),IF(OR($C18="+X",$C18="+S"),IF($H18&gt;0,0,IF($H18&lt;0,-ABS(E18),IF(E18=0,0,MIN($F18:$G18)))),0))</f>
        <v>0</v>
      </c>
      <c r="P18" s="450">
        <f>IF(AND($C19="+S",$C18="+X"),IF($C20="+S",$O20,0),0)</f>
        <v>0</v>
      </c>
      <c r="Q18" s="450">
        <f>IF(AND($C19="+S",$C18="+X"),IF($C21="+S",$O21,0),0)</f>
        <v>0</v>
      </c>
      <c r="R18" s="450">
        <f>IF($S$2&lt;0,MIN(F18:G18),MAX(F18:G18))</f>
        <v>-3591.3877883735854</v>
      </c>
      <c r="S18" s="450">
        <f>IF($S$2&lt;0,MAX(F18:G18),MIN(F18:G18))</f>
        <v>-1791.3877883735854</v>
      </c>
      <c r="T18" s="450" t="e">
        <f ca="1">figintl(E18,1,D18,"X",#REF!)</f>
        <v>#NAME?</v>
      </c>
      <c r="U18" s="497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75" collapsed="1">
      <c r="B19" s="451" t="s">
        <v>173</v>
      </c>
      <c r="C19" s="452" t="s">
        <v>14</v>
      </c>
      <c r="D19" s="453">
        <v>0</v>
      </c>
      <c r="E19" s="453">
        <v>694.68000000000006</v>
      </c>
      <c r="F19" s="454"/>
      <c r="G19" s="454"/>
      <c r="H19" s="454"/>
      <c r="I19" s="45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5" t="e">
        <f ca="1">figintl(E19,1,D19,"X",#REF!)</f>
        <v>#NAME?</v>
      </c>
      <c r="U19" s="498" t="e">
        <f ca="1">IF(E19=0,"",B19&amp;"
"&amp;T19)&amp;IF(E20=0,"",B20&amp;"
"&amp;T20)</f>
        <v>#NAME?</v>
      </c>
    </row>
    <row r="20" spans="1:21" ht="12.75" collapsed="1">
      <c r="B20" s="451" t="s">
        <v>174</v>
      </c>
      <c r="C20" s="452" t="s">
        <v>14</v>
      </c>
      <c r="D20" s="453">
        <v>0</v>
      </c>
      <c r="E20" s="453">
        <v>0</v>
      </c>
      <c r="F20" s="454"/>
      <c r="G20" s="454"/>
      <c r="H20" s="454"/>
      <c r="I20" s="454"/>
      <c r="J20" s="454"/>
      <c r="K20" s="454"/>
      <c r="L20" s="454"/>
      <c r="M20" s="454"/>
      <c r="N20" s="454"/>
      <c r="O20" s="454"/>
      <c r="P20" s="454"/>
      <c r="Q20" s="454"/>
      <c r="R20" s="454"/>
      <c r="S20" s="454"/>
      <c r="T20" s="455" t="e">
        <f ca="1">figintl(E20,1,D20,"X",#REF!)</f>
        <v>#NAME?</v>
      </c>
      <c r="U20" s="499"/>
    </row>
    <row r="21" spans="1:21" ht="12.75" hidden="1" outlineLevel="1">
      <c r="B21" s="455"/>
      <c r="C21" s="457"/>
      <c r="D21" s="457"/>
      <c r="E21" s="457"/>
      <c r="F21" s="455"/>
      <c r="G21" s="455"/>
      <c r="H21" s="455"/>
      <c r="I21" s="455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8"/>
    </row>
    <row r="22" spans="1:21" ht="25.5" customHeight="1" collapsed="1">
      <c r="B22" s="459"/>
      <c r="C22" s="459"/>
      <c r="D22" s="459"/>
      <c r="E22" s="459"/>
      <c r="F22" s="459"/>
      <c r="G22" s="459"/>
      <c r="H22" s="459"/>
      <c r="I22" s="459"/>
      <c r="J22" s="459"/>
      <c r="K22" s="459"/>
      <c r="L22" s="459"/>
      <c r="M22" s="459"/>
      <c r="N22" s="459"/>
      <c r="O22" s="459"/>
      <c r="P22" s="459"/>
      <c r="Q22" s="459"/>
      <c r="R22" s="459"/>
      <c r="S22" s="459"/>
      <c r="T22" s="459"/>
      <c r="U22" s="460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theme="5" tint="0.39997558519241921"/>
  </sheetPr>
  <dimension ref="A1:U22"/>
  <sheetViews>
    <sheetView zoomScaleNormal="100" workbookViewId="0">
      <selection activeCell="Q22" sqref="Q22"/>
    </sheetView>
  </sheetViews>
  <sheetFormatPr defaultColWidth="9.140625" defaultRowHeight="25.5" customHeight="1" outlineLevelRow="1"/>
  <cols>
    <col min="1" max="1" width="3" style="424" customWidth="1"/>
    <col min="2" max="2" width="39" style="425" customWidth="1"/>
    <col min="3" max="4" width="5.7109375" style="425" customWidth="1"/>
    <col min="5" max="20" width="8.7109375" style="425" customWidth="1"/>
    <col min="21" max="21" width="48.85546875" style="426" customWidth="1"/>
    <col min="22" max="22" width="3" style="425" customWidth="1"/>
    <col min="23" max="29" width="10.7109375" style="425" customWidth="1"/>
    <col min="30" max="31" width="8.7109375" style="425" customWidth="1"/>
    <col min="32" max="32" width="3" style="425" customWidth="1"/>
    <col min="33" max="16384" width="9.140625" style="425"/>
  </cols>
  <sheetData>
    <row r="1" spans="1:21" ht="12.75"/>
    <row r="2" spans="1:21" ht="12.75">
      <c r="A2" s="424" t="s">
        <v>17</v>
      </c>
      <c r="B2" s="427" t="s">
        <v>26</v>
      </c>
      <c r="C2" s="428"/>
      <c r="D2" s="428"/>
      <c r="E2" s="428"/>
      <c r="F2" s="428"/>
      <c r="R2" s="425" t="s">
        <v>48</v>
      </c>
      <c r="S2" s="425">
        <f>SIGN($E$5)</f>
        <v>-1</v>
      </c>
      <c r="U2" s="429" t="s">
        <v>20</v>
      </c>
    </row>
    <row r="3" spans="1:21" ht="38.25">
      <c r="A3" s="430" t="s">
        <v>17</v>
      </c>
      <c r="B3" s="431" t="s">
        <v>5</v>
      </c>
      <c r="C3" s="431" t="s">
        <v>10</v>
      </c>
      <c r="D3" s="431" t="s">
        <v>8</v>
      </c>
      <c r="E3" s="431" t="s">
        <v>1</v>
      </c>
      <c r="F3" s="431" t="s">
        <v>18</v>
      </c>
      <c r="G3" s="431" t="s">
        <v>19</v>
      </c>
      <c r="H3" s="431" t="s">
        <v>2</v>
      </c>
      <c r="I3" s="431" t="s">
        <v>22</v>
      </c>
      <c r="J3" s="431" t="s">
        <v>23</v>
      </c>
      <c r="K3" s="431" t="s">
        <v>27</v>
      </c>
      <c r="L3" s="431" t="s">
        <v>42</v>
      </c>
      <c r="M3" s="431" t="s">
        <v>45</v>
      </c>
      <c r="N3" s="431" t="s">
        <v>44</v>
      </c>
      <c r="O3" s="431" t="s">
        <v>43</v>
      </c>
      <c r="P3" s="431" t="s">
        <v>47</v>
      </c>
      <c r="Q3" s="431" t="s">
        <v>46</v>
      </c>
      <c r="R3" s="432" t="s">
        <v>3</v>
      </c>
      <c r="S3" s="432" t="s">
        <v>4</v>
      </c>
      <c r="T3" s="432" t="s">
        <v>40</v>
      </c>
      <c r="U3" s="432" t="s">
        <v>41</v>
      </c>
    </row>
    <row r="4" spans="1:21" ht="12.75" hidden="1" outlineLevel="1">
      <c r="A4" s="430"/>
      <c r="B4" s="433">
        <v>0</v>
      </c>
      <c r="C4" s="433">
        <v>0</v>
      </c>
      <c r="D4" s="433">
        <v>0</v>
      </c>
      <c r="E4" s="433">
        <v>0</v>
      </c>
      <c r="F4" s="433">
        <v>0</v>
      </c>
      <c r="G4" s="433">
        <v>0</v>
      </c>
      <c r="H4" s="433">
        <v>0</v>
      </c>
      <c r="I4" s="433">
        <v>0</v>
      </c>
      <c r="J4" s="433">
        <v>0</v>
      </c>
      <c r="K4" s="433">
        <v>0</v>
      </c>
      <c r="L4" s="433">
        <v>0</v>
      </c>
      <c r="M4" s="433">
        <v>0</v>
      </c>
      <c r="N4" s="433">
        <v>0</v>
      </c>
      <c r="O4" s="433">
        <v>0</v>
      </c>
      <c r="P4" s="433">
        <v>0</v>
      </c>
      <c r="Q4" s="433">
        <v>0</v>
      </c>
      <c r="R4" s="433">
        <v>0</v>
      </c>
      <c r="S4" s="433">
        <v>0</v>
      </c>
      <c r="T4" s="433">
        <v>0</v>
      </c>
      <c r="U4" s="433">
        <v>0</v>
      </c>
    </row>
    <row r="5" spans="1:21" ht="12.75" collapsed="1">
      <c r="A5" s="424" t="str">
        <f>IF(OR(C5=0,C5="S",C5="+S"),0,C5)</f>
        <v>X</v>
      </c>
      <c r="B5" s="434" t="s">
        <v>177</v>
      </c>
      <c r="C5" s="435" t="s">
        <v>7</v>
      </c>
      <c r="D5" s="436">
        <v>0</v>
      </c>
      <c r="E5" s="436">
        <v>-3949.3819453292354</v>
      </c>
      <c r="F5" s="437">
        <f>IF($C5="X",0,IF(AND(OR($C5="S",$C5="+S"),OR($C4="X",$C4="+X")),F4,G4))</f>
        <v>0</v>
      </c>
      <c r="G5" s="437">
        <f>F5+IF($C5=0,0,$E5)</f>
        <v>-3949.3819453292354</v>
      </c>
      <c r="H5" s="437">
        <f>IF(F5=0,0,IF(SIGN(F5)=SIGN(G5),IF(SIGN(F5)&gt;0,MIN(F5:G5),MAX(F5:G5)),0))</f>
        <v>0</v>
      </c>
      <c r="I5" s="437">
        <f>IF(AND($C6="S",$C5="X"),IF($C6="S",$I6,0),IF(OR($C5="X",$C5="S"),E5,0))</f>
        <v>-2149.3819453292354</v>
      </c>
      <c r="J5" s="437">
        <f>IF(AND($C6="S",$C5="X"),IF($C7="S",$I7,0),0)</f>
        <v>-1800</v>
      </c>
      <c r="K5" s="437">
        <f>IF(AND($C6="S",$C5="X"),IF($C9="S",$I9,0),0)</f>
        <v>0</v>
      </c>
      <c r="L5" s="437">
        <f>IF(AND($C6="+S",$C5="+X"),IF($C6="+S",$L6,0),IF(OR($C5="+X",$C5="+S"),IF($H5&gt;0,ABS(E5),IF($H5&lt;0,0,IF(E5=0,0,MAX($F5:$G5)))),0))</f>
        <v>0</v>
      </c>
      <c r="M5" s="437">
        <f>IF(AND($C6="+S",$C5="+X"),IF($C7="+S",$L7,0),0)</f>
        <v>0</v>
      </c>
      <c r="N5" s="437">
        <f>IF(AND($C6="+S",$C5="+X"),IF($C9="+S",$L9,0),0)</f>
        <v>0</v>
      </c>
      <c r="O5" s="437">
        <f>IF(AND($C6="+S",$C5="+X"),IF($C6="+S",$O6,0),IF(OR($C5="+X",$C5="+S"),IF($H5&gt;0,0,IF($H5&lt;0,-ABS(E5),IF(E5=0,0,MIN($F5:$G5)))),0))</f>
        <v>0</v>
      </c>
      <c r="P5" s="437">
        <f>IF(AND($C6="+S",$C5="+X"),IF($C7="+S",$O7,0),0)</f>
        <v>0</v>
      </c>
      <c r="Q5" s="437">
        <f>IF(AND($C6="+S",$C5="+X"),IF($C9="+S",$O9,0),0)</f>
        <v>0</v>
      </c>
      <c r="R5" s="437">
        <f>IF($S$2&lt;0,MIN(F5:G5),MAX(F5:G5))</f>
        <v>-3949.3819453292354</v>
      </c>
      <c r="S5" s="437">
        <f>IF($S$2&lt;0,MAX(F5:G5),MIN(F5:G5))</f>
        <v>0</v>
      </c>
      <c r="T5" s="437" t="e">
        <f ca="1">figintl(E5,1,D5,"X",#REF!)</f>
        <v>#NAME?</v>
      </c>
      <c r="U5" s="506" t="str">
        <f>$B5</f>
        <v>December 31, 2021</v>
      </c>
    </row>
    <row r="6" spans="1:21" ht="12.75" hidden="1" outlineLevel="1">
      <c r="A6" s="424">
        <f>IF(OR(C6=0,C6="S",C6="+S"),0,C6)</f>
        <v>0</v>
      </c>
      <c r="B6" s="439" t="s">
        <v>163</v>
      </c>
      <c r="C6" s="440" t="s">
        <v>164</v>
      </c>
      <c r="D6" s="441">
        <v>0</v>
      </c>
      <c r="E6" s="441">
        <v>-2149.3819453292354</v>
      </c>
      <c r="F6" s="442">
        <f t="shared" ref="F6:F10" si="0">IF($C6="X",0,IF(AND(OR($C6="S",$C6="+S"),OR($C5="X",$C5="+X")),F5,G5))</f>
        <v>0</v>
      </c>
      <c r="G6" s="442">
        <f t="shared" ref="G6:G18" si="1">F6+IF($C6=0,0,$E6)</f>
        <v>-2149.3819453292354</v>
      </c>
      <c r="H6" s="442">
        <f>IF(F6=0,0,IF(SIGN(F6)=SIGN(G6),IF(SIGN(F6)&gt;0,MIN(F6:G6),MAX(F6:G6)),0))</f>
        <v>0</v>
      </c>
      <c r="I6" s="442">
        <f>IF(AND($C7="S",$C6="X"),IF($C7="S",$I7,0),IF(OR($C6="X",$C6="S"),E6,0))</f>
        <v>-2149.3819453292354</v>
      </c>
      <c r="J6" s="442">
        <f>IF(AND($C7="S",$C6="X"),IF($C9="S",$I9,0),0)</f>
        <v>0</v>
      </c>
      <c r="K6" s="442">
        <f>IF(AND($C7="S",$C6="X"),IF($C10="S",$I10,0),0)</f>
        <v>0</v>
      </c>
      <c r="L6" s="442">
        <f>IF(AND($C7="+S",$C6="+X"),IF($C7="+S",$L7,0),IF(OR($C6="+X",$C6="+S"),IF($H6&gt;0,ABS(E6),IF($H6&lt;0,0,IF(E6=0,0,MAX($F6:$G6)))),0))</f>
        <v>0</v>
      </c>
      <c r="M6" s="442">
        <f>IF(AND($C7="+S",$C6="+X"),IF($C9="+S",$L9,0),0)</f>
        <v>0</v>
      </c>
      <c r="N6" s="442">
        <f>IF(AND($C7="+S",$C6="+X"),IF($C10="+S",$L10,0),0)</f>
        <v>0</v>
      </c>
      <c r="O6" s="442">
        <f>IF(AND($C7="+S",$C6="+X"),IF($C7="+S",$O7,0),IF(OR($C6="+X",$C6="+S"),IF($H6&gt;0,0,IF($H6&lt;0,-ABS(E6),IF(E6=0,0,MIN($F6:$G6)))),0))</f>
        <v>0</v>
      </c>
      <c r="P6" s="442">
        <f>IF(AND($C7="+S",$C6="+X"),IF($C9="+S",$O9,0),0)</f>
        <v>0</v>
      </c>
      <c r="Q6" s="442">
        <f>IF(AND($C7="+S",$C6="+X"),IF($C10="+S",$O10,0),0)</f>
        <v>0</v>
      </c>
      <c r="R6" s="442">
        <f>IF($S$2&lt;0,MIN(F6:G6),MAX(F6:G6))</f>
        <v>-2149.3819453292354</v>
      </c>
      <c r="S6" s="442">
        <f>IF($S$2&lt;0,MAX(F6:G6),MIN(F6:G6))</f>
        <v>0</v>
      </c>
      <c r="T6" s="442" t="e">
        <f ca="1">figintl(E6,1,D6,"X",#REF!)</f>
        <v>#NAME?</v>
      </c>
      <c r="U6" s="507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75" hidden="1" outlineLevel="1">
      <c r="A7" s="424">
        <f>IF(OR(C7=0,C7="S",C7="+S"),0,C7)</f>
        <v>0</v>
      </c>
      <c r="B7" s="447" t="s">
        <v>165</v>
      </c>
      <c r="C7" s="448" t="s">
        <v>164</v>
      </c>
      <c r="D7" s="449">
        <v>0</v>
      </c>
      <c r="E7" s="449">
        <v>-1800</v>
      </c>
      <c r="F7" s="450">
        <f t="shared" si="0"/>
        <v>-2149.3819453292354</v>
      </c>
      <c r="G7" s="450">
        <f t="shared" si="1"/>
        <v>-3949.3819453292354</v>
      </c>
      <c r="H7" s="450">
        <f>IF(F7=0,0,IF(SIGN(F7)=SIGN(G7),IF(SIGN(F7)&gt;0,MIN(F7:G7),MAX(F7:G7)),0))</f>
        <v>-2149.3819453292354</v>
      </c>
      <c r="I7" s="450">
        <f>IF(AND($C9="S",$C7="X"),IF($C9="S",$I9,0),IF(OR($C7="X",$C7="S"),E7,0))</f>
        <v>-1800</v>
      </c>
      <c r="J7" s="450">
        <f>IF(AND($C9="S",$C7="X"),IF($C10="S",$I10,0),0)</f>
        <v>0</v>
      </c>
      <c r="K7" s="450">
        <f>IF(AND($C9="S",$C7="X"),IF($C12="S",$I12,0),0)</f>
        <v>0</v>
      </c>
      <c r="L7" s="450">
        <f>IF(AND($C9="+S",$C7="+X"),IF($C9="+S",$L9,0),IF(OR($C7="+X",$C7="+S"),IF($H7&gt;0,ABS(E7),IF($H7&lt;0,0,IF(E7=0,0,MAX($F7:$G7)))),0))</f>
        <v>0</v>
      </c>
      <c r="M7" s="450">
        <f>IF(AND($C9="+S",$C7="+X"),IF($C10="+S",$L10,0),0)</f>
        <v>0</v>
      </c>
      <c r="N7" s="450">
        <f>IF(AND($C9="+S",$C7="+X"),IF($C12="+S",$L12,0),0)</f>
        <v>0</v>
      </c>
      <c r="O7" s="450">
        <f>IF(AND($C9="+S",$C7="+X"),IF($C9="+S",$O9,0),IF(OR($C7="+X",$C7="+S"),IF($H7&gt;0,0,IF($H7&lt;0,-ABS(E7),IF(E7=0,0,MIN($F7:$G7)))),0))</f>
        <v>0</v>
      </c>
      <c r="P7" s="450">
        <f>IF(AND($C9="+S",$C7="+X"),IF($C10="+S",$O10,0),0)</f>
        <v>0</v>
      </c>
      <c r="Q7" s="450">
        <f>IF(AND($C9="+S",$C7="+X"),IF($C12="+S",$O12,0),0)</f>
        <v>0</v>
      </c>
      <c r="R7" s="450">
        <f>IF($S$2&lt;0,MIN(F7:G7),MAX(F7:G7))</f>
        <v>-3949.3819453292354</v>
      </c>
      <c r="S7" s="450">
        <f>IF($S$2&lt;0,MAX(F7:G7),MIN(F7:G7))</f>
        <v>-2149.3819453292354</v>
      </c>
      <c r="T7" s="450" t="e">
        <f ca="1">figintl(E7,1,D7,"X",#REF!)</f>
        <v>#NAME?</v>
      </c>
      <c r="U7" s="507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490" customFormat="1" ht="12.75" hidden="1" outlineLevel="1" collapsed="1">
      <c r="A8" s="488">
        <f t="shared" ref="A8:A16" si="2">IF(OR(C8=0,C8="S",C8="+S"),0,C8)</f>
        <v>0</v>
      </c>
      <c r="B8" s="434" t="s">
        <v>173</v>
      </c>
      <c r="C8" s="508">
        <v>0</v>
      </c>
      <c r="D8" s="436">
        <v>0</v>
      </c>
      <c r="E8" s="436">
        <v>694.68000000000006</v>
      </c>
      <c r="F8" s="437">
        <f t="shared" si="0"/>
        <v>-3949.3819453292354</v>
      </c>
      <c r="G8" s="437">
        <f t="shared" si="1"/>
        <v>-3949.3819453292354</v>
      </c>
      <c r="H8" s="437">
        <f t="shared" ref="H8:H16" si="3">IF(F8=0,0,IF(SIGN(F8)=SIGN(G8),IF(SIGN(F8)&gt;0,MIN(F8:G8),MAX(F8:G8)),0))</f>
        <v>-3949.3819453292354</v>
      </c>
      <c r="I8" s="437">
        <f t="shared" ref="I8:I9" si="4">IF(AND($C10="S",$C8="X"),IF($C10="S",$I10,0),IF(OR($C8="X",$C8="S"),E8,0))</f>
        <v>0</v>
      </c>
      <c r="J8" s="437">
        <f t="shared" ref="J8:J9" si="5">IF(AND($C10="S",$C8="X"),IF($C11="S",$I11,0),0)</f>
        <v>0</v>
      </c>
      <c r="K8" s="437">
        <f t="shared" ref="K8:K9" si="6">IF(AND($C10="S",$C8="X"),IF($C12="S",$I12,0),0)</f>
        <v>0</v>
      </c>
      <c r="L8" s="437">
        <f>IF(AND($C9="+S",$C8="+X"),IF($C9="+S",$L9,0),IF(OR($C8="+X",$C8="+S"),IF($H8&gt;0,ABS(E8),IF($H8&lt;0,0,IF(E8=0,0,MAX($F8:$G8)))),0))</f>
        <v>0</v>
      </c>
      <c r="M8" s="437">
        <f>IF(AND($C9="+S",$C8="+X"),IF($C10="+S",$L10,0),0)</f>
        <v>0</v>
      </c>
      <c r="N8" s="437">
        <f>IF(AND($C9="+S",$C8="+X"),IF($C11="+S",$L11,0),0)</f>
        <v>0</v>
      </c>
      <c r="O8" s="437">
        <f t="shared" ref="O8" si="7">IF(AND($C9="+S",$C8="+X"),IF($C9="+S",$O9,0),IF(OR($C8="+X",$C8="+S"),IF($H8&gt;0,0,IF($H8&lt;0,-ABS(E8),IF(E8=0,0,MIN($F8:$G8)))),0))</f>
        <v>0</v>
      </c>
      <c r="P8" s="437">
        <f t="shared" ref="P8:P15" si="8">IF(AND($C9="+S",$C8="+X"),IF($C10="+S",$O10,0),0)</f>
        <v>0</v>
      </c>
      <c r="Q8" s="437">
        <f t="shared" ref="Q8:Q15" si="9">IF(AND($C9="+S",$C8="+X"),IF($C11="+S",$O11,0),0)</f>
        <v>0</v>
      </c>
      <c r="R8" s="437">
        <f t="shared" ref="R8:R16" si="10">IF($S$2&lt;0,MIN(F8:G8),MAX(F8:G8))</f>
        <v>-3949.3819453292354</v>
      </c>
      <c r="S8" s="437">
        <f t="shared" ref="S8:S16" si="11">IF($S$2&lt;0,MAX(F8:G8),MIN(F8:G8))</f>
        <v>-3949.3819453292354</v>
      </c>
      <c r="T8" s="437" t="e">
        <f ca="1">figintl(E8,1,D8,"X",#REF!)</f>
        <v>#NAME?</v>
      </c>
      <c r="U8" s="494" t="str">
        <f>IF(OR($C8="S",$C8="+S"),$B8&amp;" "&amp;$T8,"")&amp;IF(OR($C8="X",$C8="+X"),$B8&amp;IF(OR($C9="S",$C9="+S"),":
"&amp;U9&amp;IF(OR($C10="S",$C10="+S"),"
"&amp;U10,"")&amp;IF(OR($C11="S",$C11="+S"),"
"&amp;U11,""),""),"")</f>
        <v/>
      </c>
    </row>
    <row r="9" spans="1:21" s="491" customFormat="1" ht="12.75" collapsed="1">
      <c r="A9" s="488" t="str">
        <f t="shared" si="2"/>
        <v>+X</v>
      </c>
      <c r="B9" s="492" t="s">
        <v>166</v>
      </c>
      <c r="C9" s="509" t="s">
        <v>14</v>
      </c>
      <c r="D9" s="493">
        <v>0</v>
      </c>
      <c r="E9" s="493">
        <v>1093.94</v>
      </c>
      <c r="F9" s="504">
        <f t="shared" si="0"/>
        <v>-3949.3819453292354</v>
      </c>
      <c r="G9" s="504">
        <f t="shared" si="1"/>
        <v>-2855.4419453292353</v>
      </c>
      <c r="H9" s="504">
        <f t="shared" si="3"/>
        <v>-2855.4419453292353</v>
      </c>
      <c r="I9" s="504">
        <f t="shared" si="4"/>
        <v>0</v>
      </c>
      <c r="J9" s="504">
        <f t="shared" si="5"/>
        <v>0</v>
      </c>
      <c r="K9" s="504">
        <f t="shared" si="6"/>
        <v>0</v>
      </c>
      <c r="L9" s="504">
        <f t="shared" ref="L9:L15" si="12">IF(AND($C10="+S",$C9="+X"),IF($C10="+S",$L10,0),IF(OR($C9="+X",$C9="+S"),IF($H9&gt;0,ABS(E9),IF($H9&lt;0,0,IF(E9=0,0,MAX($F9:$G9)))),0))</f>
        <v>0</v>
      </c>
      <c r="M9" s="504">
        <f t="shared" ref="M9:M15" si="13">IF(AND($C10="+S",$C9="+X"),IF($C11="+S",$L11,0),0)</f>
        <v>0</v>
      </c>
      <c r="N9" s="504">
        <f t="shared" ref="N9:N15" si="14">IF(AND($C10="+S",$C9="+X"),IF($C12="+S",$L12,0),0)</f>
        <v>0</v>
      </c>
      <c r="O9" s="504">
        <f t="shared" ref="O9:O15" si="15">IF(AND($C10="+S",$C9="+X"),IF($C10="+S",$O10,0),IF(OR($C9="+X",$C9="+S"),IF($H9&gt;0,0,IF($H9&lt;0,-ABS(E9),IF(E9=0,0,MIN($F9:$G9)))),0))</f>
        <v>-1093.94</v>
      </c>
      <c r="P9" s="504">
        <f t="shared" si="8"/>
        <v>0</v>
      </c>
      <c r="Q9" s="504">
        <f t="shared" si="9"/>
        <v>0</v>
      </c>
      <c r="R9" s="504">
        <f t="shared" si="10"/>
        <v>-3949.3819453292354</v>
      </c>
      <c r="S9" s="504">
        <f t="shared" si="11"/>
        <v>-2855.4419453292353</v>
      </c>
      <c r="T9" s="504" t="e">
        <f ca="1">figintl(E9,1,D9,"X",#REF!)</f>
        <v>#NAME?</v>
      </c>
      <c r="U9" s="505" t="str">
        <f t="shared" ref="U9:U10" si="16">IF(OR($C9="S",$C9="+S"),$B9&amp;" "&amp;$T9,"")&amp;IF(OR($C9="X",$C9="+X"),$B9&amp;IF(OR($C10="S",$C10="+S"),":
"&amp;U10&amp;IF(OR($C11="S",$C11="+S"),"
"&amp;U11,"")&amp;IF(OR($C12="S",$C12="+S"),"
"&amp;U12,""),""),"")</f>
        <v>FCF to
Solvay
share-
holders</v>
      </c>
    </row>
    <row r="10" spans="1:21" ht="12.75">
      <c r="A10" s="424" t="str">
        <f t="shared" si="2"/>
        <v>+X</v>
      </c>
      <c r="B10" s="500" t="s">
        <v>167</v>
      </c>
      <c r="C10" s="510" t="s">
        <v>14</v>
      </c>
      <c r="D10" s="501">
        <v>0</v>
      </c>
      <c r="E10" s="501">
        <v>-399.26</v>
      </c>
      <c r="F10" s="502">
        <f t="shared" si="0"/>
        <v>-2855.4419453292353</v>
      </c>
      <c r="G10" s="502">
        <f t="shared" si="1"/>
        <v>-3254.7019453292351</v>
      </c>
      <c r="H10" s="502">
        <f t="shared" si="3"/>
        <v>-2855.4419453292353</v>
      </c>
      <c r="I10" s="502">
        <f>IF(AND($C12="S",$C10="X"),IF($C12="S",$I12,0),IF(OR($C10="X",$C10="S"),E10,0))</f>
        <v>0</v>
      </c>
      <c r="J10" s="502">
        <f>IF(AND($C12="S",$C10="X"),IF($C13="S",$I13,0),0)</f>
        <v>0</v>
      </c>
      <c r="K10" s="502">
        <f>IF(AND($C12="S",$C10="X"),IF($C15="S",$I15,0),0)</f>
        <v>0</v>
      </c>
      <c r="L10" s="502">
        <f t="shared" si="12"/>
        <v>0</v>
      </c>
      <c r="M10" s="502">
        <f t="shared" si="13"/>
        <v>0</v>
      </c>
      <c r="N10" s="502">
        <f t="shared" si="14"/>
        <v>0</v>
      </c>
      <c r="O10" s="502">
        <f t="shared" si="15"/>
        <v>-399.26</v>
      </c>
      <c r="P10" s="502">
        <f t="shared" si="8"/>
        <v>0</v>
      </c>
      <c r="Q10" s="502">
        <f t="shared" si="9"/>
        <v>0</v>
      </c>
      <c r="R10" s="502">
        <f t="shared" si="10"/>
        <v>-3254.7019453292351</v>
      </c>
      <c r="S10" s="502">
        <f t="shared" si="11"/>
        <v>-2855.4419453292353</v>
      </c>
      <c r="T10" s="502" t="e">
        <f ca="1">figintl(E10,1,D10,"X",#REF!)</f>
        <v>#NAME?</v>
      </c>
      <c r="U10" s="503" t="str">
        <f t="shared" si="16"/>
        <v>Dividends
to Solvay
share-
holders</v>
      </c>
    </row>
    <row r="11" spans="1:21" s="446" customFormat="1" ht="12.75">
      <c r="A11" s="424" t="str">
        <f>IF(OR(C11=0,C11="S",C11="+S"),0,C11)</f>
        <v>+X</v>
      </c>
      <c r="B11" s="443" t="s">
        <v>178</v>
      </c>
      <c r="C11" s="444" t="s">
        <v>14</v>
      </c>
      <c r="D11" s="444">
        <v>0</v>
      </c>
      <c r="E11" s="444">
        <v>-155</v>
      </c>
      <c r="F11" s="445">
        <f>IF($C11="X",0,IF(AND(OR($C11="S",$C11="+S"),OR($C10="X",$C10="+X")),F10,G10))</f>
        <v>-3254.7019453292351</v>
      </c>
      <c r="G11" s="445">
        <f>F11+IF($C11=0,0,$E11)</f>
        <v>-3409.7019453292351</v>
      </c>
      <c r="H11" s="445">
        <f>IF(F11=0,0,IF(SIGN(F11)=SIGN(G11),IF(SIGN(F11)&gt;0,MIN(F11:G11),MAX(F11:G11)),0))</f>
        <v>-3254.7019453292351</v>
      </c>
      <c r="I11" s="445">
        <f>IF(AND($C13="S",$C11="X"),IF($C13="S",$I13,0),IF(OR($C11="X",$C11="S"),E11,0))</f>
        <v>0</v>
      </c>
      <c r="J11" s="445">
        <f>IF(AND($C13="S",$C11="X"),IF($C15="S",$I15,0),0)</f>
        <v>0</v>
      </c>
      <c r="K11" s="445">
        <f>IF(AND($C13="S",$C11="X"),IF($C16="S",$I16,0),0)</f>
        <v>0</v>
      </c>
      <c r="L11" s="445">
        <f t="shared" si="12"/>
        <v>0</v>
      </c>
      <c r="M11" s="445">
        <f t="shared" si="13"/>
        <v>0</v>
      </c>
      <c r="N11" s="445">
        <f t="shared" si="14"/>
        <v>0</v>
      </c>
      <c r="O11" s="445">
        <f t="shared" si="15"/>
        <v>-155</v>
      </c>
      <c r="P11" s="445">
        <f t="shared" si="8"/>
        <v>0</v>
      </c>
      <c r="Q11" s="445">
        <f t="shared" si="9"/>
        <v>0</v>
      </c>
      <c r="R11" s="445">
        <f>IF($S$2&lt;0,MIN(F11:G11),MAX(F11:G11))</f>
        <v>-3409.7019453292351</v>
      </c>
      <c r="S11" s="445">
        <f>IF($S$2&lt;0,MAX(F11:G11),MIN(F11:G11))</f>
        <v>-3254.7019453292351</v>
      </c>
      <c r="T11" s="445" t="e">
        <f ca="1">figintl(E11,1,D11,"X",#REF!)</f>
        <v>#NAME?</v>
      </c>
      <c r="U11" s="494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446" customFormat="1" ht="12.75">
      <c r="A12" s="424" t="str">
        <f>IF(OR(C12=0,C12="S",C12="+S"),0,C12)</f>
        <v>+X</v>
      </c>
      <c r="B12" s="443" t="s">
        <v>170</v>
      </c>
      <c r="C12" s="444" t="s">
        <v>14</v>
      </c>
      <c r="D12" s="444">
        <v>0</v>
      </c>
      <c r="E12" s="444">
        <v>82</v>
      </c>
      <c r="F12" s="445">
        <f>IF($C12="X",0,IF(AND(OR($C12="S",$C12="+S"),OR($C11="X",$C11="+X")),F11,G11))</f>
        <v>-3409.7019453292351</v>
      </c>
      <c r="G12" s="445">
        <f>F12+IF($C12=0,0,$E12)</f>
        <v>-3327.7019453292351</v>
      </c>
      <c r="H12" s="445">
        <f>IF(F12=0,0,IF(SIGN(F12)=SIGN(G12),IF(SIGN(F12)&gt;0,MIN(F12:G12),MAX(F12:G12)),0))</f>
        <v>-3327.7019453292351</v>
      </c>
      <c r="I12" s="445">
        <f>IF(AND($C15="S",$C12="X"),IF($C15="S",$I15,0),IF(OR($C12="X",$C12="S"),E12,0))</f>
        <v>0</v>
      </c>
      <c r="J12" s="445">
        <f>IF(AND($C15="S",$C12="X"),IF($C16="S",$I16,0),0)</f>
        <v>0</v>
      </c>
      <c r="K12" s="445">
        <f>IF(AND($C15="S",$C12="X"),IF($C17="S",$I17,0),0)</f>
        <v>0</v>
      </c>
      <c r="L12" s="445">
        <f t="shared" si="12"/>
        <v>0</v>
      </c>
      <c r="M12" s="445">
        <f t="shared" si="13"/>
        <v>0</v>
      </c>
      <c r="N12" s="445">
        <f t="shared" si="14"/>
        <v>0</v>
      </c>
      <c r="O12" s="445">
        <f t="shared" si="15"/>
        <v>-82</v>
      </c>
      <c r="P12" s="445">
        <f t="shared" si="8"/>
        <v>0</v>
      </c>
      <c r="Q12" s="445">
        <f t="shared" si="9"/>
        <v>0</v>
      </c>
      <c r="R12" s="445">
        <f>IF($S$2&lt;0,MIN(F12:G12),MAX(F12:G12))</f>
        <v>-3409.7019453292351</v>
      </c>
      <c r="S12" s="445">
        <f>IF($S$2&lt;0,MAX(F12:G12),MIN(F12:G12))</f>
        <v>-3327.7019453292351</v>
      </c>
      <c r="T12" s="445" t="e">
        <f ca="1">figintl(E12,1,D12,"X",#REF!)</f>
        <v>#NAME?</v>
      </c>
      <c r="U12" s="494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490" customFormat="1" ht="14.25" customHeight="1">
      <c r="A13" s="488" t="str">
        <f t="shared" ref="A13:A15" si="17">IF(OR(C13=0,C13="S",C13="+S"),0,C13)</f>
        <v>+X</v>
      </c>
      <c r="B13" s="451" t="s">
        <v>179</v>
      </c>
      <c r="C13" s="453" t="s">
        <v>14</v>
      </c>
      <c r="D13" s="453">
        <v>0</v>
      </c>
      <c r="E13" s="453">
        <v>-264</v>
      </c>
      <c r="F13" s="489">
        <f t="shared" ref="F13:F15" si="18">IF($C13="X",0,IF(AND(OR($C13="S",$C13="+S"),OR($C12="X",$C12="+X")),F12,G12))</f>
        <v>-3327.7019453292351</v>
      </c>
      <c r="G13" s="489">
        <f t="shared" ref="G13:G15" si="19">F13+IF($C13=0,0,$E13)</f>
        <v>-3591.7019453292351</v>
      </c>
      <c r="H13" s="489">
        <f t="shared" ref="H13:H15" si="20">IF(F13=0,0,IF(SIGN(F13)=SIGN(G13),IF(SIGN(F13)&gt;0,MIN(F13:G13),MAX(F13:G13)),0))</f>
        <v>-3327.7019453292351</v>
      </c>
      <c r="I13" s="489">
        <f t="shared" ref="I13:I15" si="21">IF(AND($C16="S",$C13="X"),IF($C16="S",$I16,0),IF(OR($C13="X",$C13="S"),E13,0))</f>
        <v>0</v>
      </c>
      <c r="J13" s="489">
        <f t="shared" ref="J13:J15" si="22">IF(AND($C16="S",$C13="X"),IF($C17="S",$I17,0),0)</f>
        <v>0</v>
      </c>
      <c r="K13" s="489">
        <f t="shared" ref="K13:K15" si="23">IF(AND($C16="S",$C13="X"),IF($C18="S",$I18,0),0)</f>
        <v>0</v>
      </c>
      <c r="L13" s="489">
        <f t="shared" si="12"/>
        <v>0</v>
      </c>
      <c r="M13" s="489">
        <f t="shared" si="13"/>
        <v>0</v>
      </c>
      <c r="N13" s="489">
        <f t="shared" si="14"/>
        <v>0</v>
      </c>
      <c r="O13" s="438">
        <f>-ABS(E13)</f>
        <v>-264</v>
      </c>
      <c r="P13" s="438">
        <v>0</v>
      </c>
      <c r="Q13" s="438">
        <v>0</v>
      </c>
      <c r="R13" s="489">
        <f t="shared" ref="R13:R15" si="24">IF($S$2&lt;0,MIN(F13:G13),MAX(F13:G13))</f>
        <v>-3591.7019453292351</v>
      </c>
      <c r="S13" s="489">
        <f t="shared" ref="S13:S15" si="25">IF($S$2&lt;0,MAX(F13:G13),MIN(F13:G13))</f>
        <v>-3327.7019453292351</v>
      </c>
      <c r="T13" s="489" t="e">
        <f ca="1">figintl(E13,1,D13,"X",#REF!)</f>
        <v>#NAME?</v>
      </c>
      <c r="U13" s="495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s="491" customFormat="1" ht="12.75" hidden="1" outlineLevel="1">
      <c r="A14" s="488">
        <f t="shared" si="17"/>
        <v>0</v>
      </c>
      <c r="B14" s="439" t="s">
        <v>169</v>
      </c>
      <c r="C14" s="440" t="s">
        <v>149</v>
      </c>
      <c r="D14" s="441">
        <v>0</v>
      </c>
      <c r="E14" s="441">
        <v>-72</v>
      </c>
      <c r="F14" s="442">
        <f t="shared" si="18"/>
        <v>-3327.7019453292351</v>
      </c>
      <c r="G14" s="442">
        <f t="shared" si="19"/>
        <v>-3399.7019453292351</v>
      </c>
      <c r="H14" s="442">
        <f t="shared" si="20"/>
        <v>-3327.7019453292351</v>
      </c>
      <c r="I14" s="442">
        <f t="shared" si="21"/>
        <v>0</v>
      </c>
      <c r="J14" s="442">
        <f t="shared" si="22"/>
        <v>0</v>
      </c>
      <c r="K14" s="442">
        <f t="shared" si="23"/>
        <v>0</v>
      </c>
      <c r="L14" s="442">
        <f t="shared" si="12"/>
        <v>0</v>
      </c>
      <c r="M14" s="442">
        <f t="shared" si="13"/>
        <v>0</v>
      </c>
      <c r="N14" s="442">
        <f t="shared" si="14"/>
        <v>0</v>
      </c>
      <c r="O14" s="442">
        <f t="shared" si="15"/>
        <v>-72</v>
      </c>
      <c r="P14" s="442">
        <f t="shared" si="8"/>
        <v>0</v>
      </c>
      <c r="Q14" s="442">
        <f t="shared" si="9"/>
        <v>0</v>
      </c>
      <c r="R14" s="442">
        <f t="shared" si="24"/>
        <v>-3399.7019453292351</v>
      </c>
      <c r="S14" s="442">
        <f t="shared" si="25"/>
        <v>-3327.7019453292351</v>
      </c>
      <c r="T14" s="442" t="e">
        <f ca="1">figintl(E14,1,D14,"X",#REF!)</f>
        <v>#NAME?</v>
      </c>
      <c r="U14" s="496" t="e">
        <f t="shared" ref="U14:U15" ca="1" si="26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75" hidden="1" outlineLevel="1">
      <c r="A15" s="424">
        <f t="shared" si="17"/>
        <v>0</v>
      </c>
      <c r="B15" s="447" t="s">
        <v>171</v>
      </c>
      <c r="C15" s="448" t="s">
        <v>149</v>
      </c>
      <c r="D15" s="449">
        <v>0</v>
      </c>
      <c r="E15" s="449">
        <v>-192</v>
      </c>
      <c r="F15" s="450">
        <f t="shared" si="18"/>
        <v>-3399.7019453292351</v>
      </c>
      <c r="G15" s="450">
        <f t="shared" si="19"/>
        <v>-3591.7019453292351</v>
      </c>
      <c r="H15" s="450">
        <f t="shared" si="20"/>
        <v>-3399.7019453292351</v>
      </c>
      <c r="I15" s="450">
        <f t="shared" si="21"/>
        <v>0</v>
      </c>
      <c r="J15" s="450">
        <f t="shared" si="22"/>
        <v>0</v>
      </c>
      <c r="K15" s="450">
        <f t="shared" si="23"/>
        <v>0</v>
      </c>
      <c r="L15" s="450">
        <f t="shared" si="12"/>
        <v>0</v>
      </c>
      <c r="M15" s="450">
        <f t="shared" si="13"/>
        <v>0</v>
      </c>
      <c r="N15" s="450">
        <f t="shared" si="14"/>
        <v>0</v>
      </c>
      <c r="O15" s="450">
        <f t="shared" si="15"/>
        <v>-192</v>
      </c>
      <c r="P15" s="450">
        <f t="shared" si="8"/>
        <v>0</v>
      </c>
      <c r="Q15" s="450">
        <f t="shared" si="9"/>
        <v>0</v>
      </c>
      <c r="R15" s="450">
        <f t="shared" si="24"/>
        <v>-3591.7019453292351</v>
      </c>
      <c r="S15" s="450">
        <f t="shared" si="25"/>
        <v>-3399.7019453292351</v>
      </c>
      <c r="T15" s="450" t="e">
        <f ca="1">figintl(E15,1,D15,"X",#REF!)</f>
        <v>#NAME?</v>
      </c>
      <c r="U15" s="497" t="e">
        <f t="shared" ca="1" si="26"/>
        <v>#NAME?</v>
      </c>
    </row>
    <row r="16" spans="1:21" ht="12.75" collapsed="1">
      <c r="A16" s="424" t="str">
        <f t="shared" si="2"/>
        <v>X</v>
      </c>
      <c r="B16" s="434" t="s">
        <v>172</v>
      </c>
      <c r="C16" s="435" t="s">
        <v>7</v>
      </c>
      <c r="D16" s="436">
        <v>0</v>
      </c>
      <c r="E16" s="436">
        <v>-3591.3877883735854</v>
      </c>
      <c r="F16" s="437">
        <f>IF($C16="X",0,IF(AND(OR($C16="S",$C16="+S"),OR($C15="X",$C15="+X")),F15,G15))</f>
        <v>0</v>
      </c>
      <c r="G16" s="437">
        <f t="shared" si="1"/>
        <v>-3591.3877883735854</v>
      </c>
      <c r="H16" s="437">
        <f t="shared" si="3"/>
        <v>0</v>
      </c>
      <c r="I16" s="437">
        <f>IF(AND($C17="S",$C16="X"),IF($C17="S",$I17,0),IF(OR($C16="X",$C16="S"),E16,0))</f>
        <v>-1791.3877883735854</v>
      </c>
      <c r="J16" s="437">
        <f>IF(AND($C17="S",$C16="X"),IF($C18="S",$I18,0),0)</f>
        <v>-1800</v>
      </c>
      <c r="K16" s="437">
        <f>IF(AND($C17="S",$C16="X"),IF($C19="S",$I19,0),0)</f>
        <v>0</v>
      </c>
      <c r="L16" s="437">
        <f>IF(AND($C17="+S",$C16="+X"),IF($C17="+S",$L17,0),IF(OR($C16="+X",$C16="+S"),IF($H16&gt;0,ABS(E16),IF($H16&lt;0,0,IF(E16=0,0,MAX($F16:$G16)))),0))</f>
        <v>0</v>
      </c>
      <c r="M16" s="437">
        <f>IF(AND($C17="+S",$C16="+X"),IF($C18="+S",$L18,0),0)</f>
        <v>0</v>
      </c>
      <c r="N16" s="437">
        <f>IF(AND($C17="+S",$C16="+X"),IF($C19="+S",$L19,0),0)</f>
        <v>0</v>
      </c>
      <c r="O16" s="437">
        <f>IF(AND($C17="+S",$C16="+X"),IF($C17="+S",$O17,0),IF(OR($C16="+X",$C16="+S"),IF($H16&gt;0,0,IF($H16&lt;0,-ABS(E16),IF(E16=0,0,MIN($F16:$G16)))),0))</f>
        <v>0</v>
      </c>
      <c r="P16" s="437">
        <f>IF(AND($C17="+S",$C16="+X"),IF($C18="+S",$O18,0),0)</f>
        <v>0</v>
      </c>
      <c r="Q16" s="437">
        <f>IF(AND($C17="+S",$C16="+X"),IF($C19="+S",$O19,0),0)</f>
        <v>0</v>
      </c>
      <c r="R16" s="437">
        <f t="shared" si="10"/>
        <v>-3591.3877883735854</v>
      </c>
      <c r="S16" s="437">
        <f t="shared" si="11"/>
        <v>0</v>
      </c>
      <c r="T16" s="437" t="e">
        <f ca="1">figintl(E16,1,D16,"X",#REF!)</f>
        <v>#NAME?</v>
      </c>
      <c r="U16" s="495" t="str">
        <f>$B16</f>
        <v>December 31, 2022</v>
      </c>
    </row>
    <row r="17" spans="1:21" ht="12.75" hidden="1" outlineLevel="1">
      <c r="A17" s="424">
        <f>IF(OR(C17=0,C17="S",C17="+S"),0,C17)</f>
        <v>0</v>
      </c>
      <c r="B17" s="439" t="s">
        <v>163</v>
      </c>
      <c r="C17" s="440" t="s">
        <v>164</v>
      </c>
      <c r="D17" s="441">
        <v>0</v>
      </c>
      <c r="E17" s="441">
        <v>-1791.3877883735854</v>
      </c>
      <c r="F17" s="442">
        <f>IF($C17="X",0,IF(AND(OR($C17="S",$C17="+S"),OR($C16="X",$C16="+X")),F16,G16))</f>
        <v>0</v>
      </c>
      <c r="G17" s="442">
        <f t="shared" si="1"/>
        <v>-1791.3877883735854</v>
      </c>
      <c r="H17" s="442">
        <f>IF(F17=0,0,IF(SIGN(F17)=SIGN(G17),IF(SIGN(F17)&gt;0,MIN(F17:G17),MAX(F17:G17)),0))</f>
        <v>0</v>
      </c>
      <c r="I17" s="442">
        <f>IF(AND($C18="S",$C17="X"),IF($C18="S",$I18,0),IF(OR($C17="X",$C17="S"),E17,0))</f>
        <v>-1791.3877883735854</v>
      </c>
      <c r="J17" s="442">
        <f>IF(AND($C18="S",$C17="X"),IF($C19="S",$I19,0),0)</f>
        <v>0</v>
      </c>
      <c r="K17" s="442">
        <f>IF(AND($C18="S",$C17="X"),IF($C20="S",$I20,0),0)</f>
        <v>0</v>
      </c>
      <c r="L17" s="442">
        <f>IF(AND($C18="+S",$C17="+X"),IF($C18="+S",$L18,0),IF(OR($C17="+X",$C17="+S"),IF($H17&gt;0,ABS(E17),IF($H17&lt;0,0,IF(E17=0,0,MAX($F17:$G17)))),0))</f>
        <v>0</v>
      </c>
      <c r="M17" s="442">
        <f>IF(AND($C18="+S",$C17="+X"),IF($C19="+S",$L19,0),0)</f>
        <v>0</v>
      </c>
      <c r="N17" s="442">
        <f>IF(AND($C18="+S",$C17="+X"),IF($C20="+S",$L20,0),0)</f>
        <v>0</v>
      </c>
      <c r="O17" s="442">
        <f>IF(AND($C18="+S",$C17="+X"),IF($C18="+S",$O18,0),IF(OR($C17="+X",$C17="+S"),IF($H17&gt;0,0,IF($H17&lt;0,-ABS(E17),IF(E17=0,0,MIN($F17:$G17)))),0))</f>
        <v>0</v>
      </c>
      <c r="P17" s="442">
        <f>IF(AND($C18="+S",$C17="+X"),IF($C19="+S",$O19,0),0)</f>
        <v>0</v>
      </c>
      <c r="Q17" s="442">
        <f>IF(AND($C18="+S",$C17="+X"),IF($C20="+S",$O20,0),0)</f>
        <v>0</v>
      </c>
      <c r="R17" s="442">
        <f>IF($S$2&lt;0,MIN(F17:G17),MAX(F17:G17))</f>
        <v>-1791.3877883735854</v>
      </c>
      <c r="S17" s="442">
        <f>IF($S$2&lt;0,MAX(F17:G17),MIN(F17:G17))</f>
        <v>0</v>
      </c>
      <c r="T17" s="442" t="e">
        <f ca="1">figintl(E17,1,D17,"X",#REF!)</f>
        <v>#NAME?</v>
      </c>
      <c r="U17" s="496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75" hidden="1" outlineLevel="1">
      <c r="A18" s="424">
        <f>IF(OR(C18=0,C18="S",C18="+S"),0,C18)</f>
        <v>0</v>
      </c>
      <c r="B18" s="447" t="s">
        <v>165</v>
      </c>
      <c r="C18" s="448" t="s">
        <v>164</v>
      </c>
      <c r="D18" s="449">
        <v>0</v>
      </c>
      <c r="E18" s="449">
        <v>-1800</v>
      </c>
      <c r="F18" s="450">
        <f>IF($C18="X",0,IF(AND(OR($C18="S",$C18="+S"),OR($C17="X",$C17="+X")),F17,G17))</f>
        <v>-1791.3877883735854</v>
      </c>
      <c r="G18" s="450">
        <f t="shared" si="1"/>
        <v>-3591.3877883735854</v>
      </c>
      <c r="H18" s="450">
        <f>IF(F18=0,0,IF(SIGN(F18)=SIGN(G18),IF(SIGN(F18)&gt;0,MIN(F18:G18),MAX(F18:G18)),0))</f>
        <v>-1791.3877883735854</v>
      </c>
      <c r="I18" s="450">
        <f>IF(AND($C19="S",$C18="X"),IF($C19="S",$I19,0),IF(OR($C18="X",$C18="S"),E18,0))</f>
        <v>-1800</v>
      </c>
      <c r="J18" s="450">
        <f>IF(AND($C19="S",$C18="X"),IF($C20="S",$I20,0),0)</f>
        <v>0</v>
      </c>
      <c r="K18" s="450">
        <f>IF(AND($C19="S",$C18="X"),IF($C21="S",$I21,0),0)</f>
        <v>0</v>
      </c>
      <c r="L18" s="450">
        <f>IF(AND($C19="+S",$C18="+X"),IF($C19="+S",$L19,0),IF(OR($C18="+X",$C18="+S"),IF($H18&gt;0,ABS(E18),IF($H18&lt;0,0,IF(E18=0,0,MAX($F18:$G18)))),0))</f>
        <v>0</v>
      </c>
      <c r="M18" s="450">
        <f>IF(AND($C19="+S",$C18="+X"),IF($C20="+S",$L20,0),0)</f>
        <v>0</v>
      </c>
      <c r="N18" s="450">
        <f>IF(AND($C19="+S",$C18="+X"),IF($C21="+S",$L21,0),0)</f>
        <v>0</v>
      </c>
      <c r="O18" s="450">
        <f>IF(AND($C19="+S",$C18="+X"),IF($C19="+S",$O19,0),IF(OR($C18="+X",$C18="+S"),IF($H18&gt;0,0,IF($H18&lt;0,-ABS(E18),IF(E18=0,0,MIN($F18:$G18)))),0))</f>
        <v>0</v>
      </c>
      <c r="P18" s="450">
        <f>IF(AND($C19="+S",$C18="+X"),IF($C20="+S",$O20,0),0)</f>
        <v>0</v>
      </c>
      <c r="Q18" s="450">
        <f>IF(AND($C19="+S",$C18="+X"),IF($C21="+S",$O21,0),0)</f>
        <v>0</v>
      </c>
      <c r="R18" s="450">
        <f>IF($S$2&lt;0,MIN(F18:G18),MAX(F18:G18))</f>
        <v>-3591.3877883735854</v>
      </c>
      <c r="S18" s="450">
        <f>IF($S$2&lt;0,MAX(F18:G18),MIN(F18:G18))</f>
        <v>-1791.3877883735854</v>
      </c>
      <c r="T18" s="450" t="e">
        <f ca="1">figintl(E18,1,D18,"X",#REF!)</f>
        <v>#NAME?</v>
      </c>
      <c r="U18" s="497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75" collapsed="1">
      <c r="B19" s="451" t="s">
        <v>173</v>
      </c>
      <c r="C19" s="452" t="s">
        <v>14</v>
      </c>
      <c r="D19" s="453">
        <v>0</v>
      </c>
      <c r="E19" s="453">
        <v>694.68000000000006</v>
      </c>
      <c r="F19" s="454"/>
      <c r="G19" s="454"/>
      <c r="H19" s="454"/>
      <c r="I19" s="45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5" t="e">
        <f ca="1">figintl(E19,1,D19,"X",#REF!)</f>
        <v>#NAME?</v>
      </c>
      <c r="U19" s="498" t="e">
        <f ca="1">IF(E19=0,"",B19&amp;"
"&amp;T19)&amp;IF(E20=0,"",B20&amp;"
"&amp;T20)</f>
        <v>#NAME?</v>
      </c>
    </row>
    <row r="20" spans="1:21" ht="12.75" collapsed="1">
      <c r="B20" s="451" t="s">
        <v>174</v>
      </c>
      <c r="C20" s="452" t="s">
        <v>14</v>
      </c>
      <c r="D20" s="453">
        <v>0</v>
      </c>
      <c r="E20" s="453">
        <v>0</v>
      </c>
      <c r="F20" s="454"/>
      <c r="G20" s="454"/>
      <c r="H20" s="454"/>
      <c r="I20" s="454"/>
      <c r="J20" s="454"/>
      <c r="K20" s="454"/>
      <c r="L20" s="454"/>
      <c r="M20" s="454"/>
      <c r="N20" s="454"/>
      <c r="O20" s="454"/>
      <c r="P20" s="454"/>
      <c r="Q20" s="454"/>
      <c r="R20" s="454"/>
      <c r="S20" s="454"/>
      <c r="T20" s="455" t="e">
        <f ca="1">figintl(E20,1,D20,"X",#REF!)</f>
        <v>#NAME?</v>
      </c>
      <c r="U20" s="499"/>
    </row>
    <row r="21" spans="1:21" ht="12.75" hidden="1" outlineLevel="1">
      <c r="B21" s="455"/>
      <c r="C21" s="457"/>
      <c r="D21" s="457"/>
      <c r="E21" s="457"/>
      <c r="F21" s="455"/>
      <c r="G21" s="455"/>
      <c r="H21" s="455"/>
      <c r="I21" s="455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8"/>
    </row>
    <row r="22" spans="1:21" ht="25.5" customHeight="1" collapsed="1">
      <c r="B22" s="459"/>
      <c r="C22" s="459"/>
      <c r="D22" s="459"/>
      <c r="E22" s="459"/>
      <c r="F22" s="459"/>
      <c r="G22" s="459"/>
      <c r="H22" s="459"/>
      <c r="I22" s="459"/>
      <c r="J22" s="459"/>
      <c r="K22" s="459"/>
      <c r="L22" s="459"/>
      <c r="M22" s="459"/>
      <c r="N22" s="459"/>
      <c r="O22" s="459"/>
      <c r="P22" s="459"/>
      <c r="Q22" s="459"/>
      <c r="R22" s="459"/>
      <c r="S22" s="459"/>
      <c r="T22" s="459"/>
      <c r="U22" s="460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C000"/>
  </sheetPr>
  <dimension ref="A1:H67"/>
  <sheetViews>
    <sheetView showGridLines="0" zoomScaleNormal="100" workbookViewId="0">
      <selection activeCell="D33" sqref="D33"/>
    </sheetView>
  </sheetViews>
  <sheetFormatPr defaultColWidth="9.140625" defaultRowHeight="11.25"/>
  <cols>
    <col min="1" max="1" width="48.140625" style="351" bestFit="1" customWidth="1"/>
    <col min="2" max="3" width="9.28515625" style="366" customWidth="1"/>
    <col min="4" max="4" width="9.28515625" style="367" customWidth="1"/>
    <col min="5" max="8" width="9.140625" style="351" customWidth="1"/>
    <col min="9" max="16384" width="9.140625" style="352"/>
  </cols>
  <sheetData>
    <row r="1" spans="1:8" s="349" customFormat="1" ht="14.25" customHeight="1">
      <c r="A1" s="526" t="s">
        <v>20</v>
      </c>
      <c r="B1" s="527" t="s">
        <v>1288</v>
      </c>
      <c r="C1" s="527" t="s">
        <v>1289</v>
      </c>
      <c r="D1" s="527" t="s">
        <v>69</v>
      </c>
    </row>
    <row r="2" spans="1:8" s="350" customFormat="1" ht="14.25" customHeight="1">
      <c r="A2" s="528" t="s">
        <v>92</v>
      </c>
      <c r="B2" s="530" t="s">
        <v>1290</v>
      </c>
      <c r="C2" s="531" t="s">
        <v>1291</v>
      </c>
      <c r="D2" s="532" t="s">
        <v>1292</v>
      </c>
    </row>
    <row r="3" spans="1:8" s="350" customFormat="1" ht="12.75">
      <c r="A3" s="528" t="s">
        <v>94</v>
      </c>
      <c r="B3" s="530" t="s">
        <v>1293</v>
      </c>
      <c r="C3" s="531" t="s">
        <v>1294</v>
      </c>
      <c r="D3" s="532" t="s">
        <v>1295</v>
      </c>
    </row>
    <row r="4" spans="1:8" s="350" customFormat="1" ht="12.75">
      <c r="A4" s="536" t="s">
        <v>106</v>
      </c>
      <c r="B4" s="537" t="s">
        <v>1296</v>
      </c>
      <c r="C4" s="538" t="s">
        <v>1297</v>
      </c>
      <c r="D4" s="534" t="s">
        <v>1207</v>
      </c>
    </row>
    <row r="5" spans="1:8" s="350" customFormat="1" ht="12.75">
      <c r="A5" s="528" t="s">
        <v>95</v>
      </c>
      <c r="B5" s="530" t="s">
        <v>1299</v>
      </c>
      <c r="C5" s="531" t="s">
        <v>1300</v>
      </c>
      <c r="D5" s="532" t="s">
        <v>1301</v>
      </c>
    </row>
    <row r="6" spans="1:8">
      <c r="A6" s="529" t="s">
        <v>188</v>
      </c>
      <c r="B6" s="533" t="s">
        <v>1302</v>
      </c>
      <c r="C6" s="534" t="s">
        <v>1177</v>
      </c>
      <c r="D6" s="535" t="s">
        <v>1303</v>
      </c>
    </row>
    <row r="7" spans="1:8" s="354" customFormat="1">
      <c r="A7" s="529" t="s">
        <v>193</v>
      </c>
      <c r="B7" s="533" t="s">
        <v>1235</v>
      </c>
      <c r="C7" s="534" t="s">
        <v>1150</v>
      </c>
      <c r="D7" s="535" t="s">
        <v>1304</v>
      </c>
      <c r="E7" s="353"/>
      <c r="F7" s="353"/>
      <c r="G7" s="353"/>
      <c r="H7" s="353"/>
    </row>
    <row r="8" spans="1:8">
      <c r="A8" s="536" t="s">
        <v>195</v>
      </c>
      <c r="B8" s="537">
        <v>0.22145783146524708</v>
      </c>
      <c r="C8" s="538">
        <v>0.25981744680340779</v>
      </c>
      <c r="D8" s="534" t="s">
        <v>1305</v>
      </c>
    </row>
    <row r="9" spans="1:8" s="354" customFormat="1">
      <c r="A9" s="528" t="s">
        <v>1181</v>
      </c>
      <c r="B9" s="530" t="s">
        <v>437</v>
      </c>
      <c r="C9" s="531" t="s">
        <v>1306</v>
      </c>
      <c r="D9" s="532" t="s">
        <v>1307</v>
      </c>
      <c r="E9" s="353"/>
      <c r="F9" s="353"/>
      <c r="G9" s="353"/>
      <c r="H9" s="353"/>
    </row>
    <row r="10" spans="1:8" ht="12.75" customHeight="1">
      <c r="A10" s="529" t="s">
        <v>1182</v>
      </c>
      <c r="B10" s="533" t="s">
        <v>197</v>
      </c>
      <c r="C10" s="534" t="s">
        <v>1308</v>
      </c>
      <c r="D10" s="535" t="s">
        <v>113</v>
      </c>
    </row>
    <row r="11" spans="1:8" s="354" customFormat="1" ht="12.75" customHeight="1">
      <c r="A11" s="529" t="s">
        <v>202</v>
      </c>
      <c r="B11" s="533" t="s">
        <v>196</v>
      </c>
      <c r="C11" s="534" t="s">
        <v>196</v>
      </c>
      <c r="D11" s="535" t="s">
        <v>1309</v>
      </c>
      <c r="E11" s="353"/>
      <c r="F11" s="353"/>
      <c r="G11" s="353"/>
      <c r="H11" s="353"/>
    </row>
    <row r="12" spans="1:8" ht="13.5" customHeight="1">
      <c r="A12" s="529" t="s">
        <v>204</v>
      </c>
      <c r="B12" s="533" t="s">
        <v>1310</v>
      </c>
      <c r="C12" s="534" t="s">
        <v>1311</v>
      </c>
      <c r="D12" s="535" t="s">
        <v>1312</v>
      </c>
    </row>
    <row r="13" spans="1:8" ht="13.5" customHeight="1">
      <c r="A13" s="529" t="s">
        <v>206</v>
      </c>
      <c r="B13" s="533" t="s">
        <v>1313</v>
      </c>
      <c r="C13" s="534" t="s">
        <v>700</v>
      </c>
      <c r="D13" s="535" t="s">
        <v>1314</v>
      </c>
    </row>
    <row r="14" spans="1:8" ht="12.75" customHeight="1">
      <c r="A14" s="540" t="s">
        <v>208</v>
      </c>
      <c r="B14" s="530" t="s">
        <v>1315</v>
      </c>
      <c r="C14" s="531" t="s">
        <v>1316</v>
      </c>
      <c r="D14" s="532" t="s">
        <v>1317</v>
      </c>
    </row>
    <row r="15" spans="1:8" s="356" customFormat="1" ht="13.5" customHeight="1">
      <c r="A15" s="528" t="s">
        <v>1186</v>
      </c>
      <c r="B15" s="530" t="s">
        <v>1318</v>
      </c>
      <c r="C15" s="531" t="s">
        <v>1269</v>
      </c>
      <c r="D15" s="622" t="s">
        <v>1319</v>
      </c>
      <c r="E15" s="355"/>
      <c r="F15" s="355"/>
      <c r="G15" s="355"/>
      <c r="H15" s="355"/>
    </row>
    <row r="16" spans="1:8" s="356" customFormat="1" ht="12" customHeight="1">
      <c r="A16" s="528" t="s">
        <v>213</v>
      </c>
      <c r="B16" s="530" t="s">
        <v>1321</v>
      </c>
      <c r="C16" s="531" t="s">
        <v>1190</v>
      </c>
      <c r="D16" s="532" t="s">
        <v>113</v>
      </c>
      <c r="E16" s="355"/>
      <c r="F16" s="355"/>
      <c r="G16" s="355"/>
      <c r="H16" s="355"/>
    </row>
    <row r="17" spans="1:4">
      <c r="A17" s="529" t="s">
        <v>219</v>
      </c>
      <c r="B17" s="533" t="s">
        <v>1325</v>
      </c>
      <c r="C17" s="534"/>
      <c r="D17" s="535"/>
    </row>
    <row r="18" spans="1:4" ht="13.5" customHeight="1">
      <c r="A18" s="528" t="s">
        <v>222</v>
      </c>
      <c r="B18" s="530" t="s">
        <v>1326</v>
      </c>
      <c r="C18" s="531"/>
      <c r="D18" s="532"/>
    </row>
    <row r="19" spans="1:4" s="358" customFormat="1">
      <c r="A19" s="528" t="s">
        <v>1188</v>
      </c>
      <c r="B19" s="530" t="s">
        <v>1327</v>
      </c>
      <c r="C19" s="531" t="s">
        <v>67</v>
      </c>
      <c r="D19" s="532" t="s">
        <v>67</v>
      </c>
    </row>
    <row r="20" spans="1:4" s="359" customFormat="1">
      <c r="D20" s="360"/>
    </row>
    <row r="21" spans="1:4" s="359" customFormat="1">
      <c r="D21" s="360"/>
    </row>
    <row r="22" spans="1:4" s="359" customFormat="1">
      <c r="D22" s="360"/>
    </row>
    <row r="23" spans="1:4" s="359" customFormat="1">
      <c r="D23" s="360"/>
    </row>
    <row r="24" spans="1:4" s="359" customFormat="1">
      <c r="D24" s="360"/>
    </row>
    <row r="25" spans="1:4" s="359" customFormat="1">
      <c r="D25" s="360"/>
    </row>
    <row r="26" spans="1:4" s="359" customFormat="1">
      <c r="D26" s="360"/>
    </row>
    <row r="27" spans="1:4" s="359" customFormat="1">
      <c r="D27" s="360"/>
    </row>
    <row r="28" spans="1:4" s="359" customFormat="1">
      <c r="D28" s="360"/>
    </row>
    <row r="29" spans="1:4" s="359" customFormat="1">
      <c r="D29" s="360"/>
    </row>
    <row r="30" spans="1:4" s="359" customFormat="1">
      <c r="D30" s="360"/>
    </row>
    <row r="31" spans="1:4" s="359" customFormat="1">
      <c r="D31" s="360"/>
    </row>
    <row r="32" spans="1:4" s="359" customFormat="1">
      <c r="D32" s="360"/>
    </row>
    <row r="33" spans="4:4" s="359" customFormat="1">
      <c r="D33" s="360"/>
    </row>
    <row r="34" spans="4:4" s="359" customFormat="1">
      <c r="D34" s="360"/>
    </row>
    <row r="35" spans="4:4" s="359" customFormat="1">
      <c r="D35" s="360"/>
    </row>
    <row r="36" spans="4:4" s="359" customFormat="1">
      <c r="D36" s="360"/>
    </row>
    <row r="37" spans="4:4" s="359" customFormat="1">
      <c r="D37" s="360"/>
    </row>
    <row r="38" spans="4:4" s="359" customFormat="1">
      <c r="D38" s="360"/>
    </row>
    <row r="39" spans="4:4" s="359" customFormat="1">
      <c r="D39" s="360"/>
    </row>
    <row r="40" spans="4:4" s="359" customFormat="1">
      <c r="D40" s="360"/>
    </row>
    <row r="41" spans="4:4" s="359" customFormat="1">
      <c r="D41" s="360"/>
    </row>
    <row r="42" spans="4:4" s="359" customFormat="1">
      <c r="D42" s="360"/>
    </row>
    <row r="43" spans="4:4" s="359" customFormat="1">
      <c r="D43" s="360"/>
    </row>
    <row r="44" spans="4:4" s="359" customFormat="1">
      <c r="D44" s="360"/>
    </row>
    <row r="45" spans="4:4" s="359" customFormat="1">
      <c r="D45" s="360"/>
    </row>
    <row r="46" spans="4:4" s="359" customFormat="1">
      <c r="D46" s="360"/>
    </row>
    <row r="47" spans="4:4" s="359" customFormat="1">
      <c r="D47" s="360"/>
    </row>
    <row r="48" spans="4:4" s="359" customFormat="1">
      <c r="D48" s="360"/>
    </row>
    <row r="49" spans="2:4" s="359" customFormat="1">
      <c r="D49" s="360"/>
    </row>
    <row r="50" spans="2:4" s="359" customFormat="1">
      <c r="D50" s="360"/>
    </row>
    <row r="51" spans="2:4" s="359" customFormat="1">
      <c r="D51" s="360"/>
    </row>
    <row r="52" spans="2:4" s="359" customFormat="1">
      <c r="D52" s="360"/>
    </row>
    <row r="53" spans="2:4" s="359" customFormat="1">
      <c r="D53" s="360"/>
    </row>
    <row r="54" spans="2:4" s="359" customFormat="1">
      <c r="D54" s="360"/>
    </row>
    <row r="55" spans="2:4" s="359" customFormat="1">
      <c r="D55" s="360"/>
    </row>
    <row r="56" spans="2:4" s="359" customFormat="1">
      <c r="D56" s="360"/>
    </row>
    <row r="57" spans="2:4" s="359" customFormat="1">
      <c r="D57" s="360"/>
    </row>
    <row r="58" spans="2:4" s="359" customFormat="1">
      <c r="D58" s="360"/>
    </row>
    <row r="59" spans="2:4" s="359" customFormat="1">
      <c r="D59" s="360"/>
    </row>
    <row r="60" spans="2:4" s="359" customFormat="1">
      <c r="D60" s="360"/>
    </row>
    <row r="61" spans="2:4" s="359" customFormat="1">
      <c r="D61" s="360"/>
    </row>
    <row r="62" spans="2:4" s="359" customFormat="1">
      <c r="D62" s="360"/>
    </row>
    <row r="63" spans="2:4" s="359" customFormat="1">
      <c r="D63" s="360"/>
    </row>
    <row r="64" spans="2:4" s="359" customFormat="1">
      <c r="B64" s="361"/>
      <c r="C64" s="361"/>
      <c r="D64" s="362"/>
    </row>
    <row r="65" spans="1:4" s="359" customFormat="1">
      <c r="B65" s="361"/>
      <c r="C65" s="361"/>
      <c r="D65" s="362"/>
    </row>
    <row r="66" spans="1:4" s="357" customFormat="1" ht="5.25">
      <c r="A66" s="363"/>
      <c r="B66" s="364"/>
      <c r="C66" s="364"/>
      <c r="D66" s="365"/>
    </row>
    <row r="67" spans="1:4" s="359" customFormat="1">
      <c r="B67" s="361"/>
      <c r="C67" s="361"/>
      <c r="D67" s="362"/>
    </row>
  </sheetData>
  <dataConsolidate/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C000"/>
  </sheetPr>
  <dimension ref="A1:T104"/>
  <sheetViews>
    <sheetView showGridLines="0" tabSelected="1" zoomScaleNormal="100" workbookViewId="0">
      <selection activeCell="B31" sqref="B31"/>
    </sheetView>
  </sheetViews>
  <sheetFormatPr defaultColWidth="9.140625" defaultRowHeight="12"/>
  <cols>
    <col min="1" max="1" width="50.42578125" style="36" customWidth="1"/>
    <col min="2" max="3" width="9.28515625" style="37" customWidth="1"/>
    <col min="4" max="4" width="9.28515625" style="38" customWidth="1"/>
    <col min="5" max="6" width="9.28515625" style="37" customWidth="1"/>
    <col min="7" max="7" width="9.28515625" style="38" customWidth="1"/>
    <col min="8" max="8" width="9.28515625" style="36" customWidth="1"/>
    <col min="9" max="20" width="9.140625" style="36" customWidth="1"/>
    <col min="21" max="16384" width="9.140625" style="46"/>
  </cols>
  <sheetData>
    <row r="1" spans="1:20">
      <c r="A1" s="546"/>
      <c r="B1" s="547"/>
      <c r="C1" s="547"/>
      <c r="D1" s="547"/>
      <c r="E1" s="547"/>
      <c r="F1" s="547"/>
      <c r="G1" s="547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>
      <c r="A2" s="543" t="s">
        <v>1346</v>
      </c>
      <c r="B2" s="634" t="s">
        <v>180</v>
      </c>
      <c r="C2" s="634"/>
      <c r="D2" s="634"/>
      <c r="E2" s="634" t="s">
        <v>110</v>
      </c>
      <c r="F2" s="634"/>
      <c r="G2" s="634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3" spans="1:20">
      <c r="A3" s="526" t="s">
        <v>20</v>
      </c>
      <c r="B3" s="527" t="s">
        <v>1288</v>
      </c>
      <c r="C3" s="527" t="s">
        <v>1289</v>
      </c>
      <c r="D3" s="527" t="s">
        <v>69</v>
      </c>
      <c r="E3" s="527" t="s">
        <v>1288</v>
      </c>
      <c r="F3" s="527" t="s">
        <v>1289</v>
      </c>
      <c r="G3" s="527" t="s">
        <v>69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4" spans="1:20">
      <c r="A4" s="528" t="s">
        <v>92</v>
      </c>
      <c r="B4" s="530" t="s">
        <v>1328</v>
      </c>
      <c r="C4" s="531" t="s">
        <v>1291</v>
      </c>
      <c r="D4" s="532" t="s">
        <v>1329</v>
      </c>
      <c r="E4" s="530" t="s">
        <v>1290</v>
      </c>
      <c r="F4" s="531" t="s">
        <v>1291</v>
      </c>
      <c r="G4" s="531" t="s">
        <v>1292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1:20">
      <c r="A5" s="528" t="s">
        <v>94</v>
      </c>
      <c r="B5" s="530" t="s">
        <v>1331</v>
      </c>
      <c r="C5" s="531" t="s">
        <v>1332</v>
      </c>
      <c r="D5" s="532" t="s">
        <v>113</v>
      </c>
      <c r="E5" s="530" t="s">
        <v>1293</v>
      </c>
      <c r="F5" s="531" t="s">
        <v>1294</v>
      </c>
      <c r="G5" s="531" t="s">
        <v>1295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</row>
    <row r="6" spans="1:20">
      <c r="A6" s="536" t="s">
        <v>106</v>
      </c>
      <c r="B6" s="537" t="s">
        <v>67</v>
      </c>
      <c r="C6" s="538" t="s">
        <v>67</v>
      </c>
      <c r="D6" s="538" t="s">
        <v>67</v>
      </c>
      <c r="E6" s="537" t="s">
        <v>1296</v>
      </c>
      <c r="F6" s="538" t="s">
        <v>1297</v>
      </c>
      <c r="G6" s="538" t="s">
        <v>1207</v>
      </c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</row>
    <row r="7" spans="1:20">
      <c r="A7" s="528" t="s">
        <v>95</v>
      </c>
      <c r="B7" s="530" t="s">
        <v>1333</v>
      </c>
      <c r="C7" s="531" t="s">
        <v>186</v>
      </c>
      <c r="D7" s="532" t="s">
        <v>113</v>
      </c>
      <c r="E7" s="530" t="s">
        <v>1299</v>
      </c>
      <c r="F7" s="531" t="s">
        <v>1300</v>
      </c>
      <c r="G7" s="531" t="s">
        <v>1301</v>
      </c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</row>
    <row r="8" spans="1:20" s="47" customFormat="1" ht="11.25">
      <c r="A8" s="529" t="s">
        <v>188</v>
      </c>
      <c r="B8" s="533" t="s">
        <v>1154</v>
      </c>
      <c r="C8" s="534" t="s">
        <v>1165</v>
      </c>
      <c r="D8" s="535" t="s">
        <v>1334</v>
      </c>
      <c r="E8" s="533" t="s">
        <v>1302</v>
      </c>
      <c r="F8" s="534" t="s">
        <v>1177</v>
      </c>
      <c r="G8" s="534" t="s">
        <v>1303</v>
      </c>
    </row>
    <row r="9" spans="1:20">
      <c r="A9" s="529" t="s">
        <v>193</v>
      </c>
      <c r="B9" s="533" t="s">
        <v>1158</v>
      </c>
      <c r="C9" s="534" t="s">
        <v>1170</v>
      </c>
      <c r="D9" s="535" t="s">
        <v>1336</v>
      </c>
      <c r="E9" s="533" t="s">
        <v>1235</v>
      </c>
      <c r="F9" s="534" t="s">
        <v>1150</v>
      </c>
      <c r="G9" s="534" t="s">
        <v>1304</v>
      </c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</row>
    <row r="10" spans="1:20">
      <c r="A10" s="536" t="s">
        <v>195</v>
      </c>
      <c r="B10" s="537" t="s">
        <v>67</v>
      </c>
      <c r="C10" s="538" t="s">
        <v>67</v>
      </c>
      <c r="D10" s="538" t="s">
        <v>67</v>
      </c>
      <c r="E10" s="539">
        <v>0.22145783146524708</v>
      </c>
      <c r="F10" s="548">
        <v>0.25981744680340779</v>
      </c>
      <c r="G10" s="538" t="s">
        <v>1305</v>
      </c>
    </row>
    <row r="11" spans="1:20">
      <c r="A11" s="528" t="s">
        <v>1181</v>
      </c>
      <c r="B11" s="530" t="s">
        <v>1337</v>
      </c>
      <c r="C11" s="531" t="s">
        <v>1237</v>
      </c>
      <c r="D11" s="532" t="s">
        <v>113</v>
      </c>
      <c r="E11" s="530" t="s">
        <v>437</v>
      </c>
      <c r="F11" s="531" t="s">
        <v>1306</v>
      </c>
      <c r="G11" s="531" t="s">
        <v>1307</v>
      </c>
    </row>
    <row r="12" spans="1:20">
      <c r="A12" s="529" t="s">
        <v>1182</v>
      </c>
      <c r="B12" s="533" t="s">
        <v>84</v>
      </c>
      <c r="C12" s="534" t="s">
        <v>433</v>
      </c>
      <c r="D12" s="535" t="s">
        <v>113</v>
      </c>
      <c r="E12" s="533" t="s">
        <v>197</v>
      </c>
      <c r="F12" s="534" t="s">
        <v>1308</v>
      </c>
      <c r="G12" s="534" t="s">
        <v>113</v>
      </c>
    </row>
    <row r="13" spans="1:20">
      <c r="A13" s="529" t="s">
        <v>202</v>
      </c>
      <c r="B13" s="533" t="s">
        <v>196</v>
      </c>
      <c r="C13" s="534" t="s">
        <v>196</v>
      </c>
      <c r="D13" s="535" t="s">
        <v>1338</v>
      </c>
      <c r="E13" s="533" t="s">
        <v>196</v>
      </c>
      <c r="F13" s="534" t="s">
        <v>196</v>
      </c>
      <c r="G13" s="534" t="s">
        <v>1309</v>
      </c>
    </row>
    <row r="14" spans="1:20">
      <c r="A14" s="529" t="s">
        <v>204</v>
      </c>
      <c r="B14" s="533" t="s">
        <v>1339</v>
      </c>
      <c r="C14" s="534" t="s">
        <v>1331</v>
      </c>
      <c r="D14" s="535" t="s">
        <v>1340</v>
      </c>
      <c r="E14" s="533" t="s">
        <v>1310</v>
      </c>
      <c r="F14" s="534" t="s">
        <v>1311</v>
      </c>
      <c r="G14" s="534" t="s">
        <v>1312</v>
      </c>
    </row>
    <row r="15" spans="1:20">
      <c r="A15" s="529" t="s">
        <v>206</v>
      </c>
      <c r="B15" s="533" t="s">
        <v>1341</v>
      </c>
      <c r="C15" s="534" t="s">
        <v>1342</v>
      </c>
      <c r="D15" s="535" t="s">
        <v>1343</v>
      </c>
      <c r="E15" s="533" t="s">
        <v>1313</v>
      </c>
      <c r="F15" s="534" t="s">
        <v>700</v>
      </c>
      <c r="G15" s="534" t="s">
        <v>1314</v>
      </c>
    </row>
    <row r="16" spans="1:20">
      <c r="A16" s="540" t="s">
        <v>208</v>
      </c>
      <c r="B16" s="530" t="s">
        <v>1341</v>
      </c>
      <c r="C16" s="531" t="s">
        <v>1344</v>
      </c>
      <c r="D16" s="532" t="s">
        <v>113</v>
      </c>
      <c r="E16" s="530" t="s">
        <v>1315</v>
      </c>
      <c r="F16" s="531" t="s">
        <v>1316</v>
      </c>
      <c r="G16" s="531" t="s">
        <v>1317</v>
      </c>
    </row>
    <row r="17" spans="1:20" ht="12.75" customHeight="1">
      <c r="A17" s="528" t="s">
        <v>1186</v>
      </c>
      <c r="B17" s="530" t="s">
        <v>67</v>
      </c>
      <c r="C17" s="531" t="s">
        <v>67</v>
      </c>
      <c r="D17" s="532" t="s">
        <v>67</v>
      </c>
      <c r="E17" s="530" t="s">
        <v>1318</v>
      </c>
      <c r="F17" s="531" t="s">
        <v>1269</v>
      </c>
      <c r="G17" s="531">
        <v>-0.13235294117647056</v>
      </c>
    </row>
    <row r="18" spans="1:20" ht="12" customHeight="1">
      <c r="A18" s="528" t="s">
        <v>213</v>
      </c>
      <c r="B18" s="530" t="s">
        <v>67</v>
      </c>
      <c r="C18" s="531" t="s">
        <v>67</v>
      </c>
      <c r="D18" s="532" t="s">
        <v>67</v>
      </c>
      <c r="E18" s="530" t="s">
        <v>1321</v>
      </c>
      <c r="F18" s="531" t="s">
        <v>1190</v>
      </c>
      <c r="G18" s="549" t="s">
        <v>113</v>
      </c>
    </row>
    <row r="19" spans="1:20">
      <c r="A19" s="529" t="s">
        <v>219</v>
      </c>
      <c r="B19" s="533"/>
      <c r="C19" s="534"/>
      <c r="D19" s="535"/>
      <c r="E19" s="533" t="s">
        <v>1325</v>
      </c>
      <c r="F19" s="534"/>
      <c r="G19" s="534"/>
    </row>
    <row r="20" spans="1:20" s="103" customFormat="1">
      <c r="A20" s="528" t="s">
        <v>222</v>
      </c>
      <c r="B20" s="530"/>
      <c r="C20" s="531"/>
      <c r="D20" s="532"/>
      <c r="E20" s="530" t="s">
        <v>1326</v>
      </c>
      <c r="F20" s="531"/>
      <c r="G20" s="531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</row>
    <row r="21" spans="1:20">
      <c r="A21" s="528" t="s">
        <v>1188</v>
      </c>
      <c r="B21" s="530" t="s">
        <v>67</v>
      </c>
      <c r="C21" s="531" t="s">
        <v>67</v>
      </c>
      <c r="D21" s="532" t="s">
        <v>67</v>
      </c>
      <c r="E21" s="530" t="s">
        <v>1327</v>
      </c>
      <c r="F21" s="534" t="s">
        <v>67</v>
      </c>
      <c r="G21" s="534" t="s">
        <v>67</v>
      </c>
    </row>
    <row r="103" hidden="1"/>
    <row r="104" hidden="1"/>
  </sheetData>
  <dataConsolidate/>
  <mergeCells count="2">
    <mergeCell ref="B2:D2"/>
    <mergeCell ref="E2:G2"/>
  </mergeCells>
  <pageMargins left="0.25" right="0.25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rgb="FFFFC000"/>
  </sheetPr>
  <dimension ref="A1:J12"/>
  <sheetViews>
    <sheetView showGridLines="0" zoomScaleNormal="100" workbookViewId="0">
      <selection activeCell="A24" sqref="A24"/>
    </sheetView>
  </sheetViews>
  <sheetFormatPr defaultColWidth="9.140625" defaultRowHeight="12"/>
  <cols>
    <col min="1" max="1" width="22.7109375" style="46" customWidth="1"/>
    <col min="2" max="3" width="9.28515625" style="101" customWidth="1"/>
    <col min="4" max="4" width="10.140625" style="102" customWidth="1"/>
    <col min="5" max="5" width="9.42578125" style="101" customWidth="1"/>
    <col min="6" max="7" width="9.28515625" style="101" customWidth="1"/>
    <col min="8" max="8" width="9.28515625" style="46" customWidth="1"/>
    <col min="9" max="24" width="9.140625" style="46" customWidth="1"/>
    <col min="25" max="16384" width="9.140625" style="46"/>
  </cols>
  <sheetData>
    <row r="1" spans="1:10" s="120" customFormat="1">
      <c r="A1" s="423"/>
      <c r="B1" s="635"/>
      <c r="C1" s="635"/>
      <c r="D1" s="635"/>
      <c r="E1" s="635"/>
      <c r="F1" s="635"/>
      <c r="G1" s="635"/>
      <c r="J1" s="46"/>
    </row>
    <row r="2" spans="1:10" s="120" customFormat="1">
      <c r="A2" s="559" t="s">
        <v>1355</v>
      </c>
      <c r="B2" s="636"/>
      <c r="C2" s="636"/>
      <c r="D2" s="636"/>
      <c r="E2" s="636"/>
      <c r="F2" s="636"/>
      <c r="G2" s="636"/>
      <c r="J2" s="46"/>
    </row>
    <row r="3" spans="1:10" ht="22.5">
      <c r="A3" s="526" t="s">
        <v>20</v>
      </c>
      <c r="B3" s="527" t="s">
        <v>1289</v>
      </c>
      <c r="C3" s="527" t="s">
        <v>134</v>
      </c>
      <c r="D3" s="527" t="s">
        <v>135</v>
      </c>
      <c r="E3" s="527" t="s">
        <v>136</v>
      </c>
      <c r="F3" s="527" t="s">
        <v>137</v>
      </c>
      <c r="G3" s="527" t="s">
        <v>1288</v>
      </c>
      <c r="H3" s="46" t="s">
        <v>67</v>
      </c>
      <c r="I3" s="46" t="s">
        <v>67</v>
      </c>
    </row>
    <row r="4" spans="1:10">
      <c r="A4" s="552" t="s">
        <v>229</v>
      </c>
      <c r="B4" s="530" t="s">
        <v>1291</v>
      </c>
      <c r="C4" s="531" t="s">
        <v>1187</v>
      </c>
      <c r="D4" s="531" t="s">
        <v>197</v>
      </c>
      <c r="E4" s="531" t="s">
        <v>1183</v>
      </c>
      <c r="F4" s="531" t="s">
        <v>1347</v>
      </c>
      <c r="G4" s="530" t="s">
        <v>1290</v>
      </c>
    </row>
    <row r="5" spans="1:10">
      <c r="A5" s="553" t="s">
        <v>1193</v>
      </c>
      <c r="B5" s="554" t="s">
        <v>1348</v>
      </c>
      <c r="C5" s="555" t="s">
        <v>1349</v>
      </c>
      <c r="D5" s="555" t="s">
        <v>196</v>
      </c>
      <c r="E5" s="555" t="s">
        <v>1221</v>
      </c>
      <c r="F5" s="555" t="s">
        <v>1350</v>
      </c>
      <c r="G5" s="554" t="s">
        <v>1353</v>
      </c>
    </row>
    <row r="6" spans="1:10" ht="12" customHeight="1">
      <c r="A6" s="553" t="s">
        <v>1194</v>
      </c>
      <c r="B6" s="554" t="s">
        <v>1351</v>
      </c>
      <c r="C6" s="555" t="s">
        <v>1198</v>
      </c>
      <c r="D6" s="555" t="s">
        <v>115</v>
      </c>
      <c r="E6" s="555" t="s">
        <v>243</v>
      </c>
      <c r="F6" s="555" t="s">
        <v>1352</v>
      </c>
      <c r="G6" s="554" t="s">
        <v>1354</v>
      </c>
    </row>
    <row r="7" spans="1:10">
      <c r="A7" s="553" t="s">
        <v>1197</v>
      </c>
      <c r="B7" s="554" t="s">
        <v>197</v>
      </c>
      <c r="C7" s="555" t="s">
        <v>84</v>
      </c>
      <c r="D7" s="555" t="s">
        <v>84</v>
      </c>
      <c r="E7" s="555" t="s">
        <v>116</v>
      </c>
      <c r="F7" s="555" t="s">
        <v>84</v>
      </c>
      <c r="G7" s="554" t="s">
        <v>115</v>
      </c>
    </row>
    <row r="8" spans="1:10">
      <c r="B8" s="46"/>
      <c r="C8" s="46"/>
      <c r="D8" s="46"/>
      <c r="E8" s="46"/>
      <c r="F8" s="46"/>
      <c r="G8" s="46"/>
    </row>
    <row r="9" spans="1:10">
      <c r="B9" s="46"/>
      <c r="C9" s="46"/>
      <c r="D9" s="46"/>
      <c r="E9" s="46"/>
      <c r="F9" s="46"/>
      <c r="G9" s="46"/>
    </row>
    <row r="12" spans="1:10">
      <c r="B12" s="46"/>
      <c r="C12" s="46"/>
      <c r="D12" s="46"/>
      <c r="E12" s="46"/>
      <c r="F12" s="46"/>
      <c r="G12" s="46"/>
    </row>
  </sheetData>
  <mergeCells count="2">
    <mergeCell ref="B1:G1"/>
    <mergeCell ref="B2:G2"/>
  </mergeCells>
  <pageMargins left="0.25" right="0.25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C000"/>
  </sheetPr>
  <dimension ref="A1:E23"/>
  <sheetViews>
    <sheetView showGridLines="0" zoomScaleNormal="100" zoomScaleSheetLayoutView="100" workbookViewId="0">
      <selection activeCell="A2" sqref="A2"/>
    </sheetView>
  </sheetViews>
  <sheetFormatPr defaultColWidth="9.140625" defaultRowHeight="12"/>
  <cols>
    <col min="1" max="1" width="30.28515625" style="46" customWidth="1"/>
    <col min="2" max="3" width="9.28515625" style="101" customWidth="1"/>
    <col min="4" max="5" width="9.28515625" style="102" customWidth="1"/>
    <col min="6" max="17" width="9.140625" style="46" customWidth="1"/>
    <col min="18" max="16384" width="9.140625" style="46"/>
  </cols>
  <sheetData>
    <row r="1" spans="1:5" s="77" customFormat="1" ht="14.25" customHeight="1">
      <c r="A1" s="543" t="s">
        <v>100</v>
      </c>
      <c r="B1" s="637" t="s">
        <v>110</v>
      </c>
      <c r="C1" s="637"/>
      <c r="D1" s="637"/>
      <c r="E1" s="637"/>
    </row>
    <row r="2" spans="1:5" s="79" customFormat="1" ht="14.25" customHeight="1">
      <c r="A2" s="526" t="s">
        <v>20</v>
      </c>
      <c r="B2" s="527" t="s">
        <v>1288</v>
      </c>
      <c r="C2" s="527" t="s">
        <v>1289</v>
      </c>
      <c r="D2" s="527" t="s">
        <v>69</v>
      </c>
      <c r="E2" s="527" t="s">
        <v>111</v>
      </c>
    </row>
    <row r="3" spans="1:5">
      <c r="A3" s="552" t="s">
        <v>92</v>
      </c>
      <c r="B3" s="530" t="s">
        <v>1290</v>
      </c>
      <c r="C3" s="531" t="s">
        <v>1291</v>
      </c>
      <c r="D3" s="532" t="s">
        <v>1292</v>
      </c>
      <c r="E3" s="551" t="s">
        <v>1179</v>
      </c>
    </row>
    <row r="4" spans="1:5">
      <c r="A4" s="553" t="s">
        <v>1193</v>
      </c>
      <c r="B4" s="554" t="s">
        <v>1353</v>
      </c>
      <c r="C4" s="555" t="s">
        <v>1348</v>
      </c>
      <c r="D4" s="535" t="s">
        <v>185</v>
      </c>
      <c r="E4" s="550" t="s">
        <v>1034</v>
      </c>
    </row>
    <row r="5" spans="1:5">
      <c r="A5" s="560" t="s">
        <v>101</v>
      </c>
      <c r="B5" s="554" t="s">
        <v>1356</v>
      </c>
      <c r="C5" s="555" t="s">
        <v>1357</v>
      </c>
      <c r="D5" s="535" t="s">
        <v>1358</v>
      </c>
      <c r="E5" s="550" t="s">
        <v>1359</v>
      </c>
    </row>
    <row r="6" spans="1:5">
      <c r="A6" s="560" t="s">
        <v>102</v>
      </c>
      <c r="B6" s="554" t="s">
        <v>1360</v>
      </c>
      <c r="C6" s="555" t="s">
        <v>1361</v>
      </c>
      <c r="D6" s="535" t="s">
        <v>1362</v>
      </c>
      <c r="E6" s="550" t="s">
        <v>266</v>
      </c>
    </row>
    <row r="7" spans="1:5">
      <c r="A7" s="553" t="s">
        <v>1194</v>
      </c>
      <c r="B7" s="554" t="s">
        <v>1354</v>
      </c>
      <c r="C7" s="555" t="s">
        <v>1351</v>
      </c>
      <c r="D7" s="535" t="s">
        <v>1363</v>
      </c>
      <c r="E7" s="550" t="s">
        <v>1364</v>
      </c>
    </row>
    <row r="8" spans="1:5">
      <c r="A8" s="560" t="s">
        <v>104</v>
      </c>
      <c r="B8" s="554" t="s">
        <v>1365</v>
      </c>
      <c r="C8" s="555" t="s">
        <v>1366</v>
      </c>
      <c r="D8" s="535" t="s">
        <v>1367</v>
      </c>
      <c r="E8" s="550" t="s">
        <v>1053</v>
      </c>
    </row>
    <row r="9" spans="1:5">
      <c r="A9" s="560" t="s">
        <v>103</v>
      </c>
      <c r="B9" s="554" t="s">
        <v>1274</v>
      </c>
      <c r="C9" s="555" t="s">
        <v>1239</v>
      </c>
      <c r="D9" s="535" t="s">
        <v>1201</v>
      </c>
      <c r="E9" s="550" t="s">
        <v>1035</v>
      </c>
    </row>
    <row r="10" spans="1:5">
      <c r="A10" s="560" t="s">
        <v>105</v>
      </c>
      <c r="B10" s="554" t="s">
        <v>1215</v>
      </c>
      <c r="C10" s="555" t="s">
        <v>1277</v>
      </c>
      <c r="D10" s="535" t="s">
        <v>1184</v>
      </c>
      <c r="E10" s="550" t="s">
        <v>1368</v>
      </c>
    </row>
    <row r="11" spans="1:5">
      <c r="A11" s="553" t="s">
        <v>1197</v>
      </c>
      <c r="B11" s="554" t="s">
        <v>115</v>
      </c>
      <c r="C11" s="555" t="s">
        <v>197</v>
      </c>
      <c r="D11" s="535" t="s">
        <v>113</v>
      </c>
      <c r="E11" s="550" t="s">
        <v>67</v>
      </c>
    </row>
    <row r="12" spans="1:5">
      <c r="A12" s="561" t="s">
        <v>94</v>
      </c>
      <c r="B12" s="562" t="s">
        <v>1293</v>
      </c>
      <c r="C12" s="563" t="s">
        <v>1294</v>
      </c>
      <c r="D12" s="532" t="s">
        <v>1295</v>
      </c>
      <c r="E12" s="551" t="s">
        <v>1369</v>
      </c>
    </row>
    <row r="13" spans="1:5">
      <c r="A13" s="553" t="s">
        <v>1193</v>
      </c>
      <c r="B13" s="554" t="s">
        <v>1273</v>
      </c>
      <c r="C13" s="555" t="s">
        <v>1220</v>
      </c>
      <c r="D13" s="535" t="s">
        <v>1185</v>
      </c>
      <c r="E13" s="550" t="s">
        <v>1370</v>
      </c>
    </row>
    <row r="14" spans="1:5">
      <c r="A14" s="553" t="s">
        <v>1194</v>
      </c>
      <c r="B14" s="554" t="s">
        <v>1222</v>
      </c>
      <c r="C14" s="555" t="s">
        <v>1310</v>
      </c>
      <c r="D14" s="535" t="s">
        <v>1371</v>
      </c>
      <c r="E14" s="550" t="s">
        <v>1372</v>
      </c>
    </row>
    <row r="15" spans="1:5">
      <c r="A15" s="553" t="s">
        <v>1197</v>
      </c>
      <c r="B15" s="554" t="s">
        <v>200</v>
      </c>
      <c r="C15" s="555" t="s">
        <v>194</v>
      </c>
      <c r="D15" s="535" t="s">
        <v>113</v>
      </c>
      <c r="E15" s="550" t="s">
        <v>1204</v>
      </c>
    </row>
    <row r="16" spans="1:5">
      <c r="A16" s="564" t="s">
        <v>106</v>
      </c>
      <c r="B16" s="565" t="s">
        <v>1296</v>
      </c>
      <c r="C16" s="566" t="s">
        <v>1297</v>
      </c>
      <c r="D16" s="532" t="s">
        <v>1207</v>
      </c>
      <c r="E16" s="551" t="s">
        <v>84</v>
      </c>
    </row>
    <row r="17" spans="1:5">
      <c r="A17" s="567" t="s">
        <v>1193</v>
      </c>
      <c r="B17" s="568" t="s">
        <v>1373</v>
      </c>
      <c r="C17" s="569" t="s">
        <v>1374</v>
      </c>
      <c r="D17" s="535" t="s">
        <v>1375</v>
      </c>
      <c r="E17" s="550" t="s">
        <v>84</v>
      </c>
    </row>
    <row r="18" spans="1:5">
      <c r="A18" s="567" t="s">
        <v>1194</v>
      </c>
      <c r="B18" s="568" t="s">
        <v>1376</v>
      </c>
      <c r="C18" s="569" t="s">
        <v>1377</v>
      </c>
      <c r="D18" s="535" t="s">
        <v>1378</v>
      </c>
      <c r="E18" s="550" t="s">
        <v>84</v>
      </c>
    </row>
    <row r="19" spans="1:5">
      <c r="B19" s="46"/>
      <c r="C19" s="46"/>
      <c r="D19" s="46"/>
      <c r="E19" s="46"/>
    </row>
    <row r="20" spans="1:5">
      <c r="B20" s="36"/>
      <c r="C20" s="36"/>
      <c r="D20" s="36"/>
      <c r="E20" s="36"/>
    </row>
    <row r="21" spans="1:5" s="120" customFormat="1">
      <c r="A21" s="525" t="s">
        <v>67</v>
      </c>
      <c r="B21" s="36"/>
      <c r="C21" s="36"/>
      <c r="D21" s="36"/>
      <c r="E21" s="36"/>
    </row>
    <row r="22" spans="1:5" s="47" customFormat="1">
      <c r="A22" s="75"/>
      <c r="B22" s="36"/>
      <c r="C22" s="36"/>
      <c r="D22" s="36"/>
      <c r="E22" s="36"/>
    </row>
    <row r="23" spans="1:5">
      <c r="B23" s="46"/>
      <c r="C23" s="46"/>
      <c r="D23" s="46"/>
      <c r="E23" s="46"/>
    </row>
  </sheetData>
  <mergeCells count="1">
    <mergeCell ref="B1:E1"/>
  </mergeCells>
  <pageMargins left="0.25" right="0.25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FFC000"/>
    <pageSetUpPr fitToPage="1"/>
  </sheetPr>
  <dimension ref="A1:E94"/>
  <sheetViews>
    <sheetView showGridLines="0" zoomScaleNormal="100" workbookViewId="0">
      <selection activeCell="A2" sqref="A2:D6"/>
    </sheetView>
  </sheetViews>
  <sheetFormatPr defaultColWidth="9.140625" defaultRowHeight="12"/>
  <cols>
    <col min="1" max="1" width="67.140625" style="46" customWidth="1"/>
    <col min="2" max="2" width="11.42578125" style="46" customWidth="1"/>
    <col min="3" max="4" width="9.28515625" style="101" customWidth="1"/>
    <col min="5" max="5" width="9.28515625" style="46" customWidth="1"/>
    <col min="6" max="16384" width="9.140625" style="46"/>
  </cols>
  <sheetData>
    <row r="1" spans="1:5" s="13" customFormat="1" ht="14.25" customHeight="1">
      <c r="A1" s="543" t="s">
        <v>230</v>
      </c>
      <c r="B1" s="369" t="s">
        <v>67</v>
      </c>
      <c r="C1" s="639"/>
      <c r="D1" s="639"/>
    </row>
    <row r="2" spans="1:5" s="79" customFormat="1" ht="26.25" customHeight="1">
      <c r="A2" s="526" t="s">
        <v>20</v>
      </c>
      <c r="B2" s="544" t="s">
        <v>67</v>
      </c>
      <c r="C2" s="527" t="s">
        <v>1288</v>
      </c>
      <c r="D2" s="527" t="s">
        <v>1289</v>
      </c>
    </row>
    <row r="3" spans="1:5">
      <c r="A3" s="570" t="s">
        <v>191</v>
      </c>
      <c r="B3" s="571" t="s">
        <v>231</v>
      </c>
      <c r="C3" s="533" t="s">
        <v>1234</v>
      </c>
      <c r="D3" s="534" t="s">
        <v>1220</v>
      </c>
    </row>
    <row r="4" spans="1:5" s="103" customFormat="1" ht="12.75" customHeight="1">
      <c r="A4" s="570" t="s">
        <v>232</v>
      </c>
      <c r="B4" s="571" t="s">
        <v>233</v>
      </c>
      <c r="C4" s="533" t="s">
        <v>115</v>
      </c>
      <c r="D4" s="534" t="s">
        <v>118</v>
      </c>
    </row>
    <row r="5" spans="1:5" s="103" customFormat="1">
      <c r="A5" s="570" t="s">
        <v>236</v>
      </c>
      <c r="B5" s="571" t="s">
        <v>234</v>
      </c>
      <c r="C5" s="533" t="s">
        <v>1235</v>
      </c>
      <c r="D5" s="534" t="s">
        <v>1150</v>
      </c>
    </row>
    <row r="6" spans="1:5" s="103" customFormat="1" ht="12.75" thickBot="1">
      <c r="A6" s="572" t="s">
        <v>230</v>
      </c>
      <c r="B6" s="571" t="s">
        <v>1379</v>
      </c>
      <c r="C6" s="573">
        <v>0.22145783146524708</v>
      </c>
      <c r="D6" s="574">
        <v>0.25981744680340779</v>
      </c>
    </row>
    <row r="7" spans="1:5" s="45" customFormat="1" ht="6" thickTop="1">
      <c r="A7" s="379"/>
      <c r="B7" s="379"/>
      <c r="C7" s="380"/>
      <c r="D7" s="380"/>
      <c r="E7" s="47"/>
    </row>
    <row r="8" spans="1:5" s="111" customFormat="1" ht="9">
      <c r="A8" s="638"/>
      <c r="B8" s="638"/>
      <c r="C8" s="638"/>
      <c r="D8" s="638"/>
    </row>
    <row r="9" spans="1:5" s="111" customFormat="1" ht="9">
      <c r="B9" s="638"/>
      <c r="C9" s="638"/>
      <c r="D9" s="638"/>
    </row>
    <row r="10" spans="1:5" s="111" customFormat="1" ht="9">
      <c r="B10" s="638"/>
      <c r="C10" s="638"/>
      <c r="D10" s="638"/>
    </row>
    <row r="94" spans="1:5" s="45" customFormat="1" ht="5.25">
      <c r="A94" s="75"/>
      <c r="B94" s="75"/>
      <c r="C94" s="92"/>
      <c r="D94" s="92"/>
      <c r="E94" s="47"/>
    </row>
  </sheetData>
  <mergeCells count="4">
    <mergeCell ref="B10:D10"/>
    <mergeCell ref="C1:D1"/>
    <mergeCell ref="A8:D8"/>
    <mergeCell ref="B9:D9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rgb="FFFFC000"/>
  </sheetPr>
  <dimension ref="A1:E155"/>
  <sheetViews>
    <sheetView showGridLines="0" zoomScaleNormal="100" workbookViewId="0">
      <selection activeCell="B26" sqref="B26"/>
    </sheetView>
  </sheetViews>
  <sheetFormatPr defaultColWidth="9.140625" defaultRowHeight="12"/>
  <cols>
    <col min="1" max="1" width="50.42578125" style="46" customWidth="1"/>
    <col min="2" max="2" width="11.42578125" style="46" customWidth="1"/>
    <col min="3" max="4" width="9.28515625" style="101" customWidth="1"/>
    <col min="5" max="5" width="9.140625" style="46" customWidth="1"/>
    <col min="6" max="16384" width="9.140625" style="46"/>
  </cols>
  <sheetData>
    <row r="1" spans="1:5" s="77" customFormat="1">
      <c r="A1" s="543" t="s">
        <v>344</v>
      </c>
      <c r="B1" s="544"/>
      <c r="C1" s="558" t="s">
        <v>67</v>
      </c>
      <c r="D1" s="558" t="s">
        <v>67</v>
      </c>
    </row>
    <row r="2" spans="1:5" s="79" customFormat="1" ht="14.25" customHeight="1">
      <c r="A2" s="526" t="s">
        <v>20</v>
      </c>
      <c r="B2" s="544"/>
      <c r="C2" s="527" t="s">
        <v>1288</v>
      </c>
      <c r="D2" s="527" t="s">
        <v>1289</v>
      </c>
    </row>
    <row r="3" spans="1:5" s="103" customFormat="1">
      <c r="A3" s="576" t="s">
        <v>345</v>
      </c>
      <c r="B3" s="557" t="s">
        <v>231</v>
      </c>
      <c r="C3" s="578" t="s">
        <v>1213</v>
      </c>
      <c r="D3" s="579" t="s">
        <v>1380</v>
      </c>
    </row>
    <row r="4" spans="1:5">
      <c r="A4" s="576" t="s">
        <v>346</v>
      </c>
      <c r="B4" s="557" t="s">
        <v>233</v>
      </c>
      <c r="C4" s="578" t="s">
        <v>226</v>
      </c>
      <c r="D4" s="579" t="s">
        <v>1283</v>
      </c>
    </row>
    <row r="5" spans="1:5" ht="22.5">
      <c r="A5" s="576" t="s">
        <v>1209</v>
      </c>
      <c r="B5" s="557" t="s">
        <v>234</v>
      </c>
      <c r="C5" s="578" t="s">
        <v>116</v>
      </c>
      <c r="D5" s="579" t="s">
        <v>84</v>
      </c>
    </row>
    <row r="6" spans="1:5" s="103" customFormat="1">
      <c r="A6" s="576" t="s">
        <v>335</v>
      </c>
      <c r="B6" s="557" t="s">
        <v>237</v>
      </c>
      <c r="C6" s="578" t="s">
        <v>200</v>
      </c>
      <c r="D6" s="579" t="s">
        <v>241</v>
      </c>
      <c r="E6" s="46"/>
    </row>
    <row r="7" spans="1:5">
      <c r="A7" s="580" t="s">
        <v>76</v>
      </c>
      <c r="B7" s="557" t="s">
        <v>1161</v>
      </c>
      <c r="C7" s="581" t="s">
        <v>1381</v>
      </c>
      <c r="D7" s="582" t="s">
        <v>1382</v>
      </c>
      <c r="E7" s="36"/>
    </row>
    <row r="8" spans="1:5" s="103" customFormat="1">
      <c r="A8" s="576" t="s">
        <v>1210</v>
      </c>
      <c r="B8" s="557"/>
      <c r="C8" s="578" t="s">
        <v>84</v>
      </c>
      <c r="D8" s="579" t="s">
        <v>1350</v>
      </c>
      <c r="E8" s="46"/>
    </row>
    <row r="9" spans="1:5" s="103" customFormat="1">
      <c r="A9" s="580" t="s">
        <v>1186</v>
      </c>
      <c r="B9" s="557" t="s">
        <v>78</v>
      </c>
      <c r="C9" s="581" t="s">
        <v>1381</v>
      </c>
      <c r="D9" s="582" t="s">
        <v>1236</v>
      </c>
      <c r="E9" s="36"/>
    </row>
    <row r="10" spans="1:5">
      <c r="A10" s="583" t="s">
        <v>86</v>
      </c>
      <c r="B10" s="557" t="s">
        <v>333</v>
      </c>
      <c r="C10" s="562" t="s">
        <v>1293</v>
      </c>
      <c r="D10" s="584" t="s">
        <v>1294</v>
      </c>
    </row>
    <row r="11" spans="1:5">
      <c r="A11" s="583" t="s">
        <v>1206</v>
      </c>
      <c r="B11" s="557" t="s">
        <v>1214</v>
      </c>
      <c r="C11" s="562" t="s">
        <v>1383</v>
      </c>
      <c r="D11" s="584" t="s">
        <v>1384</v>
      </c>
    </row>
    <row r="56" spans="1:5" s="45" customFormat="1">
      <c r="A56" s="46"/>
      <c r="B56" s="46"/>
      <c r="C56" s="101"/>
      <c r="D56" s="101"/>
      <c r="E56" s="46"/>
    </row>
    <row r="68" spans="1:5" s="73" customFormat="1">
      <c r="A68" s="46"/>
      <c r="B68" s="46"/>
      <c r="C68" s="101"/>
      <c r="D68" s="101"/>
      <c r="E68" s="46"/>
    </row>
    <row r="69" spans="1:5" s="73" customFormat="1">
      <c r="A69" s="46"/>
      <c r="B69" s="46"/>
      <c r="C69" s="101"/>
      <c r="D69" s="101"/>
      <c r="E69" s="46"/>
    </row>
    <row r="70" spans="1:5" s="73" customFormat="1">
      <c r="A70" s="46"/>
      <c r="B70" s="46"/>
      <c r="C70" s="101"/>
      <c r="D70" s="101"/>
      <c r="E70" s="46"/>
    </row>
    <row r="71" spans="1:5" s="73" customFormat="1">
      <c r="A71" s="46"/>
      <c r="B71" s="46"/>
      <c r="C71" s="101"/>
      <c r="D71" s="101"/>
      <c r="E71" s="46"/>
    </row>
    <row r="72" spans="1:5" s="73" customFormat="1">
      <c r="A72" s="46"/>
      <c r="B72" s="46"/>
      <c r="C72" s="101"/>
      <c r="D72" s="101"/>
      <c r="E72" s="46"/>
    </row>
    <row r="73" spans="1:5" s="73" customFormat="1">
      <c r="A73" s="46"/>
      <c r="B73" s="46"/>
      <c r="C73" s="101"/>
      <c r="D73" s="101"/>
      <c r="E73" s="46"/>
    </row>
    <row r="74" spans="1:5" s="73" customFormat="1">
      <c r="A74" s="46"/>
      <c r="B74" s="46"/>
      <c r="C74" s="101"/>
      <c r="D74" s="101"/>
      <c r="E74" s="46"/>
    </row>
    <row r="75" spans="1:5" s="73" customFormat="1">
      <c r="A75" s="46"/>
      <c r="B75" s="46"/>
      <c r="C75" s="101"/>
      <c r="D75" s="101"/>
      <c r="E75" s="46"/>
    </row>
    <row r="76" spans="1:5" s="73" customFormat="1">
      <c r="A76" s="46"/>
      <c r="B76" s="46"/>
      <c r="C76" s="101"/>
      <c r="D76" s="101"/>
      <c r="E76" s="46"/>
    </row>
    <row r="77" spans="1:5" s="73" customFormat="1">
      <c r="A77" s="46"/>
      <c r="B77" s="46"/>
      <c r="C77" s="101"/>
      <c r="D77" s="101"/>
      <c r="E77" s="46"/>
    </row>
    <row r="78" spans="1:5" s="73" customFormat="1">
      <c r="A78" s="46"/>
      <c r="B78" s="46"/>
      <c r="C78" s="101"/>
      <c r="D78" s="101"/>
      <c r="E78" s="46"/>
    </row>
    <row r="79" spans="1:5" s="73" customFormat="1">
      <c r="A79" s="46"/>
      <c r="B79" s="46"/>
      <c r="C79" s="101"/>
      <c r="D79" s="101"/>
      <c r="E79" s="46"/>
    </row>
    <row r="80" spans="1:5" s="73" customFormat="1">
      <c r="A80" s="46"/>
      <c r="B80" s="46"/>
      <c r="C80" s="101"/>
      <c r="D80" s="101"/>
      <c r="E80" s="46"/>
    </row>
    <row r="81" spans="1:5" s="73" customFormat="1">
      <c r="A81" s="46"/>
      <c r="B81" s="46"/>
      <c r="C81" s="101"/>
      <c r="D81" s="101"/>
      <c r="E81" s="46"/>
    </row>
    <row r="82" spans="1:5" s="73" customFormat="1">
      <c r="A82" s="46"/>
      <c r="B82" s="46"/>
      <c r="C82" s="101"/>
      <c r="D82" s="101"/>
      <c r="E82" s="46"/>
    </row>
    <row r="83" spans="1:5" s="73" customFormat="1">
      <c r="A83" s="46"/>
      <c r="B83" s="46"/>
      <c r="C83" s="101"/>
      <c r="D83" s="101"/>
      <c r="E83" s="46"/>
    </row>
    <row r="84" spans="1:5" s="73" customFormat="1">
      <c r="A84" s="46"/>
      <c r="B84" s="46"/>
      <c r="C84" s="101"/>
      <c r="D84" s="101"/>
      <c r="E84" s="46"/>
    </row>
    <row r="85" spans="1:5" s="73" customFormat="1">
      <c r="A85" s="46"/>
      <c r="B85" s="46"/>
      <c r="C85" s="101"/>
      <c r="D85" s="101"/>
      <c r="E85" s="46"/>
    </row>
    <row r="86" spans="1:5" s="73" customFormat="1">
      <c r="A86" s="46"/>
      <c r="B86" s="46"/>
      <c r="C86" s="101"/>
      <c r="D86" s="101"/>
      <c r="E86" s="46"/>
    </row>
    <row r="87" spans="1:5" s="73" customFormat="1">
      <c r="A87" s="46"/>
      <c r="B87" s="46"/>
      <c r="C87" s="101"/>
      <c r="D87" s="101"/>
      <c r="E87" s="46"/>
    </row>
    <row r="88" spans="1:5" s="73" customFormat="1">
      <c r="A88" s="46"/>
      <c r="B88" s="46"/>
      <c r="C88" s="101"/>
      <c r="D88" s="101"/>
      <c r="E88" s="46"/>
    </row>
    <row r="89" spans="1:5" s="73" customFormat="1">
      <c r="A89" s="46"/>
      <c r="B89" s="46"/>
      <c r="C89" s="101"/>
      <c r="D89" s="101"/>
      <c r="E89" s="46"/>
    </row>
    <row r="90" spans="1:5" s="73" customFormat="1">
      <c r="A90" s="46"/>
      <c r="B90" s="46"/>
      <c r="C90" s="101"/>
      <c r="D90" s="101"/>
      <c r="E90" s="46"/>
    </row>
    <row r="91" spans="1:5" s="73" customFormat="1">
      <c r="A91" s="46"/>
      <c r="B91" s="46"/>
      <c r="C91" s="101"/>
      <c r="D91" s="101"/>
      <c r="E91" s="46"/>
    </row>
    <row r="92" spans="1:5" s="73" customFormat="1">
      <c r="A92" s="46"/>
      <c r="B92" s="46"/>
      <c r="C92" s="101"/>
      <c r="D92" s="101"/>
      <c r="E92" s="46"/>
    </row>
    <row r="93" spans="1:5" s="73" customFormat="1">
      <c r="A93" s="46"/>
      <c r="B93" s="46"/>
      <c r="C93" s="101"/>
      <c r="D93" s="101"/>
      <c r="E93" s="46"/>
    </row>
    <row r="94" spans="1:5" s="73" customFormat="1">
      <c r="A94" s="46"/>
      <c r="B94" s="46"/>
      <c r="C94" s="101"/>
      <c r="D94" s="101"/>
      <c r="E94" s="46"/>
    </row>
    <row r="95" spans="1:5" s="73" customFormat="1">
      <c r="A95" s="46"/>
      <c r="B95" s="46"/>
      <c r="C95" s="101"/>
      <c r="D95" s="101"/>
      <c r="E95" s="46"/>
    </row>
    <row r="96" spans="1:5" s="73" customFormat="1">
      <c r="A96" s="46"/>
      <c r="B96" s="46"/>
      <c r="C96" s="101"/>
      <c r="D96" s="101"/>
      <c r="E96" s="46"/>
    </row>
    <row r="97" spans="1:5" s="73" customFormat="1">
      <c r="A97" s="46"/>
      <c r="B97" s="46"/>
      <c r="C97" s="101"/>
      <c r="D97" s="101"/>
      <c r="E97" s="46"/>
    </row>
    <row r="98" spans="1:5" s="73" customFormat="1">
      <c r="A98" s="46"/>
      <c r="B98" s="46"/>
      <c r="C98" s="101"/>
      <c r="D98" s="101"/>
      <c r="E98" s="46"/>
    </row>
    <row r="99" spans="1:5" s="73" customFormat="1">
      <c r="A99" s="46"/>
      <c r="B99" s="46"/>
      <c r="C99" s="101"/>
      <c r="D99" s="101"/>
      <c r="E99" s="46"/>
    </row>
    <row r="100" spans="1:5" s="73" customFormat="1">
      <c r="A100" s="46"/>
      <c r="B100" s="46"/>
      <c r="C100" s="101"/>
      <c r="D100" s="101"/>
      <c r="E100" s="46"/>
    </row>
    <row r="101" spans="1:5" s="73" customFormat="1">
      <c r="A101" s="46"/>
      <c r="B101" s="46"/>
      <c r="C101" s="101"/>
      <c r="D101" s="101"/>
      <c r="E101" s="46"/>
    </row>
    <row r="102" spans="1:5" s="73" customFormat="1">
      <c r="A102" s="46"/>
      <c r="B102" s="46"/>
      <c r="C102" s="101"/>
      <c r="D102" s="101"/>
      <c r="E102" s="46"/>
    </row>
    <row r="103" spans="1:5" s="73" customFormat="1">
      <c r="A103" s="46"/>
      <c r="B103" s="46"/>
      <c r="C103" s="101"/>
      <c r="D103" s="101"/>
      <c r="E103" s="46"/>
    </row>
    <row r="104" spans="1:5" s="73" customFormat="1">
      <c r="A104" s="46"/>
      <c r="B104" s="46"/>
      <c r="C104" s="101"/>
      <c r="D104" s="101"/>
      <c r="E104" s="46"/>
    </row>
    <row r="105" spans="1:5" s="73" customFormat="1">
      <c r="A105" s="46"/>
      <c r="B105" s="46"/>
      <c r="C105" s="101"/>
      <c r="D105" s="101"/>
      <c r="E105" s="46"/>
    </row>
    <row r="106" spans="1:5" s="73" customFormat="1">
      <c r="A106" s="46"/>
      <c r="B106" s="46"/>
      <c r="C106" s="101"/>
      <c r="D106" s="101"/>
      <c r="E106" s="46"/>
    </row>
    <row r="107" spans="1:5" s="73" customFormat="1">
      <c r="A107" s="46"/>
      <c r="B107" s="46"/>
      <c r="C107" s="101"/>
      <c r="D107" s="101"/>
      <c r="E107" s="46"/>
    </row>
    <row r="108" spans="1:5" s="73" customFormat="1">
      <c r="A108" s="46"/>
      <c r="B108" s="46"/>
      <c r="C108" s="101"/>
      <c r="D108" s="101"/>
      <c r="E108" s="46"/>
    </row>
    <row r="109" spans="1:5" s="73" customFormat="1">
      <c r="A109" s="46"/>
      <c r="B109" s="46"/>
      <c r="C109" s="101"/>
      <c r="D109" s="101"/>
      <c r="E109" s="46"/>
    </row>
    <row r="110" spans="1:5" s="73" customFormat="1">
      <c r="A110" s="46"/>
      <c r="B110" s="46"/>
      <c r="C110" s="101"/>
      <c r="D110" s="101"/>
      <c r="E110" s="46"/>
    </row>
    <row r="111" spans="1:5" s="73" customFormat="1">
      <c r="A111" s="46"/>
      <c r="B111" s="46"/>
      <c r="C111" s="101"/>
      <c r="D111" s="101"/>
      <c r="E111" s="46"/>
    </row>
    <row r="112" spans="1:5" s="73" customFormat="1">
      <c r="A112" s="46"/>
      <c r="B112" s="46"/>
      <c r="C112" s="101"/>
      <c r="D112" s="101"/>
      <c r="E112" s="46"/>
    </row>
    <row r="113" spans="1:5" s="73" customFormat="1">
      <c r="A113" s="46"/>
      <c r="B113" s="46"/>
      <c r="C113" s="101"/>
      <c r="D113" s="101"/>
      <c r="E113" s="46"/>
    </row>
    <row r="114" spans="1:5" s="73" customFormat="1">
      <c r="A114" s="46"/>
      <c r="B114" s="46"/>
      <c r="C114" s="101"/>
      <c r="D114" s="101"/>
      <c r="E114" s="46"/>
    </row>
    <row r="115" spans="1:5" s="73" customFormat="1">
      <c r="A115" s="46"/>
      <c r="B115" s="46"/>
      <c r="C115" s="101"/>
      <c r="D115" s="101"/>
      <c r="E115" s="46"/>
    </row>
    <row r="116" spans="1:5" s="73" customFormat="1">
      <c r="A116" s="46"/>
      <c r="B116" s="46"/>
      <c r="C116" s="101"/>
      <c r="D116" s="101"/>
      <c r="E116" s="46"/>
    </row>
    <row r="117" spans="1:5" s="73" customFormat="1">
      <c r="A117" s="46"/>
      <c r="B117" s="46"/>
      <c r="C117" s="101"/>
      <c r="D117" s="101"/>
      <c r="E117" s="46"/>
    </row>
    <row r="118" spans="1:5" s="73" customFormat="1">
      <c r="A118" s="46"/>
      <c r="B118" s="46"/>
      <c r="C118" s="101"/>
      <c r="D118" s="101"/>
      <c r="E118" s="46"/>
    </row>
    <row r="119" spans="1:5" s="73" customFormat="1">
      <c r="A119" s="46"/>
      <c r="B119" s="46"/>
      <c r="C119" s="101"/>
      <c r="D119" s="101"/>
      <c r="E119" s="46"/>
    </row>
    <row r="120" spans="1:5" s="73" customFormat="1">
      <c r="A120" s="46"/>
      <c r="B120" s="46"/>
      <c r="C120" s="101"/>
      <c r="D120" s="101"/>
      <c r="E120" s="46"/>
    </row>
    <row r="121" spans="1:5" s="73" customFormat="1">
      <c r="A121" s="46"/>
      <c r="B121" s="46"/>
      <c r="C121" s="101"/>
      <c r="D121" s="101"/>
      <c r="E121" s="46"/>
    </row>
    <row r="122" spans="1:5" s="73" customFormat="1">
      <c r="A122" s="46"/>
      <c r="B122" s="46"/>
      <c r="C122" s="101"/>
      <c r="D122" s="101"/>
      <c r="E122" s="46"/>
    </row>
    <row r="123" spans="1:5" s="73" customFormat="1">
      <c r="A123" s="46"/>
      <c r="B123" s="46"/>
      <c r="C123" s="101"/>
      <c r="D123" s="101"/>
      <c r="E123" s="46"/>
    </row>
    <row r="124" spans="1:5" s="73" customFormat="1">
      <c r="A124" s="46"/>
      <c r="B124" s="46"/>
      <c r="C124" s="101"/>
      <c r="D124" s="101"/>
      <c r="E124" s="46"/>
    </row>
    <row r="125" spans="1:5" s="73" customFormat="1">
      <c r="A125" s="46"/>
      <c r="B125" s="46"/>
      <c r="C125" s="101"/>
      <c r="D125" s="101"/>
      <c r="E125" s="46"/>
    </row>
    <row r="126" spans="1:5" s="73" customFormat="1">
      <c r="A126" s="46"/>
      <c r="B126" s="46"/>
      <c r="C126" s="101"/>
      <c r="D126" s="101"/>
      <c r="E126" s="46"/>
    </row>
    <row r="127" spans="1:5" s="73" customFormat="1">
      <c r="A127" s="46"/>
      <c r="B127" s="46"/>
      <c r="C127" s="101"/>
      <c r="D127" s="101"/>
      <c r="E127" s="46"/>
    </row>
    <row r="128" spans="1:5" s="73" customFormat="1">
      <c r="A128" s="46"/>
      <c r="B128" s="46"/>
      <c r="C128" s="101"/>
      <c r="D128" s="101"/>
      <c r="E128" s="46"/>
    </row>
    <row r="129" spans="1:5" s="73" customFormat="1">
      <c r="A129" s="46"/>
      <c r="B129" s="46"/>
      <c r="C129" s="101"/>
      <c r="D129" s="101"/>
      <c r="E129" s="46"/>
    </row>
    <row r="130" spans="1:5" s="73" customFormat="1">
      <c r="A130" s="46"/>
      <c r="B130" s="46"/>
      <c r="C130" s="101"/>
      <c r="D130" s="101"/>
      <c r="E130" s="46"/>
    </row>
    <row r="131" spans="1:5" s="73" customFormat="1">
      <c r="A131" s="46"/>
      <c r="B131" s="46"/>
      <c r="C131" s="101"/>
      <c r="D131" s="101"/>
      <c r="E131" s="46"/>
    </row>
    <row r="132" spans="1:5" s="73" customFormat="1">
      <c r="A132" s="46"/>
      <c r="B132" s="46"/>
      <c r="C132" s="101"/>
      <c r="D132" s="101"/>
      <c r="E132" s="46"/>
    </row>
    <row r="133" spans="1:5" s="73" customFormat="1">
      <c r="A133" s="46"/>
      <c r="B133" s="46"/>
      <c r="C133" s="101"/>
      <c r="D133" s="101"/>
      <c r="E133" s="46"/>
    </row>
    <row r="134" spans="1:5" s="73" customFormat="1">
      <c r="A134" s="46"/>
      <c r="B134" s="46"/>
      <c r="C134" s="101"/>
      <c r="D134" s="101"/>
      <c r="E134" s="46"/>
    </row>
    <row r="135" spans="1:5" s="73" customFormat="1">
      <c r="A135" s="46"/>
      <c r="B135" s="46"/>
      <c r="C135" s="101"/>
      <c r="D135" s="101"/>
      <c r="E135" s="46"/>
    </row>
    <row r="136" spans="1:5" s="73" customFormat="1">
      <c r="A136" s="46"/>
      <c r="B136" s="46"/>
      <c r="C136" s="101"/>
      <c r="D136" s="101"/>
      <c r="E136" s="46"/>
    </row>
    <row r="137" spans="1:5" s="73" customFormat="1">
      <c r="A137" s="46"/>
      <c r="B137" s="46"/>
      <c r="C137" s="101"/>
      <c r="D137" s="101"/>
      <c r="E137" s="46"/>
    </row>
    <row r="138" spans="1:5" s="73" customFormat="1">
      <c r="A138" s="46"/>
      <c r="B138" s="46"/>
      <c r="C138" s="101"/>
      <c r="D138" s="101"/>
      <c r="E138" s="46"/>
    </row>
    <row r="139" spans="1:5" s="73" customFormat="1">
      <c r="A139" s="46"/>
      <c r="B139" s="46"/>
      <c r="C139" s="101"/>
      <c r="D139" s="101"/>
      <c r="E139" s="46"/>
    </row>
    <row r="140" spans="1:5" s="73" customFormat="1">
      <c r="A140" s="46"/>
      <c r="B140" s="46"/>
      <c r="C140" s="101"/>
      <c r="D140" s="101"/>
      <c r="E140" s="46"/>
    </row>
    <row r="141" spans="1:5" s="73" customFormat="1">
      <c r="A141" s="46"/>
      <c r="B141" s="46"/>
      <c r="C141" s="101"/>
      <c r="D141" s="101"/>
      <c r="E141" s="46"/>
    </row>
    <row r="142" spans="1:5" s="73" customFormat="1">
      <c r="A142" s="46"/>
      <c r="B142" s="46"/>
      <c r="C142" s="101"/>
      <c r="D142" s="101"/>
      <c r="E142" s="46"/>
    </row>
    <row r="143" spans="1:5" s="73" customFormat="1">
      <c r="A143" s="46"/>
      <c r="B143" s="46"/>
      <c r="C143" s="101"/>
      <c r="D143" s="101"/>
      <c r="E143" s="46"/>
    </row>
    <row r="144" spans="1:5" s="73" customFormat="1">
      <c r="A144" s="46"/>
      <c r="B144" s="46"/>
      <c r="C144" s="101"/>
      <c r="D144" s="101"/>
      <c r="E144" s="46"/>
    </row>
    <row r="145" spans="1:5" s="73" customFormat="1">
      <c r="A145" s="46"/>
      <c r="B145" s="46"/>
      <c r="C145" s="101"/>
      <c r="D145" s="101"/>
      <c r="E145" s="46"/>
    </row>
    <row r="146" spans="1:5" s="73" customFormat="1">
      <c r="A146" s="46"/>
      <c r="B146" s="46"/>
      <c r="C146" s="101"/>
      <c r="D146" s="101"/>
      <c r="E146" s="46"/>
    </row>
    <row r="147" spans="1:5" s="73" customFormat="1">
      <c r="A147" s="46"/>
      <c r="B147" s="46"/>
      <c r="C147" s="101"/>
      <c r="D147" s="101"/>
      <c r="E147" s="46"/>
    </row>
    <row r="148" spans="1:5" s="73" customFormat="1">
      <c r="A148" s="46"/>
      <c r="B148" s="46"/>
      <c r="C148" s="101"/>
      <c r="D148" s="101"/>
      <c r="E148" s="46"/>
    </row>
    <row r="149" spans="1:5" s="73" customFormat="1">
      <c r="A149" s="46"/>
      <c r="B149" s="46"/>
      <c r="C149" s="101"/>
      <c r="D149" s="101"/>
      <c r="E149" s="46"/>
    </row>
    <row r="150" spans="1:5" s="73" customFormat="1">
      <c r="A150" s="46"/>
      <c r="B150" s="46"/>
      <c r="C150" s="101"/>
      <c r="D150" s="101"/>
      <c r="E150" s="46"/>
    </row>
    <row r="151" spans="1:5" s="73" customFormat="1">
      <c r="A151" s="46"/>
      <c r="B151" s="46"/>
      <c r="C151" s="101"/>
      <c r="D151" s="101"/>
      <c r="E151" s="46"/>
    </row>
    <row r="152" spans="1:5" s="73" customFormat="1">
      <c r="A152" s="46"/>
      <c r="B152" s="46"/>
      <c r="C152" s="101"/>
      <c r="D152" s="101"/>
      <c r="E152" s="46"/>
    </row>
    <row r="153" spans="1:5" s="73" customFormat="1">
      <c r="A153" s="46"/>
      <c r="B153" s="46"/>
      <c r="C153" s="101"/>
      <c r="D153" s="101"/>
      <c r="E153" s="46"/>
    </row>
    <row r="154" spans="1:5" s="73" customFormat="1">
      <c r="A154" s="46"/>
      <c r="B154" s="46"/>
      <c r="C154" s="101"/>
      <c r="D154" s="101"/>
      <c r="E154" s="46"/>
    </row>
    <row r="155" spans="1:5" s="73" customFormat="1">
      <c r="A155" s="46"/>
      <c r="B155" s="46"/>
      <c r="C155" s="101"/>
      <c r="D155" s="101"/>
      <c r="E155" s="46"/>
    </row>
  </sheetData>
  <dataConsolidate/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rgb="FFFFC000"/>
  </sheetPr>
  <dimension ref="A1:D181"/>
  <sheetViews>
    <sheetView showGridLines="0" zoomScaleNormal="100" workbookViewId="0">
      <selection activeCell="A33" sqref="A33"/>
    </sheetView>
  </sheetViews>
  <sheetFormatPr defaultColWidth="9.140625" defaultRowHeight="12"/>
  <cols>
    <col min="1" max="1" width="75.5703125" style="46" customWidth="1"/>
    <col min="2" max="2" width="17.140625" style="46" customWidth="1"/>
    <col min="3" max="4" width="9.28515625" style="101" customWidth="1"/>
    <col min="5" max="16384" width="9.140625" style="46"/>
  </cols>
  <sheetData>
    <row r="1" spans="1:4" s="79" customFormat="1" ht="14.25" customHeight="1">
      <c r="A1" s="545" t="s">
        <v>325</v>
      </c>
      <c r="B1" s="544" t="s">
        <v>67</v>
      </c>
      <c r="C1" s="575" t="s">
        <v>67</v>
      </c>
      <c r="D1" s="575" t="s">
        <v>67</v>
      </c>
    </row>
    <row r="2" spans="1:4" s="77" customFormat="1" ht="14.25" customHeight="1">
      <c r="A2" s="526" t="s">
        <v>20</v>
      </c>
      <c r="B2" s="544" t="s">
        <v>67</v>
      </c>
      <c r="C2" s="527" t="s">
        <v>1288</v>
      </c>
      <c r="D2" s="527" t="s">
        <v>1289</v>
      </c>
    </row>
    <row r="3" spans="1:4" ht="12.75" customHeight="1">
      <c r="A3" s="576" t="s">
        <v>326</v>
      </c>
      <c r="B3" s="577" t="s">
        <v>231</v>
      </c>
      <c r="C3" s="578" t="s">
        <v>1385</v>
      </c>
      <c r="D3" s="579" t="s">
        <v>1386</v>
      </c>
    </row>
    <row r="4" spans="1:4">
      <c r="A4" s="587" t="s">
        <v>327</v>
      </c>
      <c r="B4" s="577" t="s">
        <v>233</v>
      </c>
      <c r="C4" s="578" t="s">
        <v>67</v>
      </c>
      <c r="D4" s="579" t="s">
        <v>67</v>
      </c>
    </row>
    <row r="5" spans="1:4" ht="12.75" customHeight="1">
      <c r="A5" s="587" t="s">
        <v>328</v>
      </c>
      <c r="B5" s="577" t="s">
        <v>234</v>
      </c>
      <c r="C5" s="578" t="s">
        <v>1155</v>
      </c>
      <c r="D5" s="579" t="s">
        <v>203</v>
      </c>
    </row>
    <row r="6" spans="1:4" ht="12.75" customHeight="1">
      <c r="A6" s="576" t="s">
        <v>329</v>
      </c>
      <c r="B6" s="577" t="s">
        <v>237</v>
      </c>
      <c r="C6" s="578" t="s">
        <v>1191</v>
      </c>
      <c r="D6" s="579" t="s">
        <v>1387</v>
      </c>
    </row>
    <row r="7" spans="1:4" ht="12" customHeight="1">
      <c r="A7" s="587" t="s">
        <v>1209</v>
      </c>
      <c r="B7" s="577" t="s">
        <v>89</v>
      </c>
      <c r="C7" s="578" t="s">
        <v>226</v>
      </c>
      <c r="D7" s="579" t="s">
        <v>84</v>
      </c>
    </row>
    <row r="8" spans="1:4" ht="12.75" customHeight="1">
      <c r="A8" s="576" t="s">
        <v>330</v>
      </c>
      <c r="B8" s="577" t="s">
        <v>78</v>
      </c>
      <c r="C8" s="578" t="s">
        <v>84</v>
      </c>
      <c r="D8" s="579" t="s">
        <v>226</v>
      </c>
    </row>
    <row r="9" spans="1:4" ht="12.75" customHeight="1">
      <c r="A9" s="576" t="s">
        <v>331</v>
      </c>
      <c r="B9" s="577" t="s">
        <v>333</v>
      </c>
      <c r="C9" s="578" t="s">
        <v>342</v>
      </c>
      <c r="D9" s="579" t="s">
        <v>189</v>
      </c>
    </row>
    <row r="10" spans="1:4">
      <c r="A10" s="576" t="s">
        <v>332</v>
      </c>
      <c r="B10" s="577" t="s">
        <v>296</v>
      </c>
      <c r="C10" s="578" t="s">
        <v>197</v>
      </c>
      <c r="D10" s="579" t="s">
        <v>1165</v>
      </c>
    </row>
    <row r="11" spans="1:4">
      <c r="A11" s="576" t="s">
        <v>334</v>
      </c>
      <c r="B11" s="577" t="s">
        <v>300</v>
      </c>
      <c r="C11" s="578" t="s">
        <v>243</v>
      </c>
      <c r="D11" s="579" t="s">
        <v>1388</v>
      </c>
    </row>
    <row r="12" spans="1:4">
      <c r="A12" s="576" t="s">
        <v>335</v>
      </c>
      <c r="B12" s="577" t="s">
        <v>336</v>
      </c>
      <c r="C12" s="578" t="s">
        <v>200</v>
      </c>
      <c r="D12" s="579" t="s">
        <v>241</v>
      </c>
    </row>
    <row r="13" spans="1:4" s="103" customFormat="1" ht="12.75" customHeight="1">
      <c r="A13" s="580" t="s">
        <v>211</v>
      </c>
      <c r="B13" s="577" t="s">
        <v>1389</v>
      </c>
      <c r="C13" s="581" t="s">
        <v>1320</v>
      </c>
      <c r="D13" s="582" t="s">
        <v>1199</v>
      </c>
    </row>
    <row r="14" spans="1:4" ht="12.75" customHeight="1">
      <c r="A14" s="576" t="s">
        <v>1216</v>
      </c>
      <c r="B14" s="577" t="s">
        <v>1390</v>
      </c>
      <c r="C14" s="578" t="s">
        <v>84</v>
      </c>
      <c r="D14" s="579" t="s">
        <v>343</v>
      </c>
    </row>
    <row r="15" spans="1:4">
      <c r="A15" s="580" t="s">
        <v>1217</v>
      </c>
      <c r="B15" s="577" t="s">
        <v>1391</v>
      </c>
      <c r="C15" s="581" t="s">
        <v>1320</v>
      </c>
      <c r="D15" s="582" t="s">
        <v>1282</v>
      </c>
    </row>
    <row r="16" spans="1:4">
      <c r="A16" s="576" t="s">
        <v>1218</v>
      </c>
      <c r="B16" s="577" t="s">
        <v>337</v>
      </c>
      <c r="C16" s="578" t="s">
        <v>235</v>
      </c>
      <c r="D16" s="579" t="s">
        <v>1238</v>
      </c>
    </row>
    <row r="17" spans="1:4" s="103" customFormat="1" ht="12.75" customHeight="1">
      <c r="A17" s="576" t="s">
        <v>1392</v>
      </c>
      <c r="B17" s="577" t="s">
        <v>1219</v>
      </c>
      <c r="C17" s="578" t="s">
        <v>84</v>
      </c>
      <c r="D17" s="579" t="s">
        <v>226</v>
      </c>
    </row>
    <row r="18" spans="1:4">
      <c r="A18" s="576" t="s">
        <v>338</v>
      </c>
      <c r="B18" s="577" t="s">
        <v>339</v>
      </c>
      <c r="C18" s="578" t="s">
        <v>84</v>
      </c>
      <c r="D18" s="579" t="s">
        <v>187</v>
      </c>
    </row>
    <row r="19" spans="1:4" s="103" customFormat="1">
      <c r="A19" s="588" t="s">
        <v>215</v>
      </c>
      <c r="B19" s="557" t="s">
        <v>1394</v>
      </c>
      <c r="C19" s="562" t="s">
        <v>1321</v>
      </c>
      <c r="D19" s="584" t="s">
        <v>1322</v>
      </c>
    </row>
    <row r="20" spans="1:4" ht="12.75" customHeight="1">
      <c r="A20" s="588" t="s">
        <v>213</v>
      </c>
      <c r="B20" s="557" t="s">
        <v>1395</v>
      </c>
      <c r="C20" s="562" t="s">
        <v>1321</v>
      </c>
      <c r="D20" s="584" t="s">
        <v>1190</v>
      </c>
    </row>
    <row r="21" spans="1:4">
      <c r="B21" s="101"/>
    </row>
    <row r="22" spans="1:4">
      <c r="B22" s="101"/>
    </row>
    <row r="23" spans="1:4">
      <c r="B23" s="101"/>
    </row>
    <row r="24" spans="1:4">
      <c r="B24" s="101"/>
    </row>
    <row r="25" spans="1:4">
      <c r="B25" s="101"/>
    </row>
    <row r="26" spans="1:4">
      <c r="B26" s="101"/>
    </row>
    <row r="27" spans="1:4">
      <c r="B27" s="101"/>
    </row>
    <row r="28" spans="1:4">
      <c r="B28" s="101"/>
    </row>
    <row r="29" spans="1:4">
      <c r="B29" s="101"/>
    </row>
    <row r="30" spans="1:4">
      <c r="B30" s="101"/>
    </row>
    <row r="89" spans="1:4" s="45" customFormat="1" ht="5.25">
      <c r="A89" s="113"/>
      <c r="B89" s="113"/>
      <c r="C89" s="114"/>
      <c r="D89" s="114"/>
    </row>
    <row r="94" spans="1:4" s="73" customFormat="1">
      <c r="A94" s="46"/>
      <c r="B94" s="46"/>
      <c r="C94" s="101"/>
      <c r="D94" s="101"/>
    </row>
    <row r="95" spans="1:4" s="73" customFormat="1">
      <c r="A95" s="46"/>
      <c r="B95" s="46"/>
      <c r="C95" s="101"/>
      <c r="D95" s="101"/>
    </row>
    <row r="96" spans="1:4" s="73" customFormat="1">
      <c r="A96" s="46"/>
      <c r="B96" s="46"/>
      <c r="C96" s="101"/>
      <c r="D96" s="101"/>
    </row>
    <row r="97" spans="1:4" s="73" customFormat="1">
      <c r="A97" s="46"/>
      <c r="B97" s="46"/>
      <c r="C97" s="101"/>
      <c r="D97" s="101"/>
    </row>
    <row r="98" spans="1:4" s="73" customFormat="1">
      <c r="A98" s="46"/>
      <c r="B98" s="46"/>
      <c r="C98" s="101"/>
      <c r="D98" s="101"/>
    </row>
    <row r="99" spans="1:4" s="73" customFormat="1">
      <c r="A99" s="46"/>
      <c r="B99" s="46"/>
      <c r="C99" s="101"/>
      <c r="D99" s="101"/>
    </row>
    <row r="100" spans="1:4" s="73" customFormat="1">
      <c r="A100" s="46"/>
      <c r="B100" s="46"/>
      <c r="C100" s="101"/>
      <c r="D100" s="101"/>
    </row>
    <row r="101" spans="1:4" s="73" customFormat="1">
      <c r="A101" s="46"/>
      <c r="B101" s="46"/>
      <c r="C101" s="101"/>
      <c r="D101" s="101"/>
    </row>
    <row r="102" spans="1:4" s="73" customFormat="1">
      <c r="A102" s="46"/>
      <c r="B102" s="46"/>
      <c r="C102" s="101"/>
      <c r="D102" s="101"/>
    </row>
    <row r="103" spans="1:4" s="73" customFormat="1">
      <c r="A103" s="46"/>
      <c r="B103" s="46"/>
      <c r="C103" s="101"/>
      <c r="D103" s="101"/>
    </row>
    <row r="104" spans="1:4" s="73" customFormat="1">
      <c r="A104" s="46"/>
      <c r="B104" s="46"/>
      <c r="C104" s="101"/>
      <c r="D104" s="101"/>
    </row>
    <row r="105" spans="1:4" s="73" customFormat="1">
      <c r="A105" s="46"/>
      <c r="B105" s="46"/>
      <c r="C105" s="101"/>
      <c r="D105" s="101"/>
    </row>
    <row r="106" spans="1:4" s="73" customFormat="1">
      <c r="A106" s="46"/>
      <c r="B106" s="46"/>
      <c r="C106" s="101"/>
      <c r="D106" s="101"/>
    </row>
    <row r="107" spans="1:4" s="73" customFormat="1">
      <c r="A107" s="46"/>
      <c r="B107" s="46"/>
      <c r="C107" s="101"/>
      <c r="D107" s="101"/>
    </row>
    <row r="108" spans="1:4" s="73" customFormat="1">
      <c r="A108" s="46"/>
      <c r="B108" s="46"/>
      <c r="C108" s="101"/>
      <c r="D108" s="101"/>
    </row>
    <row r="109" spans="1:4" s="73" customFormat="1">
      <c r="A109" s="46"/>
      <c r="B109" s="46"/>
      <c r="C109" s="101"/>
      <c r="D109" s="101"/>
    </row>
    <row r="110" spans="1:4" s="73" customFormat="1">
      <c r="A110" s="46"/>
      <c r="B110" s="46"/>
      <c r="C110" s="101"/>
      <c r="D110" s="101"/>
    </row>
    <row r="111" spans="1:4" s="73" customFormat="1">
      <c r="A111" s="46"/>
      <c r="B111" s="46"/>
      <c r="C111" s="101"/>
      <c r="D111" s="101"/>
    </row>
    <row r="112" spans="1:4" s="73" customFormat="1">
      <c r="A112" s="46"/>
      <c r="B112" s="46"/>
      <c r="C112" s="101"/>
      <c r="D112" s="101"/>
    </row>
    <row r="113" spans="1:4" s="73" customFormat="1">
      <c r="A113" s="46"/>
      <c r="B113" s="46"/>
      <c r="C113" s="101"/>
      <c r="D113" s="101"/>
    </row>
    <row r="114" spans="1:4" s="73" customFormat="1">
      <c r="A114" s="46"/>
      <c r="B114" s="46"/>
      <c r="C114" s="101"/>
      <c r="D114" s="101"/>
    </row>
    <row r="115" spans="1:4" s="73" customFormat="1">
      <c r="A115" s="46"/>
      <c r="B115" s="46"/>
      <c r="C115" s="101"/>
      <c r="D115" s="101"/>
    </row>
    <row r="116" spans="1:4" s="73" customFormat="1">
      <c r="A116" s="46"/>
      <c r="B116" s="46"/>
      <c r="C116" s="101"/>
      <c r="D116" s="101"/>
    </row>
    <row r="117" spans="1:4" s="73" customFormat="1">
      <c r="A117" s="46"/>
      <c r="B117" s="46"/>
      <c r="C117" s="101"/>
      <c r="D117" s="101"/>
    </row>
    <row r="118" spans="1:4" s="73" customFormat="1">
      <c r="A118" s="46"/>
      <c r="B118" s="46"/>
      <c r="C118" s="101"/>
      <c r="D118" s="101"/>
    </row>
    <row r="119" spans="1:4" s="73" customFormat="1">
      <c r="A119" s="46"/>
      <c r="B119" s="46"/>
      <c r="C119" s="101"/>
      <c r="D119" s="101"/>
    </row>
    <row r="120" spans="1:4" s="73" customFormat="1">
      <c r="A120" s="46"/>
      <c r="B120" s="46"/>
      <c r="C120" s="101"/>
      <c r="D120" s="101"/>
    </row>
    <row r="121" spans="1:4" s="73" customFormat="1">
      <c r="A121" s="46"/>
      <c r="B121" s="46"/>
      <c r="C121" s="101"/>
      <c r="D121" s="101"/>
    </row>
    <row r="122" spans="1:4" s="73" customFormat="1">
      <c r="A122" s="46"/>
      <c r="B122" s="46"/>
      <c r="C122" s="101"/>
      <c r="D122" s="101"/>
    </row>
    <row r="123" spans="1:4" s="73" customFormat="1">
      <c r="A123" s="46"/>
      <c r="B123" s="46"/>
      <c r="C123" s="101"/>
      <c r="D123" s="101"/>
    </row>
    <row r="124" spans="1:4" s="73" customFormat="1">
      <c r="A124" s="46"/>
      <c r="B124" s="46"/>
      <c r="C124" s="101"/>
      <c r="D124" s="101"/>
    </row>
    <row r="125" spans="1:4" s="73" customFormat="1">
      <c r="A125" s="46"/>
      <c r="B125" s="46"/>
      <c r="C125" s="101"/>
      <c r="D125" s="101"/>
    </row>
    <row r="126" spans="1:4" s="73" customFormat="1">
      <c r="A126" s="46"/>
      <c r="B126" s="46"/>
      <c r="C126" s="101"/>
      <c r="D126" s="101"/>
    </row>
    <row r="127" spans="1:4" s="73" customFormat="1">
      <c r="A127" s="46"/>
      <c r="B127" s="46"/>
      <c r="C127" s="101"/>
      <c r="D127" s="101"/>
    </row>
    <row r="128" spans="1:4" s="73" customFormat="1">
      <c r="A128" s="46"/>
      <c r="B128" s="46"/>
      <c r="C128" s="101"/>
      <c r="D128" s="101"/>
    </row>
    <row r="129" spans="1:4" s="73" customFormat="1">
      <c r="A129" s="46"/>
      <c r="B129" s="46"/>
      <c r="C129" s="101"/>
      <c r="D129" s="101"/>
    </row>
    <row r="130" spans="1:4" s="73" customFormat="1">
      <c r="A130" s="46"/>
      <c r="B130" s="46"/>
      <c r="C130" s="101"/>
      <c r="D130" s="101"/>
    </row>
    <row r="131" spans="1:4" s="73" customFormat="1">
      <c r="A131" s="46"/>
      <c r="B131" s="46"/>
      <c r="C131" s="101"/>
      <c r="D131" s="101"/>
    </row>
    <row r="132" spans="1:4" s="73" customFormat="1">
      <c r="A132" s="46"/>
      <c r="B132" s="46"/>
      <c r="C132" s="101"/>
      <c r="D132" s="101"/>
    </row>
    <row r="133" spans="1:4" s="73" customFormat="1">
      <c r="A133" s="46"/>
      <c r="B133" s="46"/>
      <c r="C133" s="101"/>
      <c r="D133" s="101"/>
    </row>
    <row r="134" spans="1:4" s="73" customFormat="1">
      <c r="A134" s="46"/>
      <c r="B134" s="46"/>
      <c r="C134" s="101"/>
      <c r="D134" s="101"/>
    </row>
    <row r="135" spans="1:4" s="73" customFormat="1">
      <c r="A135" s="46"/>
      <c r="B135" s="46"/>
      <c r="C135" s="101"/>
      <c r="D135" s="101"/>
    </row>
    <row r="136" spans="1:4" s="73" customFormat="1">
      <c r="A136" s="46"/>
      <c r="B136" s="46"/>
      <c r="C136" s="101"/>
      <c r="D136" s="101"/>
    </row>
    <row r="137" spans="1:4" s="73" customFormat="1">
      <c r="A137" s="46"/>
      <c r="B137" s="46"/>
      <c r="C137" s="101"/>
      <c r="D137" s="101"/>
    </row>
    <row r="138" spans="1:4" s="73" customFormat="1">
      <c r="A138" s="46"/>
      <c r="B138" s="46"/>
      <c r="C138" s="101"/>
      <c r="D138" s="101"/>
    </row>
    <row r="139" spans="1:4" s="73" customFormat="1">
      <c r="A139" s="46"/>
      <c r="B139" s="46"/>
      <c r="C139" s="101"/>
      <c r="D139" s="101"/>
    </row>
    <row r="140" spans="1:4" s="73" customFormat="1">
      <c r="A140" s="46"/>
      <c r="B140" s="46"/>
      <c r="C140" s="101"/>
      <c r="D140" s="101"/>
    </row>
    <row r="141" spans="1:4" s="73" customFormat="1">
      <c r="A141" s="46"/>
      <c r="B141" s="46"/>
      <c r="C141" s="101"/>
      <c r="D141" s="101"/>
    </row>
    <row r="142" spans="1:4" s="73" customFormat="1">
      <c r="A142" s="46"/>
      <c r="B142" s="46"/>
      <c r="C142" s="101"/>
      <c r="D142" s="101"/>
    </row>
    <row r="143" spans="1:4" s="73" customFormat="1">
      <c r="A143" s="46"/>
      <c r="B143" s="46"/>
      <c r="C143" s="101"/>
      <c r="D143" s="101"/>
    </row>
    <row r="144" spans="1:4" s="73" customFormat="1">
      <c r="A144" s="46"/>
      <c r="B144" s="46"/>
      <c r="C144" s="101"/>
      <c r="D144" s="101"/>
    </row>
    <row r="145" spans="1:4" s="73" customFormat="1">
      <c r="A145" s="46"/>
      <c r="B145" s="46"/>
      <c r="C145" s="101"/>
      <c r="D145" s="101"/>
    </row>
    <row r="146" spans="1:4" s="73" customFormat="1">
      <c r="A146" s="46"/>
      <c r="B146" s="46"/>
      <c r="C146" s="101"/>
      <c r="D146" s="101"/>
    </row>
    <row r="147" spans="1:4" s="73" customFormat="1">
      <c r="A147" s="46"/>
      <c r="B147" s="46"/>
      <c r="C147" s="101"/>
      <c r="D147" s="101"/>
    </row>
    <row r="148" spans="1:4" s="73" customFormat="1">
      <c r="A148" s="46"/>
      <c r="B148" s="46"/>
      <c r="C148" s="101"/>
      <c r="D148" s="101"/>
    </row>
    <row r="149" spans="1:4" s="73" customFormat="1">
      <c r="A149" s="46"/>
      <c r="B149" s="46"/>
      <c r="C149" s="101"/>
      <c r="D149" s="101"/>
    </row>
    <row r="150" spans="1:4" s="73" customFormat="1">
      <c r="A150" s="46"/>
      <c r="B150" s="46"/>
      <c r="C150" s="101"/>
      <c r="D150" s="101"/>
    </row>
    <row r="151" spans="1:4" s="73" customFormat="1">
      <c r="A151" s="46"/>
      <c r="B151" s="46"/>
      <c r="C151" s="101"/>
      <c r="D151" s="101"/>
    </row>
    <row r="152" spans="1:4" s="73" customFormat="1">
      <c r="A152" s="46"/>
      <c r="B152" s="46"/>
      <c r="C152" s="101"/>
      <c r="D152" s="101"/>
    </row>
    <row r="153" spans="1:4" s="73" customFormat="1">
      <c r="A153" s="46"/>
      <c r="B153" s="46"/>
      <c r="C153" s="101"/>
      <c r="D153" s="101"/>
    </row>
    <row r="154" spans="1:4" s="73" customFormat="1">
      <c r="A154" s="46"/>
      <c r="B154" s="46"/>
      <c r="C154" s="101"/>
      <c r="D154" s="101"/>
    </row>
    <row r="155" spans="1:4" s="73" customFormat="1">
      <c r="A155" s="46"/>
      <c r="B155" s="46"/>
      <c r="C155" s="101"/>
      <c r="D155" s="101"/>
    </row>
    <row r="156" spans="1:4" s="73" customFormat="1">
      <c r="A156" s="46"/>
      <c r="B156" s="46"/>
      <c r="C156" s="101"/>
      <c r="D156" s="101"/>
    </row>
    <row r="157" spans="1:4" s="73" customFormat="1">
      <c r="A157" s="46"/>
      <c r="B157" s="46"/>
      <c r="C157" s="101"/>
      <c r="D157" s="101"/>
    </row>
    <row r="158" spans="1:4" s="73" customFormat="1">
      <c r="A158" s="46"/>
      <c r="B158" s="46"/>
      <c r="C158" s="101"/>
      <c r="D158" s="101"/>
    </row>
    <row r="159" spans="1:4" s="73" customFormat="1">
      <c r="A159" s="46"/>
      <c r="B159" s="46"/>
      <c r="C159" s="101"/>
      <c r="D159" s="101"/>
    </row>
    <row r="160" spans="1:4" s="73" customFormat="1">
      <c r="A160" s="46"/>
      <c r="B160" s="46"/>
      <c r="C160" s="101"/>
      <c r="D160" s="101"/>
    </row>
    <row r="161" spans="1:4" s="73" customFormat="1">
      <c r="A161" s="46"/>
      <c r="B161" s="46"/>
      <c r="C161" s="101"/>
      <c r="D161" s="101"/>
    </row>
    <row r="162" spans="1:4" s="73" customFormat="1">
      <c r="A162" s="46"/>
      <c r="B162" s="46"/>
      <c r="C162" s="101"/>
      <c r="D162" s="101"/>
    </row>
    <row r="163" spans="1:4" s="73" customFormat="1">
      <c r="A163" s="46"/>
      <c r="B163" s="46"/>
      <c r="C163" s="101"/>
      <c r="D163" s="101"/>
    </row>
    <row r="164" spans="1:4" s="73" customFormat="1">
      <c r="A164" s="46"/>
      <c r="B164" s="46"/>
      <c r="C164" s="101"/>
      <c r="D164" s="101"/>
    </row>
    <row r="165" spans="1:4" s="73" customFormat="1">
      <c r="A165" s="46"/>
      <c r="B165" s="46"/>
      <c r="C165" s="101"/>
      <c r="D165" s="101"/>
    </row>
    <row r="166" spans="1:4" s="73" customFormat="1">
      <c r="A166" s="46"/>
      <c r="B166" s="46"/>
      <c r="C166" s="101"/>
      <c r="D166" s="101"/>
    </row>
    <row r="167" spans="1:4" s="73" customFormat="1">
      <c r="A167" s="46"/>
      <c r="B167" s="46"/>
      <c r="C167" s="101"/>
      <c r="D167" s="101"/>
    </row>
    <row r="168" spans="1:4" s="73" customFormat="1">
      <c r="A168" s="46"/>
      <c r="B168" s="46"/>
      <c r="C168" s="101"/>
      <c r="D168" s="101"/>
    </row>
    <row r="169" spans="1:4" s="73" customFormat="1">
      <c r="A169" s="46"/>
      <c r="B169" s="46"/>
      <c r="C169" s="101"/>
      <c r="D169" s="101"/>
    </row>
    <row r="170" spans="1:4" s="73" customFormat="1">
      <c r="A170" s="46"/>
      <c r="B170" s="46"/>
      <c r="C170" s="101"/>
      <c r="D170" s="101"/>
    </row>
    <row r="171" spans="1:4" s="73" customFormat="1">
      <c r="A171" s="46"/>
      <c r="B171" s="46"/>
      <c r="C171" s="101"/>
      <c r="D171" s="101"/>
    </row>
    <row r="172" spans="1:4" s="73" customFormat="1">
      <c r="A172" s="46"/>
      <c r="B172" s="46"/>
      <c r="C172" s="101"/>
      <c r="D172" s="101"/>
    </row>
    <row r="173" spans="1:4" s="73" customFormat="1">
      <c r="A173" s="46"/>
      <c r="B173" s="46"/>
      <c r="C173" s="101"/>
      <c r="D173" s="101"/>
    </row>
    <row r="174" spans="1:4" s="73" customFormat="1">
      <c r="A174" s="46"/>
      <c r="B174" s="46"/>
      <c r="C174" s="101"/>
      <c r="D174" s="101"/>
    </row>
    <row r="175" spans="1:4" s="73" customFormat="1">
      <c r="A175" s="46"/>
      <c r="B175" s="46"/>
      <c r="C175" s="101"/>
      <c r="D175" s="101"/>
    </row>
    <row r="176" spans="1:4" s="73" customFormat="1">
      <c r="A176" s="46"/>
      <c r="B176" s="46"/>
      <c r="C176" s="101"/>
      <c r="D176" s="101"/>
    </row>
    <row r="177" spans="1:4" s="73" customFormat="1">
      <c r="A177" s="46"/>
      <c r="B177" s="46"/>
      <c r="C177" s="101"/>
      <c r="D177" s="101"/>
    </row>
    <row r="178" spans="1:4" s="73" customFormat="1">
      <c r="A178" s="46"/>
      <c r="B178" s="46"/>
      <c r="C178" s="101"/>
      <c r="D178" s="101"/>
    </row>
    <row r="179" spans="1:4" s="73" customFormat="1">
      <c r="A179" s="46"/>
      <c r="B179" s="46"/>
      <c r="C179" s="101"/>
      <c r="D179" s="101"/>
    </row>
    <row r="180" spans="1:4" s="73" customFormat="1">
      <c r="A180" s="46"/>
      <c r="B180" s="46"/>
      <c r="C180" s="101"/>
      <c r="D180" s="101"/>
    </row>
    <row r="181" spans="1:4" s="73" customFormat="1">
      <c r="A181" s="46"/>
      <c r="B181" s="46"/>
      <c r="C181" s="101"/>
      <c r="D181" s="101"/>
    </row>
  </sheetData>
  <dataConsolidate/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rgb="FFFFC000"/>
  </sheetPr>
  <dimension ref="A1:S192"/>
  <sheetViews>
    <sheetView showGridLines="0" zoomScaleNormal="100" workbookViewId="0">
      <selection activeCell="D31" sqref="D31"/>
    </sheetView>
  </sheetViews>
  <sheetFormatPr defaultColWidth="9.140625" defaultRowHeight="12"/>
  <cols>
    <col min="1" max="1" width="36.5703125" style="46" bestFit="1" customWidth="1"/>
    <col min="2" max="2" width="18.5703125" style="46" customWidth="1"/>
    <col min="3" max="3" width="10.42578125" style="101" customWidth="1"/>
    <col min="4" max="4" width="10.7109375" style="102" customWidth="1"/>
    <col min="5" max="6" width="9.28515625" style="46" customWidth="1"/>
    <col min="7" max="13" width="9.140625" style="46" customWidth="1"/>
    <col min="14" max="15" width="9.140625" style="46" hidden="1" customWidth="1"/>
    <col min="16" max="19" width="9.140625" style="46" customWidth="1"/>
    <col min="20" max="16384" width="9.140625" style="46"/>
  </cols>
  <sheetData>
    <row r="1" spans="1:8" s="77" customFormat="1" ht="17.25" customHeight="1">
      <c r="A1" s="543" t="s">
        <v>218</v>
      </c>
      <c r="B1" s="556" t="s">
        <v>67</v>
      </c>
      <c r="C1" s="558">
        <v>2024</v>
      </c>
      <c r="D1" s="558">
        <v>2023</v>
      </c>
    </row>
    <row r="2" spans="1:8" s="79" customFormat="1" ht="22.5">
      <c r="A2" s="526" t="s">
        <v>20</v>
      </c>
      <c r="B2" s="544" t="s">
        <v>67</v>
      </c>
      <c r="C2" s="527" t="s">
        <v>1397</v>
      </c>
      <c r="D2" s="527" t="s">
        <v>369</v>
      </c>
    </row>
    <row r="3" spans="1:8" ht="13.5" customHeight="1">
      <c r="A3" s="576" t="s">
        <v>370</v>
      </c>
      <c r="B3" s="577" t="s">
        <v>231</v>
      </c>
      <c r="C3" s="578" t="s">
        <v>1398</v>
      </c>
      <c r="D3" s="579" t="s">
        <v>1223</v>
      </c>
    </row>
    <row r="4" spans="1:8">
      <c r="A4" s="576" t="s">
        <v>371</v>
      </c>
      <c r="B4" s="577" t="s">
        <v>233</v>
      </c>
      <c r="C4" s="578" t="s">
        <v>1399</v>
      </c>
      <c r="D4" s="579" t="s">
        <v>1224</v>
      </c>
    </row>
    <row r="5" spans="1:8">
      <c r="A5" s="576" t="s">
        <v>372</v>
      </c>
      <c r="B5" s="577" t="s">
        <v>234</v>
      </c>
      <c r="C5" s="578" t="s">
        <v>1400</v>
      </c>
      <c r="D5" s="579" t="s">
        <v>1402</v>
      </c>
    </row>
    <row r="6" spans="1:8">
      <c r="A6" s="576" t="s">
        <v>373</v>
      </c>
      <c r="B6" s="577" t="s">
        <v>237</v>
      </c>
      <c r="C6" s="578" t="s">
        <v>1401</v>
      </c>
      <c r="D6" s="579" t="s">
        <v>1225</v>
      </c>
    </row>
    <row r="7" spans="1:8">
      <c r="A7" s="576" t="s">
        <v>374</v>
      </c>
      <c r="B7" s="577" t="s">
        <v>89</v>
      </c>
      <c r="C7" s="578" t="s">
        <v>1279</v>
      </c>
      <c r="D7" s="579" t="s">
        <v>1226</v>
      </c>
    </row>
    <row r="8" spans="1:8" s="103" customFormat="1" ht="12.75" customHeight="1">
      <c r="A8" s="580" t="s">
        <v>218</v>
      </c>
      <c r="B8" s="577" t="s">
        <v>249</v>
      </c>
      <c r="C8" s="581" t="s">
        <v>1323</v>
      </c>
      <c r="D8" s="582" t="s">
        <v>435</v>
      </c>
    </row>
    <row r="9" spans="1:8" ht="12.75" customHeight="1">
      <c r="A9" s="589" t="s">
        <v>1145</v>
      </c>
      <c r="B9" s="577" t="s">
        <v>333</v>
      </c>
      <c r="C9" s="578" t="s">
        <v>1403</v>
      </c>
      <c r="D9" s="579" t="s">
        <v>1227</v>
      </c>
    </row>
    <row r="10" spans="1:8">
      <c r="A10" s="589" t="s">
        <v>375</v>
      </c>
      <c r="B10" s="577" t="s">
        <v>376</v>
      </c>
      <c r="C10" s="578" t="s">
        <v>1404</v>
      </c>
      <c r="D10" s="579" t="s">
        <v>1228</v>
      </c>
    </row>
    <row r="11" spans="1:8" s="103" customFormat="1" ht="13.5" customHeight="1">
      <c r="A11" s="580" t="s">
        <v>1146</v>
      </c>
      <c r="B11" s="577" t="s">
        <v>377</v>
      </c>
      <c r="C11" s="590" t="s">
        <v>1324</v>
      </c>
      <c r="D11" s="591" t="s">
        <v>1229</v>
      </c>
    </row>
    <row r="12" spans="1:8" s="47" customFormat="1" ht="5.25"/>
    <row r="13" spans="1:8" s="98" customFormat="1" ht="10.5">
      <c r="A13" s="386" t="s">
        <v>67</v>
      </c>
      <c r="B13" s="385" t="s">
        <v>67</v>
      </c>
      <c r="C13" s="385" t="s">
        <v>67</v>
      </c>
      <c r="D13" s="47"/>
      <c r="E13" s="47"/>
      <c r="F13" s="47"/>
      <c r="G13" s="47"/>
      <c r="H13" s="47"/>
    </row>
    <row r="14" spans="1:8" s="98" customFormat="1" ht="9">
      <c r="B14" s="640"/>
      <c r="C14" s="640"/>
      <c r="D14" s="640"/>
    </row>
    <row r="15" spans="1:8" s="98" customFormat="1" ht="9">
      <c r="B15" s="640"/>
      <c r="C15" s="640"/>
      <c r="D15" s="640"/>
    </row>
    <row r="16" spans="1:8" s="126" customFormat="1" ht="9">
      <c r="B16" s="121"/>
      <c r="C16" s="121"/>
      <c r="D16" s="121"/>
    </row>
    <row r="17" spans="2:4" s="126" customFormat="1" ht="9">
      <c r="B17" s="121"/>
      <c r="C17" s="121"/>
      <c r="D17" s="121"/>
    </row>
    <row r="18" spans="2:4" s="126" customFormat="1" ht="9">
      <c r="B18" s="121"/>
      <c r="C18" s="121"/>
      <c r="D18" s="121"/>
    </row>
    <row r="19" spans="2:4" s="126" customFormat="1" ht="9">
      <c r="B19" s="121"/>
      <c r="C19" s="121"/>
      <c r="D19" s="121"/>
    </row>
    <row r="20" spans="2:4" s="126" customFormat="1" ht="9">
      <c r="B20" s="121"/>
      <c r="C20" s="121"/>
      <c r="D20" s="121"/>
    </row>
    <row r="21" spans="2:4" s="126" customFormat="1" ht="9">
      <c r="B21" s="121"/>
      <c r="C21" s="121"/>
      <c r="D21" s="121"/>
    </row>
    <row r="22" spans="2:4" s="126" customFormat="1" ht="9">
      <c r="B22" s="121"/>
      <c r="C22" s="121"/>
      <c r="D22" s="121"/>
    </row>
    <row r="23" spans="2:4" s="126" customFormat="1" ht="9">
      <c r="B23" s="121"/>
      <c r="C23" s="121"/>
      <c r="D23" s="121"/>
    </row>
    <row r="24" spans="2:4" s="126" customFormat="1" ht="9">
      <c r="B24" s="121"/>
      <c r="C24" s="121"/>
      <c r="D24" s="121"/>
    </row>
    <row r="25" spans="2:4" s="126" customFormat="1" ht="9">
      <c r="B25" s="121"/>
      <c r="C25" s="121"/>
      <c r="D25" s="121"/>
    </row>
    <row r="26" spans="2:4" s="126" customFormat="1" ht="9">
      <c r="B26" s="121"/>
      <c r="C26" s="121"/>
      <c r="D26" s="121"/>
    </row>
    <row r="27" spans="2:4" s="126" customFormat="1" ht="9">
      <c r="B27" s="121"/>
      <c r="C27" s="121"/>
      <c r="D27" s="121"/>
    </row>
    <row r="28" spans="2:4" s="126" customFormat="1" ht="9">
      <c r="B28" s="121"/>
      <c r="C28" s="121"/>
      <c r="D28" s="121"/>
    </row>
    <row r="29" spans="2:4" s="126" customFormat="1" ht="9">
      <c r="B29" s="121"/>
      <c r="C29" s="121"/>
      <c r="D29" s="121"/>
    </row>
    <row r="30" spans="2:4" s="126" customFormat="1" ht="9">
      <c r="B30" s="121"/>
      <c r="C30" s="121"/>
      <c r="D30" s="121"/>
    </row>
    <row r="31" spans="2:4" s="126" customFormat="1" ht="9">
      <c r="B31" s="121"/>
      <c r="C31" s="121"/>
      <c r="D31" s="121"/>
    </row>
    <row r="32" spans="2:4" s="126" customFormat="1" ht="9">
      <c r="C32" s="121"/>
      <c r="D32" s="121"/>
    </row>
    <row r="33" spans="3:4" s="126" customFormat="1" ht="9">
      <c r="C33" s="121"/>
      <c r="D33" s="121"/>
    </row>
    <row r="34" spans="3:4" s="126" customFormat="1" ht="9">
      <c r="C34" s="121"/>
      <c r="D34" s="121"/>
    </row>
    <row r="35" spans="3:4" s="126" customFormat="1" ht="9">
      <c r="C35" s="121"/>
      <c r="D35" s="121"/>
    </row>
    <row r="36" spans="3:4" s="126" customFormat="1" ht="9">
      <c r="C36" s="121"/>
      <c r="D36" s="121"/>
    </row>
    <row r="37" spans="3:4" s="126" customFormat="1" ht="9">
      <c r="C37" s="121"/>
      <c r="D37" s="121"/>
    </row>
    <row r="38" spans="3:4" s="126" customFormat="1" ht="9">
      <c r="C38" s="121"/>
      <c r="D38" s="121"/>
    </row>
    <row r="39" spans="3:4" s="126" customFormat="1" ht="9">
      <c r="C39" s="121"/>
      <c r="D39" s="121"/>
    </row>
    <row r="40" spans="3:4" s="126" customFormat="1" ht="9">
      <c r="C40" s="121"/>
      <c r="D40" s="121"/>
    </row>
    <row r="41" spans="3:4" s="126" customFormat="1" ht="9">
      <c r="C41" s="121"/>
      <c r="D41" s="121"/>
    </row>
    <row r="42" spans="3:4" s="126" customFormat="1" ht="9">
      <c r="C42" s="121"/>
      <c r="D42" s="121"/>
    </row>
    <row r="43" spans="3:4" s="126" customFormat="1" ht="9">
      <c r="C43" s="121"/>
      <c r="D43" s="121"/>
    </row>
    <row r="44" spans="3:4" s="126" customFormat="1" ht="9">
      <c r="C44" s="121"/>
      <c r="D44" s="121"/>
    </row>
    <row r="45" spans="3:4" s="126" customFormat="1" ht="9">
      <c r="C45" s="121"/>
      <c r="D45" s="121"/>
    </row>
    <row r="46" spans="3:4" s="126" customFormat="1" ht="9">
      <c r="C46" s="121"/>
      <c r="D46" s="121"/>
    </row>
    <row r="47" spans="3:4" s="126" customFormat="1" ht="9">
      <c r="C47" s="121"/>
      <c r="D47" s="121"/>
    </row>
    <row r="48" spans="3:4" s="126" customFormat="1" ht="9">
      <c r="C48" s="121"/>
      <c r="D48" s="121"/>
    </row>
    <row r="49" spans="3:4" s="126" customFormat="1" ht="9">
      <c r="C49" s="121"/>
      <c r="D49" s="121"/>
    </row>
    <row r="50" spans="3:4" s="126" customFormat="1" ht="9">
      <c r="C50" s="121"/>
      <c r="D50" s="121"/>
    </row>
    <row r="51" spans="3:4" s="126" customFormat="1" ht="9">
      <c r="C51" s="121"/>
      <c r="D51" s="121"/>
    </row>
    <row r="52" spans="3:4" s="126" customFormat="1" ht="9">
      <c r="C52" s="121"/>
      <c r="D52" s="121"/>
    </row>
    <row r="53" spans="3:4" s="126" customFormat="1" ht="9">
      <c r="C53" s="121"/>
      <c r="D53" s="121"/>
    </row>
    <row r="54" spans="3:4" s="126" customFormat="1" ht="9">
      <c r="C54" s="121"/>
      <c r="D54" s="121"/>
    </row>
    <row r="55" spans="3:4" s="126" customFormat="1" ht="9">
      <c r="C55" s="121"/>
      <c r="D55" s="121"/>
    </row>
    <row r="56" spans="3:4" s="126" customFormat="1" ht="9">
      <c r="C56" s="121"/>
      <c r="D56" s="121"/>
    </row>
    <row r="57" spans="3:4" s="126" customFormat="1" ht="9">
      <c r="C57" s="121"/>
      <c r="D57" s="121"/>
    </row>
    <row r="58" spans="3:4" s="126" customFormat="1" ht="9">
      <c r="C58" s="121"/>
      <c r="D58" s="121"/>
    </row>
    <row r="59" spans="3:4" s="126" customFormat="1" ht="9">
      <c r="C59" s="121"/>
      <c r="D59" s="121"/>
    </row>
    <row r="60" spans="3:4" s="126" customFormat="1" ht="9">
      <c r="C60" s="121"/>
      <c r="D60" s="121"/>
    </row>
    <row r="61" spans="3:4" s="126" customFormat="1" ht="9">
      <c r="C61" s="121"/>
      <c r="D61" s="121"/>
    </row>
    <row r="62" spans="3:4" s="126" customFormat="1" ht="9">
      <c r="C62" s="121"/>
      <c r="D62" s="121"/>
    </row>
    <row r="63" spans="3:4" s="126" customFormat="1" ht="9">
      <c r="C63" s="121"/>
      <c r="D63" s="121"/>
    </row>
    <row r="64" spans="3:4" s="126" customFormat="1" ht="9">
      <c r="C64" s="121"/>
      <c r="D64" s="121"/>
    </row>
    <row r="65" spans="3:4" s="126" customFormat="1" ht="9">
      <c r="C65" s="121"/>
      <c r="D65" s="121"/>
    </row>
    <row r="66" spans="3:4" s="126" customFormat="1" ht="9">
      <c r="C66" s="121"/>
      <c r="D66" s="121"/>
    </row>
    <row r="67" spans="3:4" s="126" customFormat="1" ht="9">
      <c r="C67" s="121"/>
      <c r="D67" s="121"/>
    </row>
    <row r="68" spans="3:4" s="126" customFormat="1" ht="9">
      <c r="C68" s="121"/>
      <c r="D68" s="121"/>
    </row>
    <row r="69" spans="3:4" s="126" customFormat="1" ht="9">
      <c r="C69" s="121"/>
      <c r="D69" s="121"/>
    </row>
    <row r="70" spans="3:4" s="126" customFormat="1" ht="9">
      <c r="C70" s="121"/>
      <c r="D70" s="121"/>
    </row>
    <row r="71" spans="3:4" s="126" customFormat="1" ht="9">
      <c r="C71" s="121"/>
      <c r="D71" s="121"/>
    </row>
    <row r="72" spans="3:4" s="126" customFormat="1" ht="9">
      <c r="C72" s="121"/>
      <c r="D72" s="121"/>
    </row>
    <row r="73" spans="3:4" s="126" customFormat="1" ht="9">
      <c r="C73" s="121"/>
      <c r="D73" s="121"/>
    </row>
    <row r="74" spans="3:4" s="126" customFormat="1" ht="9">
      <c r="C74" s="121"/>
      <c r="D74" s="121"/>
    </row>
    <row r="75" spans="3:4" s="126" customFormat="1" ht="9">
      <c r="C75" s="121"/>
      <c r="D75" s="121"/>
    </row>
    <row r="76" spans="3:4" s="126" customFormat="1" ht="9">
      <c r="C76" s="121"/>
      <c r="D76" s="121"/>
    </row>
    <row r="77" spans="3:4" s="126" customFormat="1" ht="9">
      <c r="C77" s="121"/>
      <c r="D77" s="121"/>
    </row>
    <row r="78" spans="3:4" s="126" customFormat="1" ht="9">
      <c r="C78" s="121"/>
      <c r="D78" s="121"/>
    </row>
    <row r="79" spans="3:4" s="126" customFormat="1" ht="9">
      <c r="C79" s="121"/>
      <c r="D79" s="121"/>
    </row>
    <row r="80" spans="3:4" s="126" customFormat="1" ht="9">
      <c r="C80" s="121"/>
      <c r="D80" s="121"/>
    </row>
    <row r="81" spans="1:18" s="126" customFormat="1" ht="9">
      <c r="C81" s="121"/>
      <c r="D81" s="121"/>
    </row>
    <row r="82" spans="1:18" s="126" customFormat="1" ht="9">
      <c r="C82" s="121"/>
      <c r="D82" s="121"/>
    </row>
    <row r="83" spans="1:18" s="126" customFormat="1" ht="9">
      <c r="C83" s="121"/>
      <c r="D83" s="121"/>
    </row>
    <row r="84" spans="1:18" s="126" customFormat="1" ht="9">
      <c r="C84" s="121"/>
      <c r="D84" s="121"/>
    </row>
    <row r="85" spans="1:18" s="126" customFormat="1" ht="9">
      <c r="C85" s="121"/>
      <c r="D85" s="121"/>
    </row>
    <row r="86" spans="1:18" s="126" customFormat="1" ht="9">
      <c r="C86" s="121"/>
      <c r="D86" s="121"/>
    </row>
    <row r="87" spans="1:18" s="126" customFormat="1" ht="9">
      <c r="C87" s="121"/>
      <c r="D87" s="121"/>
    </row>
    <row r="88" spans="1:18" s="126" customFormat="1" ht="9">
      <c r="C88" s="121"/>
      <c r="D88" s="121"/>
    </row>
    <row r="89" spans="1:18" s="126" customFormat="1" ht="9">
      <c r="C89" s="121"/>
      <c r="D89" s="121"/>
    </row>
    <row r="90" spans="1:18" s="126" customFormat="1" ht="9">
      <c r="C90" s="121"/>
      <c r="D90" s="121"/>
    </row>
    <row r="91" spans="1:18" s="126" customFormat="1" ht="9">
      <c r="C91" s="121"/>
      <c r="D91" s="121"/>
    </row>
    <row r="92" spans="1:18" s="45" customFormat="1" ht="5.25">
      <c r="A92" s="75"/>
      <c r="B92" s="75"/>
      <c r="C92" s="92"/>
      <c r="D92" s="92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</row>
    <row r="105" spans="1:19" s="73" customFormat="1">
      <c r="A105" s="46"/>
      <c r="B105" s="46"/>
      <c r="C105" s="101"/>
      <c r="D105" s="102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</row>
    <row r="106" spans="1:19" s="73" customFormat="1">
      <c r="A106" s="46"/>
      <c r="B106" s="46"/>
      <c r="C106" s="101"/>
      <c r="D106" s="102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</row>
    <row r="107" spans="1:19" s="73" customFormat="1">
      <c r="A107" s="46"/>
      <c r="B107" s="46"/>
      <c r="C107" s="101"/>
      <c r="D107" s="102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</row>
    <row r="108" spans="1:19" s="73" customFormat="1">
      <c r="A108" s="46"/>
      <c r="B108" s="46"/>
      <c r="C108" s="101"/>
      <c r="D108" s="102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</row>
    <row r="109" spans="1:19" s="73" customFormat="1">
      <c r="A109" s="46"/>
      <c r="B109" s="46"/>
      <c r="C109" s="101"/>
      <c r="D109" s="102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</row>
    <row r="110" spans="1:19" s="73" customFormat="1">
      <c r="A110" s="46"/>
      <c r="B110" s="46"/>
      <c r="C110" s="101"/>
      <c r="D110" s="102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</row>
    <row r="111" spans="1:19" s="73" customFormat="1">
      <c r="A111" s="46"/>
      <c r="B111" s="46"/>
      <c r="C111" s="101"/>
      <c r="D111" s="102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</row>
    <row r="112" spans="1:19" s="73" customFormat="1">
      <c r="A112" s="46"/>
      <c r="B112" s="46"/>
      <c r="C112" s="101"/>
      <c r="D112" s="102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</row>
    <row r="113" spans="1:19" s="73" customFormat="1">
      <c r="A113" s="46"/>
      <c r="B113" s="46"/>
      <c r="C113" s="101"/>
      <c r="D113" s="102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</row>
    <row r="114" spans="1:19" s="73" customFormat="1">
      <c r="A114" s="46"/>
      <c r="B114" s="46"/>
      <c r="C114" s="101"/>
      <c r="D114" s="102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</row>
    <row r="115" spans="1:19" s="73" customFormat="1">
      <c r="A115" s="46"/>
      <c r="B115" s="46"/>
      <c r="C115" s="101"/>
      <c r="D115" s="102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</row>
    <row r="116" spans="1:19" s="73" customFormat="1">
      <c r="A116" s="46"/>
      <c r="B116" s="46"/>
      <c r="C116" s="101"/>
      <c r="D116" s="102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</row>
    <row r="117" spans="1:19" s="73" customFormat="1">
      <c r="A117" s="46"/>
      <c r="B117" s="46"/>
      <c r="C117" s="101"/>
      <c r="D117" s="102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</row>
    <row r="118" spans="1:19" s="73" customFormat="1">
      <c r="A118" s="46"/>
      <c r="B118" s="46"/>
      <c r="C118" s="101"/>
      <c r="D118" s="102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</row>
    <row r="119" spans="1:19" s="73" customFormat="1">
      <c r="A119" s="46"/>
      <c r="B119" s="46"/>
      <c r="C119" s="101"/>
      <c r="D119" s="102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</row>
    <row r="120" spans="1:19" s="73" customFormat="1">
      <c r="A120" s="46"/>
      <c r="B120" s="46"/>
      <c r="C120" s="101"/>
      <c r="D120" s="102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</row>
    <row r="121" spans="1:19" s="73" customFormat="1">
      <c r="A121" s="46"/>
      <c r="B121" s="46"/>
      <c r="C121" s="101"/>
      <c r="D121" s="102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</row>
    <row r="122" spans="1:19" s="73" customFormat="1">
      <c r="A122" s="46"/>
      <c r="B122" s="46"/>
      <c r="C122" s="101"/>
      <c r="D122" s="102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</row>
    <row r="123" spans="1:19" s="73" customFormat="1">
      <c r="A123" s="46"/>
      <c r="B123" s="46"/>
      <c r="C123" s="101"/>
      <c r="D123" s="102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</row>
    <row r="124" spans="1:19" s="73" customFormat="1">
      <c r="A124" s="46"/>
      <c r="B124" s="46"/>
      <c r="C124" s="101"/>
      <c r="D124" s="102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</row>
    <row r="125" spans="1:19" s="73" customFormat="1">
      <c r="A125" s="46"/>
      <c r="B125" s="46"/>
      <c r="C125" s="101"/>
      <c r="D125" s="102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</row>
    <row r="126" spans="1:19" s="73" customFormat="1">
      <c r="A126" s="46"/>
      <c r="B126" s="46"/>
      <c r="C126" s="101"/>
      <c r="D126" s="102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</row>
    <row r="127" spans="1:19" s="73" customFormat="1">
      <c r="A127" s="46"/>
      <c r="B127" s="46"/>
      <c r="C127" s="101"/>
      <c r="D127" s="102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</row>
    <row r="128" spans="1:19" s="73" customFormat="1">
      <c r="A128" s="46"/>
      <c r="B128" s="46"/>
      <c r="C128" s="101"/>
      <c r="D128" s="102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</row>
    <row r="129" spans="1:19" s="73" customFormat="1">
      <c r="A129" s="46"/>
      <c r="B129" s="46"/>
      <c r="C129" s="101"/>
      <c r="D129" s="102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</row>
    <row r="130" spans="1:19" s="73" customFormat="1">
      <c r="A130" s="46"/>
      <c r="B130" s="46"/>
      <c r="C130" s="101"/>
      <c r="D130" s="102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</row>
    <row r="131" spans="1:19" s="73" customFormat="1">
      <c r="A131" s="46"/>
      <c r="B131" s="46"/>
      <c r="C131" s="101"/>
      <c r="D131" s="102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</row>
    <row r="132" spans="1:19" s="73" customFormat="1">
      <c r="A132" s="46"/>
      <c r="B132" s="46"/>
      <c r="C132" s="101"/>
      <c r="D132" s="102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</row>
    <row r="133" spans="1:19" s="73" customFormat="1">
      <c r="A133" s="46"/>
      <c r="B133" s="46"/>
      <c r="C133" s="101"/>
      <c r="D133" s="102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</row>
    <row r="134" spans="1:19" s="73" customFormat="1">
      <c r="A134" s="46"/>
      <c r="B134" s="46"/>
      <c r="C134" s="101"/>
      <c r="D134" s="102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</row>
    <row r="135" spans="1:19" s="73" customFormat="1">
      <c r="A135" s="46"/>
      <c r="B135" s="46"/>
      <c r="C135" s="101"/>
      <c r="D135" s="102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</row>
    <row r="136" spans="1:19" s="73" customFormat="1">
      <c r="A136" s="46"/>
      <c r="B136" s="46"/>
      <c r="C136" s="101"/>
      <c r="D136" s="102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</row>
    <row r="137" spans="1:19" s="73" customFormat="1">
      <c r="A137" s="46"/>
      <c r="B137" s="46"/>
      <c r="C137" s="101"/>
      <c r="D137" s="102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</row>
    <row r="138" spans="1:19" s="73" customFormat="1">
      <c r="A138" s="46"/>
      <c r="B138" s="46"/>
      <c r="C138" s="101"/>
      <c r="D138" s="102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</row>
    <row r="139" spans="1:19" s="73" customFormat="1">
      <c r="A139" s="46"/>
      <c r="B139" s="46"/>
      <c r="C139" s="101"/>
      <c r="D139" s="102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</row>
    <row r="140" spans="1:19" s="73" customFormat="1">
      <c r="A140" s="46"/>
      <c r="B140" s="46"/>
      <c r="C140" s="101"/>
      <c r="D140" s="102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</row>
    <row r="141" spans="1:19" s="73" customFormat="1">
      <c r="A141" s="46"/>
      <c r="B141" s="46"/>
      <c r="C141" s="101"/>
      <c r="D141" s="102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</row>
    <row r="142" spans="1:19" s="73" customFormat="1">
      <c r="A142" s="46"/>
      <c r="B142" s="46"/>
      <c r="C142" s="101"/>
      <c r="D142" s="102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</row>
    <row r="143" spans="1:19" s="73" customFormat="1">
      <c r="A143" s="46"/>
      <c r="B143" s="46"/>
      <c r="C143" s="101"/>
      <c r="D143" s="102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</row>
    <row r="144" spans="1:19" s="73" customFormat="1">
      <c r="A144" s="46"/>
      <c r="B144" s="46"/>
      <c r="C144" s="101"/>
      <c r="D144" s="102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</row>
    <row r="145" spans="1:19" s="73" customFormat="1">
      <c r="A145" s="46"/>
      <c r="B145" s="46"/>
      <c r="C145" s="101"/>
      <c r="D145" s="102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</row>
    <row r="146" spans="1:19" s="73" customFormat="1">
      <c r="A146" s="46"/>
      <c r="B146" s="46"/>
      <c r="C146" s="101"/>
      <c r="D146" s="102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</row>
    <row r="147" spans="1:19" s="73" customFormat="1">
      <c r="A147" s="46"/>
      <c r="B147" s="46"/>
      <c r="C147" s="101"/>
      <c r="D147" s="102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</row>
    <row r="148" spans="1:19" s="73" customFormat="1">
      <c r="A148" s="46"/>
      <c r="B148" s="46"/>
      <c r="C148" s="101"/>
      <c r="D148" s="102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</row>
    <row r="149" spans="1:19" s="73" customFormat="1">
      <c r="A149" s="46"/>
      <c r="B149" s="46"/>
      <c r="C149" s="101"/>
      <c r="D149" s="102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</row>
    <row r="150" spans="1:19" s="73" customFormat="1">
      <c r="A150" s="46"/>
      <c r="B150" s="46"/>
      <c r="C150" s="101"/>
      <c r="D150" s="102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</row>
    <row r="151" spans="1:19" s="73" customFormat="1">
      <c r="A151" s="46"/>
      <c r="B151" s="46"/>
      <c r="C151" s="101"/>
      <c r="D151" s="102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</row>
    <row r="152" spans="1:19" s="73" customFormat="1">
      <c r="A152" s="46"/>
      <c r="B152" s="46"/>
      <c r="C152" s="101"/>
      <c r="D152" s="102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</row>
    <row r="153" spans="1:19" s="73" customFormat="1">
      <c r="A153" s="46"/>
      <c r="B153" s="46"/>
      <c r="C153" s="101"/>
      <c r="D153" s="102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</row>
    <row r="154" spans="1:19" s="73" customFormat="1">
      <c r="A154" s="46"/>
      <c r="B154" s="46"/>
      <c r="C154" s="101"/>
      <c r="D154" s="102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</row>
    <row r="155" spans="1:19" s="73" customFormat="1">
      <c r="A155" s="46"/>
      <c r="B155" s="46"/>
      <c r="C155" s="101"/>
      <c r="D155" s="102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</row>
    <row r="156" spans="1:19" s="73" customFormat="1">
      <c r="A156" s="46"/>
      <c r="B156" s="46"/>
      <c r="C156" s="101"/>
      <c r="D156" s="102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</row>
    <row r="157" spans="1:19" s="73" customFormat="1">
      <c r="A157" s="46"/>
      <c r="B157" s="46"/>
      <c r="C157" s="101"/>
      <c r="D157" s="102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</row>
    <row r="158" spans="1:19" s="73" customFormat="1">
      <c r="A158" s="46"/>
      <c r="B158" s="46"/>
      <c r="C158" s="101"/>
      <c r="D158" s="102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</row>
    <row r="159" spans="1:19" s="73" customFormat="1">
      <c r="A159" s="46"/>
      <c r="B159" s="46"/>
      <c r="C159" s="101"/>
      <c r="D159" s="102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</row>
    <row r="160" spans="1:19" s="73" customFormat="1">
      <c r="A160" s="46"/>
      <c r="B160" s="46"/>
      <c r="C160" s="101"/>
      <c r="D160" s="102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</row>
    <row r="161" spans="1:19" s="73" customFormat="1">
      <c r="A161" s="46"/>
      <c r="B161" s="46"/>
      <c r="C161" s="101"/>
      <c r="D161" s="102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</row>
    <row r="162" spans="1:19" s="73" customFormat="1">
      <c r="A162" s="46"/>
      <c r="B162" s="46"/>
      <c r="C162" s="101"/>
      <c r="D162" s="102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</row>
    <row r="163" spans="1:19" s="73" customFormat="1">
      <c r="A163" s="46"/>
      <c r="B163" s="46"/>
      <c r="C163" s="101"/>
      <c r="D163" s="102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</row>
    <row r="164" spans="1:19" s="73" customFormat="1">
      <c r="A164" s="46"/>
      <c r="B164" s="46"/>
      <c r="C164" s="101"/>
      <c r="D164" s="102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</row>
    <row r="165" spans="1:19" s="73" customFormat="1">
      <c r="A165" s="46"/>
      <c r="B165" s="46"/>
      <c r="C165" s="101"/>
      <c r="D165" s="102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</row>
    <row r="166" spans="1:19" s="73" customFormat="1">
      <c r="A166" s="46"/>
      <c r="B166" s="46"/>
      <c r="C166" s="101"/>
      <c r="D166" s="102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</row>
    <row r="167" spans="1:19" s="73" customFormat="1">
      <c r="A167" s="46"/>
      <c r="B167" s="46"/>
      <c r="C167" s="101"/>
      <c r="D167" s="102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</row>
    <row r="168" spans="1:19" s="73" customFormat="1">
      <c r="A168" s="46"/>
      <c r="B168" s="46"/>
      <c r="C168" s="101"/>
      <c r="D168" s="102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</row>
    <row r="169" spans="1:19" s="73" customFormat="1">
      <c r="A169" s="46"/>
      <c r="B169" s="46"/>
      <c r="C169" s="101"/>
      <c r="D169" s="102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</row>
    <row r="170" spans="1:19" s="73" customFormat="1">
      <c r="A170" s="46"/>
      <c r="B170" s="46"/>
      <c r="C170" s="101"/>
      <c r="D170" s="102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</row>
    <row r="171" spans="1:19" s="73" customFormat="1">
      <c r="A171" s="46"/>
      <c r="B171" s="46"/>
      <c r="C171" s="101"/>
      <c r="D171" s="102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</row>
    <row r="172" spans="1:19" s="73" customFormat="1">
      <c r="A172" s="46"/>
      <c r="B172" s="46"/>
      <c r="C172" s="101"/>
      <c r="D172" s="102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</row>
    <row r="173" spans="1:19" s="73" customFormat="1">
      <c r="A173" s="46"/>
      <c r="B173" s="46"/>
      <c r="C173" s="101"/>
      <c r="D173" s="102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</row>
    <row r="174" spans="1:19" s="73" customFormat="1">
      <c r="A174" s="46"/>
      <c r="B174" s="46"/>
      <c r="C174" s="101"/>
      <c r="D174" s="102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</row>
    <row r="175" spans="1:19" s="73" customFormat="1">
      <c r="A175" s="46"/>
      <c r="B175" s="46"/>
      <c r="C175" s="101"/>
      <c r="D175" s="102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</row>
    <row r="176" spans="1:19" s="73" customFormat="1">
      <c r="A176" s="46"/>
      <c r="B176" s="46"/>
      <c r="C176" s="101"/>
      <c r="D176" s="102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</row>
    <row r="177" spans="1:19" s="73" customFormat="1">
      <c r="A177" s="46"/>
      <c r="B177" s="46"/>
      <c r="C177" s="101"/>
      <c r="D177" s="102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</row>
    <row r="178" spans="1:19" s="73" customFormat="1">
      <c r="A178" s="46"/>
      <c r="B178" s="46"/>
      <c r="C178" s="101"/>
      <c r="D178" s="102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</row>
    <row r="179" spans="1:19" s="73" customFormat="1">
      <c r="A179" s="46"/>
      <c r="B179" s="46"/>
      <c r="C179" s="101"/>
      <c r="D179" s="102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</row>
    <row r="180" spans="1:19" s="73" customFormat="1">
      <c r="A180" s="46"/>
      <c r="B180" s="46"/>
      <c r="C180" s="101"/>
      <c r="D180" s="102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</row>
    <row r="181" spans="1:19" s="73" customFormat="1">
      <c r="A181" s="46"/>
      <c r="B181" s="46"/>
      <c r="C181" s="101"/>
      <c r="D181" s="102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</row>
    <row r="182" spans="1:19" s="73" customFormat="1">
      <c r="A182" s="46"/>
      <c r="B182" s="46"/>
      <c r="C182" s="101"/>
      <c r="D182" s="102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</row>
    <row r="183" spans="1:19" s="73" customFormat="1">
      <c r="A183" s="46"/>
      <c r="B183" s="46"/>
      <c r="C183" s="101"/>
      <c r="D183" s="102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</row>
    <row r="184" spans="1:19" s="73" customFormat="1">
      <c r="A184" s="46"/>
      <c r="B184" s="46"/>
      <c r="C184" s="101"/>
      <c r="D184" s="102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</row>
    <row r="185" spans="1:19" s="73" customFormat="1">
      <c r="A185" s="46"/>
      <c r="B185" s="46"/>
      <c r="C185" s="101"/>
      <c r="D185" s="102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</row>
    <row r="186" spans="1:19" s="73" customFormat="1">
      <c r="A186" s="46"/>
      <c r="B186" s="46"/>
      <c r="C186" s="101"/>
      <c r="D186" s="102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</row>
    <row r="187" spans="1:19" s="73" customFormat="1">
      <c r="A187" s="46"/>
      <c r="B187" s="46"/>
      <c r="C187" s="101"/>
      <c r="D187" s="102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</row>
    <row r="188" spans="1:19" s="73" customFormat="1">
      <c r="A188" s="46"/>
      <c r="B188" s="46"/>
      <c r="C188" s="101"/>
      <c r="D188" s="102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</row>
    <row r="189" spans="1:19" s="73" customFormat="1">
      <c r="A189" s="46"/>
      <c r="B189" s="46"/>
      <c r="C189" s="101"/>
      <c r="D189" s="102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</row>
    <row r="190" spans="1:19" s="73" customFormat="1">
      <c r="A190" s="46"/>
      <c r="B190" s="46"/>
      <c r="C190" s="101"/>
      <c r="D190" s="102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</row>
    <row r="191" spans="1:19" s="73" customFormat="1">
      <c r="A191" s="46"/>
      <c r="B191" s="46"/>
      <c r="C191" s="101"/>
      <c r="D191" s="102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</row>
    <row r="192" spans="1:19" s="73" customFormat="1">
      <c r="A192" s="46"/>
      <c r="B192" s="46"/>
      <c r="C192" s="101"/>
      <c r="D192" s="102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</row>
  </sheetData>
  <mergeCells count="2">
    <mergeCell ref="B14:D14"/>
    <mergeCell ref="B15:D15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tabColor rgb="FFFFC000"/>
  </sheetPr>
  <dimension ref="A1:K182"/>
  <sheetViews>
    <sheetView showGridLines="0" zoomScaleNormal="100" workbookViewId="0">
      <selection activeCell="J20" sqref="J20"/>
    </sheetView>
  </sheetViews>
  <sheetFormatPr defaultColWidth="9.140625" defaultRowHeight="12"/>
  <cols>
    <col min="1" max="1" width="41" style="46" bestFit="1" customWidth="1"/>
    <col min="2" max="2" width="11.42578125" style="46" customWidth="1"/>
    <col min="3" max="3" width="11.28515625" style="101" customWidth="1"/>
    <col min="4" max="4" width="9.28515625" style="101" customWidth="1"/>
    <col min="5" max="5" width="9.28515625" style="46" customWidth="1"/>
    <col min="6" max="6" width="9.140625" style="46" customWidth="1"/>
    <col min="7" max="8" width="9.140625" style="46" hidden="1" customWidth="1"/>
    <col min="9" max="11" width="9.140625" style="46" customWidth="1"/>
    <col min="12" max="16384" width="9.140625" style="46"/>
  </cols>
  <sheetData>
    <row r="1" spans="1:10" s="77" customFormat="1" ht="14.25" customHeight="1">
      <c r="A1" s="592" t="s">
        <v>219</v>
      </c>
      <c r="B1" s="593" t="s">
        <v>67</v>
      </c>
      <c r="C1" s="594">
        <v>2024</v>
      </c>
      <c r="D1" s="594">
        <v>2023</v>
      </c>
    </row>
    <row r="2" spans="1:10" s="79" customFormat="1" ht="33.75" customHeight="1">
      <c r="A2" s="559" t="s">
        <v>20</v>
      </c>
      <c r="B2" s="544" t="s">
        <v>67</v>
      </c>
      <c r="C2" s="527" t="s">
        <v>1397</v>
      </c>
      <c r="D2" s="527" t="s">
        <v>369</v>
      </c>
    </row>
    <row r="3" spans="1:10" ht="13.5" customHeight="1">
      <c r="A3" s="595" t="s">
        <v>380</v>
      </c>
      <c r="B3" s="557" t="s">
        <v>231</v>
      </c>
      <c r="C3" s="554" t="s">
        <v>1405</v>
      </c>
      <c r="D3" s="586" t="s">
        <v>1230</v>
      </c>
    </row>
    <row r="4" spans="1:10" ht="12.75" customHeight="1">
      <c r="A4" s="595" t="s">
        <v>381</v>
      </c>
      <c r="B4" s="557" t="s">
        <v>233</v>
      </c>
      <c r="C4" s="554" t="s">
        <v>1285</v>
      </c>
      <c r="D4" s="586" t="s">
        <v>1231</v>
      </c>
    </row>
    <row r="5" spans="1:10" ht="12.75" customHeight="1">
      <c r="A5" s="585" t="s">
        <v>382</v>
      </c>
      <c r="B5" s="557" t="s">
        <v>383</v>
      </c>
      <c r="C5" s="554" t="s">
        <v>1406</v>
      </c>
      <c r="D5" s="586" t="s">
        <v>1232</v>
      </c>
    </row>
    <row r="6" spans="1:10" ht="12.75" customHeight="1">
      <c r="A6" s="585" t="s">
        <v>384</v>
      </c>
      <c r="B6" s="557" t="s">
        <v>385</v>
      </c>
      <c r="C6" s="554" t="s">
        <v>1406</v>
      </c>
      <c r="D6" s="586" t="s">
        <v>1232</v>
      </c>
    </row>
    <row r="7" spans="1:10" ht="12.75" customHeight="1">
      <c r="A7" s="595" t="s">
        <v>386</v>
      </c>
      <c r="B7" s="557" t="s">
        <v>89</v>
      </c>
      <c r="C7" s="554" t="s">
        <v>1278</v>
      </c>
      <c r="D7" s="586" t="s">
        <v>560</v>
      </c>
    </row>
    <row r="8" spans="1:10">
      <c r="A8" s="595" t="s">
        <v>387</v>
      </c>
      <c r="B8" s="557" t="s">
        <v>78</v>
      </c>
      <c r="C8" s="554" t="s">
        <v>1407</v>
      </c>
      <c r="D8" s="586" t="s">
        <v>1175</v>
      </c>
    </row>
    <row r="9" spans="1:10">
      <c r="A9" s="585" t="s">
        <v>388</v>
      </c>
      <c r="B9" s="557" t="s">
        <v>389</v>
      </c>
      <c r="C9" s="554" t="s">
        <v>1408</v>
      </c>
      <c r="D9" s="586" t="s">
        <v>1233</v>
      </c>
    </row>
    <row r="10" spans="1:10" s="103" customFormat="1">
      <c r="A10" s="588" t="s">
        <v>390</v>
      </c>
      <c r="B10" s="557" t="s">
        <v>391</v>
      </c>
      <c r="C10" s="562" t="s">
        <v>1345</v>
      </c>
      <c r="D10" s="584" t="s">
        <v>1169</v>
      </c>
    </row>
    <row r="11" spans="1:10">
      <c r="A11" s="585" t="s">
        <v>392</v>
      </c>
      <c r="B11" s="557" t="s">
        <v>296</v>
      </c>
      <c r="C11" s="554" t="s">
        <v>67</v>
      </c>
      <c r="D11" s="586" t="s">
        <v>67</v>
      </c>
    </row>
    <row r="12" spans="1:10" s="103" customFormat="1">
      <c r="A12" s="588" t="s">
        <v>393</v>
      </c>
      <c r="B12" s="596" t="s">
        <v>394</v>
      </c>
      <c r="C12" s="562" t="s">
        <v>1345</v>
      </c>
      <c r="D12" s="584" t="s">
        <v>1169</v>
      </c>
    </row>
    <row r="13" spans="1:10">
      <c r="A13" s="596" t="s">
        <v>340</v>
      </c>
      <c r="B13" s="557" t="s">
        <v>395</v>
      </c>
      <c r="C13" s="554" t="s">
        <v>1396</v>
      </c>
      <c r="D13" s="586" t="s">
        <v>1180</v>
      </c>
    </row>
    <row r="14" spans="1:10" s="103" customFormat="1">
      <c r="A14" s="588" t="s">
        <v>222</v>
      </c>
      <c r="B14" s="596" t="s">
        <v>396</v>
      </c>
      <c r="C14" s="562" t="s">
        <v>1326</v>
      </c>
      <c r="D14" s="584" t="s">
        <v>1162</v>
      </c>
    </row>
    <row r="15" spans="1:10" s="45" customFormat="1" ht="12" customHeight="1">
      <c r="A15" s="629"/>
      <c r="B15" s="670"/>
      <c r="C15" s="671"/>
      <c r="D15" s="671"/>
      <c r="E15" s="47"/>
      <c r="F15" s="47"/>
      <c r="G15" s="47"/>
      <c r="H15" s="47"/>
      <c r="I15" s="47"/>
      <c r="J15" s="47"/>
    </row>
    <row r="16" spans="1:10" s="94" customFormat="1" ht="9">
      <c r="A16" s="125"/>
      <c r="B16" s="640"/>
      <c r="C16" s="640"/>
      <c r="D16" s="640"/>
    </row>
    <row r="17" spans="1:4" s="94" customFormat="1" ht="9">
      <c r="A17" s="125"/>
      <c r="B17" s="640"/>
      <c r="C17" s="640"/>
      <c r="D17" s="640"/>
    </row>
    <row r="18" spans="1:4" s="94" customFormat="1" ht="9">
      <c r="A18" s="640"/>
      <c r="B18" s="640"/>
      <c r="C18" s="640"/>
      <c r="D18" s="640"/>
    </row>
    <row r="19" spans="1:4" s="94" customFormat="1" ht="9">
      <c r="A19" s="112"/>
      <c r="B19" s="640"/>
      <c r="C19" s="640"/>
      <c r="D19" s="640"/>
    </row>
    <row r="20" spans="1:4" s="94" customFormat="1" ht="9">
      <c r="A20" s="112"/>
      <c r="B20" s="640"/>
      <c r="C20" s="640"/>
      <c r="D20" s="640"/>
    </row>
    <row r="21" spans="1:4" s="115" customFormat="1">
      <c r="B21" s="116"/>
      <c r="C21" s="116"/>
      <c r="D21" s="116"/>
    </row>
    <row r="22" spans="1:4" s="115" customFormat="1">
      <c r="C22" s="116"/>
      <c r="D22" s="116"/>
    </row>
    <row r="23" spans="1:4" s="115" customFormat="1">
      <c r="C23" s="116"/>
      <c r="D23" s="116"/>
    </row>
    <row r="24" spans="1:4" s="115" customFormat="1">
      <c r="C24" s="116"/>
      <c r="D24" s="116"/>
    </row>
    <row r="25" spans="1:4" s="115" customFormat="1">
      <c r="C25" s="116"/>
      <c r="D25" s="116"/>
    </row>
    <row r="26" spans="1:4" s="115" customFormat="1">
      <c r="C26" s="116"/>
      <c r="D26" s="116"/>
    </row>
    <row r="27" spans="1:4" s="115" customFormat="1">
      <c r="C27" s="116"/>
      <c r="D27" s="116"/>
    </row>
    <row r="28" spans="1:4" s="115" customFormat="1">
      <c r="C28" s="116"/>
      <c r="D28" s="116"/>
    </row>
    <row r="29" spans="1:4" s="115" customFormat="1">
      <c r="C29" s="116"/>
      <c r="D29" s="116"/>
    </row>
    <row r="30" spans="1:4" s="115" customFormat="1">
      <c r="C30" s="116"/>
      <c r="D30" s="116"/>
    </row>
    <row r="31" spans="1:4" s="115" customFormat="1">
      <c r="C31" s="116"/>
      <c r="D31" s="116"/>
    </row>
    <row r="32" spans="1:4" s="115" customFormat="1">
      <c r="C32" s="116"/>
      <c r="D32" s="116"/>
    </row>
    <row r="33" spans="3:4" s="115" customFormat="1">
      <c r="C33" s="116"/>
      <c r="D33" s="116"/>
    </row>
    <row r="34" spans="3:4" s="115" customFormat="1">
      <c r="C34" s="116"/>
      <c r="D34" s="116"/>
    </row>
    <row r="35" spans="3:4" s="115" customFormat="1">
      <c r="C35" s="116"/>
      <c r="D35" s="116"/>
    </row>
    <row r="36" spans="3:4" s="115" customFormat="1">
      <c r="C36" s="116"/>
      <c r="D36" s="116"/>
    </row>
    <row r="37" spans="3:4" s="115" customFormat="1">
      <c r="C37" s="116"/>
      <c r="D37" s="116"/>
    </row>
    <row r="38" spans="3:4" s="115" customFormat="1">
      <c r="C38" s="116"/>
      <c r="D38" s="116"/>
    </row>
    <row r="39" spans="3:4" s="115" customFormat="1">
      <c r="C39" s="116"/>
      <c r="D39" s="116"/>
    </row>
    <row r="40" spans="3:4" s="115" customFormat="1">
      <c r="C40" s="116"/>
      <c r="D40" s="116"/>
    </row>
    <row r="41" spans="3:4" s="115" customFormat="1">
      <c r="C41" s="116"/>
      <c r="D41" s="116"/>
    </row>
    <row r="42" spans="3:4" s="115" customFormat="1">
      <c r="C42" s="116"/>
      <c r="D42" s="116"/>
    </row>
    <row r="43" spans="3:4" s="115" customFormat="1">
      <c r="C43" s="116"/>
      <c r="D43" s="116"/>
    </row>
    <row r="44" spans="3:4" s="115" customFormat="1">
      <c r="C44" s="116"/>
      <c r="D44" s="116"/>
    </row>
    <row r="45" spans="3:4" s="115" customFormat="1">
      <c r="C45" s="116"/>
      <c r="D45" s="116"/>
    </row>
    <row r="46" spans="3:4" s="115" customFormat="1">
      <c r="C46" s="116"/>
      <c r="D46" s="116"/>
    </row>
    <row r="47" spans="3:4" s="115" customFormat="1">
      <c r="C47" s="116"/>
      <c r="D47" s="116"/>
    </row>
    <row r="48" spans="3:4" s="115" customFormat="1">
      <c r="C48" s="116"/>
      <c r="D48" s="116"/>
    </row>
    <row r="49" spans="3:4" s="115" customFormat="1">
      <c r="C49" s="116"/>
      <c r="D49" s="116"/>
    </row>
    <row r="50" spans="3:4" s="115" customFormat="1">
      <c r="C50" s="116"/>
      <c r="D50" s="116"/>
    </row>
    <row r="51" spans="3:4" s="115" customFormat="1">
      <c r="C51" s="116"/>
      <c r="D51" s="116"/>
    </row>
    <row r="52" spans="3:4" s="115" customFormat="1">
      <c r="C52" s="116"/>
      <c r="D52" s="116"/>
    </row>
    <row r="53" spans="3:4" s="115" customFormat="1">
      <c r="C53" s="116"/>
      <c r="D53" s="116"/>
    </row>
    <row r="54" spans="3:4" s="115" customFormat="1">
      <c r="C54" s="116"/>
      <c r="D54" s="116"/>
    </row>
    <row r="55" spans="3:4" s="115" customFormat="1">
      <c r="C55" s="116"/>
      <c r="D55" s="116"/>
    </row>
    <row r="56" spans="3:4" s="115" customFormat="1">
      <c r="C56" s="116"/>
      <c r="D56" s="116"/>
    </row>
    <row r="57" spans="3:4" s="115" customFormat="1">
      <c r="C57" s="116"/>
      <c r="D57" s="116"/>
    </row>
    <row r="58" spans="3:4" s="115" customFormat="1">
      <c r="C58" s="116"/>
      <c r="D58" s="116"/>
    </row>
    <row r="59" spans="3:4" s="115" customFormat="1">
      <c r="C59" s="116"/>
      <c r="D59" s="116"/>
    </row>
    <row r="60" spans="3:4" s="115" customFormat="1">
      <c r="C60" s="116"/>
      <c r="D60" s="116"/>
    </row>
    <row r="61" spans="3:4" s="115" customFormat="1">
      <c r="C61" s="116"/>
      <c r="D61" s="116"/>
    </row>
    <row r="62" spans="3:4" s="115" customFormat="1">
      <c r="C62" s="116"/>
      <c r="D62" s="116"/>
    </row>
    <row r="63" spans="3:4" s="115" customFormat="1">
      <c r="C63" s="116"/>
      <c r="D63" s="116"/>
    </row>
    <row r="64" spans="3:4" s="115" customFormat="1">
      <c r="C64" s="116"/>
      <c r="D64" s="116"/>
    </row>
    <row r="65" spans="3:4" s="115" customFormat="1">
      <c r="C65" s="116"/>
      <c r="D65" s="116"/>
    </row>
    <row r="66" spans="3:4" s="115" customFormat="1">
      <c r="C66" s="116"/>
      <c r="D66" s="116"/>
    </row>
    <row r="67" spans="3:4" s="115" customFormat="1">
      <c r="C67" s="116"/>
      <c r="D67" s="116"/>
    </row>
    <row r="68" spans="3:4" s="115" customFormat="1">
      <c r="C68" s="116"/>
      <c r="D68" s="116"/>
    </row>
    <row r="69" spans="3:4" s="115" customFormat="1">
      <c r="C69" s="116"/>
      <c r="D69" s="116"/>
    </row>
    <row r="70" spans="3:4" s="115" customFormat="1">
      <c r="C70" s="116"/>
      <c r="D70" s="116"/>
    </row>
    <row r="71" spans="3:4" s="115" customFormat="1">
      <c r="C71" s="116"/>
      <c r="D71" s="116"/>
    </row>
    <row r="72" spans="3:4" s="115" customFormat="1">
      <c r="C72" s="116"/>
      <c r="D72" s="116"/>
    </row>
    <row r="73" spans="3:4" s="115" customFormat="1">
      <c r="C73" s="116"/>
      <c r="D73" s="116"/>
    </row>
    <row r="74" spans="3:4" s="115" customFormat="1">
      <c r="C74" s="116"/>
      <c r="D74" s="116"/>
    </row>
    <row r="75" spans="3:4" s="115" customFormat="1">
      <c r="C75" s="116"/>
      <c r="D75" s="116"/>
    </row>
    <row r="76" spans="3:4" s="115" customFormat="1">
      <c r="C76" s="116"/>
      <c r="D76" s="116"/>
    </row>
    <row r="77" spans="3:4" s="115" customFormat="1">
      <c r="C77" s="116"/>
      <c r="D77" s="116"/>
    </row>
    <row r="78" spans="3:4" s="115" customFormat="1">
      <c r="C78" s="116"/>
      <c r="D78" s="116"/>
    </row>
    <row r="79" spans="3:4" s="115" customFormat="1">
      <c r="C79" s="116"/>
      <c r="D79" s="116"/>
    </row>
    <row r="80" spans="3:4" s="115" customFormat="1">
      <c r="C80" s="116"/>
      <c r="D80" s="116"/>
    </row>
    <row r="81" spans="1:11" s="119" customFormat="1" ht="5.25">
      <c r="A81" s="117"/>
      <c r="B81" s="117"/>
      <c r="C81" s="118"/>
      <c r="D81" s="118"/>
    </row>
    <row r="82" spans="1:11" s="73" customFormat="1">
      <c r="A82" s="46"/>
      <c r="B82" s="46"/>
      <c r="C82" s="101"/>
      <c r="D82" s="101"/>
      <c r="E82" s="46"/>
      <c r="F82" s="46"/>
      <c r="G82" s="46"/>
      <c r="H82" s="46"/>
      <c r="I82" s="46"/>
      <c r="J82" s="46"/>
      <c r="K82" s="46"/>
    </row>
    <row r="83" spans="1:11" s="73" customFormat="1">
      <c r="A83" s="46"/>
      <c r="B83" s="46"/>
      <c r="C83" s="101"/>
      <c r="D83" s="101"/>
      <c r="E83" s="46"/>
      <c r="F83" s="46"/>
      <c r="G83" s="46"/>
      <c r="H83" s="46"/>
      <c r="I83" s="46"/>
      <c r="J83" s="46"/>
      <c r="K83" s="46"/>
    </row>
    <row r="84" spans="1:11" s="73" customFormat="1">
      <c r="A84" s="46"/>
      <c r="B84" s="46"/>
      <c r="C84" s="101"/>
      <c r="D84" s="101"/>
      <c r="E84" s="46"/>
      <c r="F84" s="46"/>
      <c r="G84" s="46"/>
      <c r="H84" s="46"/>
      <c r="I84" s="46"/>
      <c r="J84" s="46"/>
      <c r="K84" s="46"/>
    </row>
    <row r="85" spans="1:11" s="73" customFormat="1">
      <c r="A85" s="46"/>
      <c r="B85" s="46"/>
      <c r="C85" s="101"/>
      <c r="D85" s="101"/>
      <c r="E85" s="46"/>
      <c r="F85" s="46"/>
      <c r="G85" s="46"/>
      <c r="H85" s="46"/>
      <c r="I85" s="46"/>
      <c r="J85" s="46"/>
      <c r="K85" s="46"/>
    </row>
    <row r="86" spans="1:11" s="73" customFormat="1">
      <c r="A86" s="46"/>
      <c r="B86" s="46"/>
      <c r="C86" s="101"/>
      <c r="D86" s="101"/>
      <c r="E86" s="46"/>
      <c r="F86" s="46"/>
      <c r="G86" s="46"/>
      <c r="H86" s="46"/>
      <c r="I86" s="46"/>
      <c r="J86" s="46"/>
      <c r="K86" s="46"/>
    </row>
    <row r="87" spans="1:11" s="73" customFormat="1">
      <c r="A87" s="46"/>
      <c r="B87" s="46"/>
      <c r="C87" s="101"/>
      <c r="D87" s="101"/>
      <c r="E87" s="46"/>
      <c r="F87" s="46"/>
      <c r="G87" s="46"/>
      <c r="H87" s="46"/>
      <c r="I87" s="46"/>
      <c r="J87" s="46"/>
      <c r="K87" s="46"/>
    </row>
    <row r="88" spans="1:11" s="73" customFormat="1">
      <c r="A88" s="46"/>
      <c r="B88" s="46"/>
      <c r="C88" s="101"/>
      <c r="D88" s="101"/>
      <c r="E88" s="46"/>
      <c r="F88" s="46"/>
      <c r="G88" s="46"/>
      <c r="H88" s="46"/>
      <c r="I88" s="46"/>
      <c r="J88" s="46"/>
      <c r="K88" s="46"/>
    </row>
    <row r="89" spans="1:11" s="73" customFormat="1">
      <c r="A89" s="46"/>
      <c r="B89" s="46"/>
      <c r="C89" s="101"/>
      <c r="D89" s="101"/>
      <c r="E89" s="46"/>
      <c r="F89" s="46"/>
      <c r="G89" s="46"/>
      <c r="H89" s="46"/>
      <c r="I89" s="46"/>
      <c r="J89" s="46"/>
      <c r="K89" s="46"/>
    </row>
    <row r="90" spans="1:11" s="73" customFormat="1">
      <c r="A90" s="46"/>
      <c r="B90" s="46"/>
      <c r="C90" s="101"/>
      <c r="D90" s="101"/>
      <c r="E90" s="46"/>
      <c r="F90" s="46"/>
      <c r="G90" s="46"/>
      <c r="H90" s="46"/>
      <c r="I90" s="46"/>
      <c r="J90" s="46"/>
      <c r="K90" s="46"/>
    </row>
    <row r="91" spans="1:11" s="73" customFormat="1">
      <c r="A91" s="46"/>
      <c r="B91" s="46"/>
      <c r="C91" s="101"/>
      <c r="D91" s="101"/>
      <c r="E91" s="46"/>
      <c r="F91" s="46"/>
      <c r="G91" s="46"/>
      <c r="H91" s="46"/>
      <c r="I91" s="46"/>
      <c r="J91" s="46"/>
      <c r="K91" s="46"/>
    </row>
    <row r="92" spans="1:11" s="73" customFormat="1">
      <c r="A92" s="46"/>
      <c r="B92" s="46"/>
      <c r="C92" s="101"/>
      <c r="D92" s="101"/>
      <c r="E92" s="46"/>
      <c r="F92" s="46"/>
      <c r="G92" s="46"/>
      <c r="H92" s="46"/>
      <c r="I92" s="46"/>
      <c r="J92" s="46"/>
      <c r="K92" s="46"/>
    </row>
    <row r="93" spans="1:11" s="73" customFormat="1">
      <c r="A93" s="46"/>
      <c r="B93" s="46"/>
      <c r="C93" s="101"/>
      <c r="D93" s="101"/>
      <c r="E93" s="46"/>
      <c r="F93" s="46"/>
      <c r="G93" s="46"/>
      <c r="H93" s="46"/>
      <c r="I93" s="46"/>
      <c r="J93" s="46"/>
      <c r="K93" s="46"/>
    </row>
    <row r="94" spans="1:11" s="73" customFormat="1">
      <c r="A94" s="46"/>
      <c r="B94" s="46"/>
      <c r="C94" s="101"/>
      <c r="D94" s="101"/>
      <c r="E94" s="46"/>
      <c r="F94" s="46"/>
      <c r="G94" s="46"/>
      <c r="H94" s="46"/>
      <c r="I94" s="46"/>
      <c r="J94" s="46"/>
      <c r="K94" s="46"/>
    </row>
    <row r="95" spans="1:11" s="73" customFormat="1">
      <c r="A95" s="46"/>
      <c r="B95" s="46"/>
      <c r="C95" s="101"/>
      <c r="D95" s="101"/>
      <c r="E95" s="46"/>
      <c r="F95" s="46"/>
      <c r="G95" s="46"/>
      <c r="H95" s="46"/>
      <c r="I95" s="46"/>
      <c r="J95" s="46"/>
      <c r="K95" s="46"/>
    </row>
    <row r="96" spans="1:11" s="73" customFormat="1">
      <c r="A96" s="46"/>
      <c r="B96" s="46"/>
      <c r="C96" s="101"/>
      <c r="D96" s="101"/>
      <c r="E96" s="46"/>
      <c r="F96" s="46"/>
      <c r="G96" s="46"/>
      <c r="H96" s="46"/>
      <c r="I96" s="46"/>
      <c r="J96" s="46"/>
      <c r="K96" s="46"/>
    </row>
    <row r="97" spans="1:11" s="73" customFormat="1">
      <c r="A97" s="46"/>
      <c r="B97" s="46"/>
      <c r="C97" s="101"/>
      <c r="D97" s="101"/>
      <c r="E97" s="46"/>
      <c r="F97" s="46"/>
      <c r="G97" s="46"/>
      <c r="H97" s="46"/>
      <c r="I97" s="46"/>
      <c r="J97" s="46"/>
      <c r="K97" s="46"/>
    </row>
    <row r="98" spans="1:11" s="73" customFormat="1">
      <c r="A98" s="46"/>
      <c r="B98" s="46"/>
      <c r="C98" s="101"/>
      <c r="D98" s="101"/>
      <c r="E98" s="46"/>
      <c r="F98" s="46"/>
      <c r="G98" s="46"/>
      <c r="H98" s="46"/>
      <c r="I98" s="46"/>
      <c r="J98" s="46"/>
      <c r="K98" s="46"/>
    </row>
    <row r="99" spans="1:11" s="73" customFormat="1">
      <c r="A99" s="46"/>
      <c r="B99" s="46"/>
      <c r="C99" s="101"/>
      <c r="D99" s="101"/>
      <c r="E99" s="46"/>
      <c r="F99" s="46"/>
      <c r="G99" s="46"/>
      <c r="H99" s="46"/>
      <c r="I99" s="46"/>
      <c r="J99" s="46"/>
      <c r="K99" s="46"/>
    </row>
    <row r="100" spans="1:11" s="73" customFormat="1">
      <c r="A100" s="46"/>
      <c r="B100" s="46"/>
      <c r="C100" s="101"/>
      <c r="D100" s="101"/>
      <c r="E100" s="46"/>
      <c r="F100" s="46"/>
      <c r="G100" s="46"/>
      <c r="H100" s="46"/>
      <c r="I100" s="46"/>
      <c r="J100" s="46"/>
      <c r="K100" s="46"/>
    </row>
    <row r="101" spans="1:11" s="73" customFormat="1">
      <c r="A101" s="46"/>
      <c r="B101" s="46"/>
      <c r="C101" s="101"/>
      <c r="D101" s="101"/>
      <c r="E101" s="46"/>
      <c r="F101" s="46"/>
      <c r="G101" s="46"/>
      <c r="H101" s="46"/>
      <c r="I101" s="46"/>
      <c r="J101" s="46"/>
      <c r="K101" s="46"/>
    </row>
    <row r="102" spans="1:11" s="73" customFormat="1">
      <c r="A102" s="46"/>
      <c r="B102" s="46"/>
      <c r="C102" s="101"/>
      <c r="D102" s="101"/>
      <c r="E102" s="46"/>
      <c r="F102" s="46"/>
      <c r="G102" s="46"/>
      <c r="H102" s="46"/>
      <c r="I102" s="46"/>
      <c r="J102" s="46"/>
      <c r="K102" s="46"/>
    </row>
    <row r="103" spans="1:11" s="73" customFormat="1">
      <c r="A103" s="46"/>
      <c r="B103" s="46"/>
      <c r="C103" s="101"/>
      <c r="D103" s="101"/>
      <c r="E103" s="46"/>
      <c r="F103" s="46"/>
      <c r="G103" s="46"/>
      <c r="H103" s="46"/>
      <c r="I103" s="46"/>
      <c r="J103" s="46"/>
      <c r="K103" s="46"/>
    </row>
    <row r="104" spans="1:11" s="73" customFormat="1">
      <c r="A104" s="46"/>
      <c r="B104" s="46"/>
      <c r="C104" s="101"/>
      <c r="D104" s="101"/>
      <c r="E104" s="46"/>
      <c r="F104" s="46"/>
      <c r="G104" s="46"/>
      <c r="H104" s="46"/>
      <c r="I104" s="46"/>
      <c r="J104" s="46"/>
      <c r="K104" s="46"/>
    </row>
    <row r="105" spans="1:11" s="73" customFormat="1">
      <c r="A105" s="46"/>
      <c r="B105" s="46"/>
      <c r="C105" s="101"/>
      <c r="D105" s="101"/>
      <c r="E105" s="46"/>
      <c r="F105" s="46"/>
      <c r="G105" s="46"/>
      <c r="H105" s="46"/>
      <c r="I105" s="46"/>
      <c r="J105" s="46"/>
      <c r="K105" s="46"/>
    </row>
    <row r="106" spans="1:11" s="73" customFormat="1">
      <c r="A106" s="46"/>
      <c r="B106" s="46"/>
      <c r="C106" s="101"/>
      <c r="D106" s="101"/>
      <c r="E106" s="46"/>
      <c r="F106" s="46"/>
      <c r="G106" s="46"/>
      <c r="H106" s="46"/>
      <c r="I106" s="46"/>
      <c r="J106" s="46"/>
      <c r="K106" s="46"/>
    </row>
    <row r="107" spans="1:11" s="73" customFormat="1">
      <c r="A107" s="46"/>
      <c r="B107" s="46"/>
      <c r="C107" s="101"/>
      <c r="D107" s="101"/>
      <c r="E107" s="46"/>
      <c r="F107" s="46"/>
      <c r="G107" s="46"/>
      <c r="H107" s="46"/>
      <c r="I107" s="46"/>
      <c r="J107" s="46"/>
      <c r="K107" s="46"/>
    </row>
    <row r="108" spans="1:11" s="73" customFormat="1">
      <c r="A108" s="46"/>
      <c r="B108" s="46"/>
      <c r="C108" s="101"/>
      <c r="D108" s="101"/>
      <c r="E108" s="46"/>
      <c r="F108" s="46"/>
      <c r="G108" s="46"/>
      <c r="H108" s="46"/>
      <c r="I108" s="46"/>
      <c r="J108" s="46"/>
      <c r="K108" s="46"/>
    </row>
    <row r="109" spans="1:11" s="73" customFormat="1">
      <c r="A109" s="46"/>
      <c r="B109" s="46"/>
      <c r="C109" s="101"/>
      <c r="D109" s="101"/>
      <c r="E109" s="46"/>
      <c r="F109" s="46"/>
      <c r="G109" s="46"/>
      <c r="H109" s="46"/>
      <c r="I109" s="46"/>
      <c r="J109" s="46"/>
      <c r="K109" s="46"/>
    </row>
    <row r="110" spans="1:11" s="73" customFormat="1">
      <c r="A110" s="46"/>
      <c r="B110" s="46"/>
      <c r="C110" s="101"/>
      <c r="D110" s="101"/>
      <c r="E110" s="46"/>
      <c r="F110" s="46"/>
      <c r="G110" s="46"/>
      <c r="H110" s="46"/>
      <c r="I110" s="46"/>
      <c r="J110" s="46"/>
      <c r="K110" s="46"/>
    </row>
    <row r="111" spans="1:11" s="73" customFormat="1">
      <c r="A111" s="46"/>
      <c r="B111" s="46"/>
      <c r="C111" s="101"/>
      <c r="D111" s="101"/>
      <c r="E111" s="46"/>
      <c r="F111" s="46"/>
      <c r="G111" s="46"/>
      <c r="H111" s="46"/>
      <c r="I111" s="46"/>
      <c r="J111" s="46"/>
      <c r="K111" s="46"/>
    </row>
    <row r="112" spans="1:11" s="73" customFormat="1">
      <c r="A112" s="46"/>
      <c r="B112" s="46"/>
      <c r="C112" s="101"/>
      <c r="D112" s="101"/>
      <c r="E112" s="46"/>
      <c r="F112" s="46"/>
      <c r="G112" s="46"/>
      <c r="H112" s="46"/>
      <c r="I112" s="46"/>
      <c r="J112" s="46"/>
      <c r="K112" s="46"/>
    </row>
    <row r="113" spans="1:11" s="73" customFormat="1">
      <c r="A113" s="46"/>
      <c r="B113" s="46"/>
      <c r="C113" s="101"/>
      <c r="D113" s="101"/>
      <c r="E113" s="46"/>
      <c r="F113" s="46"/>
      <c r="G113" s="46"/>
      <c r="H113" s="46"/>
      <c r="I113" s="46"/>
      <c r="J113" s="46"/>
      <c r="K113" s="46"/>
    </row>
    <row r="114" spans="1:11" s="73" customFormat="1">
      <c r="A114" s="46"/>
      <c r="B114" s="46"/>
      <c r="C114" s="101"/>
      <c r="D114" s="101"/>
      <c r="E114" s="46"/>
      <c r="F114" s="46"/>
      <c r="G114" s="46"/>
      <c r="H114" s="46"/>
      <c r="I114" s="46"/>
      <c r="J114" s="46"/>
      <c r="K114" s="46"/>
    </row>
    <row r="115" spans="1:11" s="73" customFormat="1">
      <c r="A115" s="46"/>
      <c r="B115" s="46"/>
      <c r="C115" s="101"/>
      <c r="D115" s="101"/>
      <c r="E115" s="46"/>
      <c r="F115" s="46"/>
      <c r="G115" s="46"/>
      <c r="H115" s="46"/>
      <c r="I115" s="46"/>
      <c r="J115" s="46"/>
      <c r="K115" s="46"/>
    </row>
    <row r="116" spans="1:11" s="73" customFormat="1">
      <c r="A116" s="46"/>
      <c r="B116" s="46"/>
      <c r="C116" s="101"/>
      <c r="D116" s="101"/>
      <c r="E116" s="46"/>
      <c r="F116" s="46"/>
      <c r="G116" s="46"/>
      <c r="H116" s="46"/>
      <c r="I116" s="46"/>
      <c r="J116" s="46"/>
      <c r="K116" s="46"/>
    </row>
    <row r="117" spans="1:11" s="73" customFormat="1">
      <c r="A117" s="46"/>
      <c r="B117" s="46"/>
      <c r="C117" s="101"/>
      <c r="D117" s="101"/>
      <c r="E117" s="46"/>
      <c r="F117" s="46"/>
      <c r="G117" s="46"/>
      <c r="H117" s="46"/>
      <c r="I117" s="46"/>
      <c r="J117" s="46"/>
      <c r="K117" s="46"/>
    </row>
    <row r="118" spans="1:11" s="73" customFormat="1">
      <c r="A118" s="46"/>
      <c r="B118" s="46"/>
      <c r="C118" s="101"/>
      <c r="D118" s="101"/>
      <c r="E118" s="46"/>
      <c r="F118" s="46"/>
      <c r="G118" s="46"/>
      <c r="H118" s="46"/>
      <c r="I118" s="46"/>
      <c r="J118" s="46"/>
      <c r="K118" s="46"/>
    </row>
    <row r="119" spans="1:11" s="73" customFormat="1">
      <c r="A119" s="46"/>
      <c r="B119" s="46"/>
      <c r="C119" s="101"/>
      <c r="D119" s="101"/>
      <c r="E119" s="46"/>
      <c r="F119" s="46"/>
      <c r="G119" s="46"/>
      <c r="H119" s="46"/>
      <c r="I119" s="46"/>
      <c r="J119" s="46"/>
      <c r="K119" s="46"/>
    </row>
    <row r="120" spans="1:11" s="73" customFormat="1">
      <c r="A120" s="46"/>
      <c r="B120" s="46"/>
      <c r="C120" s="101"/>
      <c r="D120" s="101"/>
      <c r="E120" s="46"/>
      <c r="F120" s="46"/>
      <c r="G120" s="46"/>
      <c r="H120" s="46"/>
      <c r="I120" s="46"/>
      <c r="J120" s="46"/>
      <c r="K120" s="46"/>
    </row>
    <row r="121" spans="1:11" s="73" customFormat="1">
      <c r="A121" s="46"/>
      <c r="B121" s="46"/>
      <c r="C121" s="101"/>
      <c r="D121" s="101"/>
      <c r="E121" s="46"/>
      <c r="F121" s="46"/>
      <c r="G121" s="46"/>
      <c r="H121" s="46"/>
      <c r="I121" s="46"/>
      <c r="J121" s="46"/>
      <c r="K121" s="46"/>
    </row>
    <row r="122" spans="1:11" s="73" customFormat="1">
      <c r="A122" s="46"/>
      <c r="B122" s="46"/>
      <c r="C122" s="101"/>
      <c r="D122" s="101"/>
      <c r="E122" s="46"/>
      <c r="F122" s="46"/>
      <c r="G122" s="46"/>
      <c r="H122" s="46"/>
      <c r="I122" s="46"/>
      <c r="J122" s="46"/>
      <c r="K122" s="46"/>
    </row>
    <row r="123" spans="1:11" s="73" customFormat="1">
      <c r="A123" s="46"/>
      <c r="B123" s="46"/>
      <c r="C123" s="101"/>
      <c r="D123" s="101"/>
      <c r="E123" s="46"/>
      <c r="F123" s="46"/>
      <c r="G123" s="46"/>
      <c r="H123" s="46"/>
      <c r="I123" s="46"/>
      <c r="J123" s="46"/>
      <c r="K123" s="46"/>
    </row>
    <row r="124" spans="1:11" s="73" customFormat="1">
      <c r="A124" s="46"/>
      <c r="B124" s="46"/>
      <c r="C124" s="101"/>
      <c r="D124" s="101"/>
      <c r="E124" s="46"/>
      <c r="F124" s="46"/>
      <c r="G124" s="46"/>
      <c r="H124" s="46"/>
      <c r="I124" s="46"/>
      <c r="J124" s="46"/>
      <c r="K124" s="46"/>
    </row>
    <row r="125" spans="1:11" s="73" customFormat="1">
      <c r="A125" s="46"/>
      <c r="B125" s="46"/>
      <c r="C125" s="101"/>
      <c r="D125" s="101"/>
      <c r="E125" s="46"/>
      <c r="F125" s="46"/>
      <c r="G125" s="46"/>
      <c r="H125" s="46"/>
      <c r="I125" s="46"/>
      <c r="J125" s="46"/>
      <c r="K125" s="46"/>
    </row>
    <row r="126" spans="1:11" s="73" customFormat="1">
      <c r="A126" s="46"/>
      <c r="B126" s="46"/>
      <c r="C126" s="101"/>
      <c r="D126" s="101"/>
      <c r="E126" s="46"/>
      <c r="F126" s="46"/>
      <c r="G126" s="46"/>
      <c r="H126" s="46"/>
      <c r="I126" s="46"/>
      <c r="J126" s="46"/>
      <c r="K126" s="46"/>
    </row>
    <row r="127" spans="1:11" s="73" customFormat="1">
      <c r="A127" s="46"/>
      <c r="B127" s="46"/>
      <c r="C127" s="101"/>
      <c r="D127" s="101"/>
      <c r="E127" s="46"/>
      <c r="F127" s="46"/>
      <c r="G127" s="46"/>
      <c r="H127" s="46"/>
      <c r="I127" s="46"/>
      <c r="J127" s="46"/>
      <c r="K127" s="46"/>
    </row>
    <row r="128" spans="1:11" s="73" customFormat="1">
      <c r="A128" s="46"/>
      <c r="B128" s="46"/>
      <c r="C128" s="101"/>
      <c r="D128" s="101"/>
      <c r="E128" s="46"/>
      <c r="F128" s="46"/>
      <c r="G128" s="46"/>
      <c r="H128" s="46"/>
      <c r="I128" s="46"/>
      <c r="J128" s="46"/>
      <c r="K128" s="46"/>
    </row>
    <row r="129" spans="1:11" s="73" customFormat="1">
      <c r="A129" s="46"/>
      <c r="B129" s="46"/>
      <c r="C129" s="101"/>
      <c r="D129" s="101"/>
      <c r="E129" s="46"/>
      <c r="F129" s="46"/>
      <c r="G129" s="46"/>
      <c r="H129" s="46"/>
      <c r="I129" s="46"/>
      <c r="J129" s="46"/>
      <c r="K129" s="46"/>
    </row>
    <row r="130" spans="1:11" s="73" customFormat="1">
      <c r="A130" s="46"/>
      <c r="B130" s="46"/>
      <c r="C130" s="101"/>
      <c r="D130" s="101"/>
      <c r="E130" s="46"/>
      <c r="F130" s="46"/>
      <c r="G130" s="46"/>
      <c r="H130" s="46"/>
      <c r="I130" s="46"/>
      <c r="J130" s="46"/>
      <c r="K130" s="46"/>
    </row>
    <row r="131" spans="1:11" s="73" customFormat="1">
      <c r="A131" s="46"/>
      <c r="B131" s="46"/>
      <c r="C131" s="101"/>
      <c r="D131" s="101"/>
      <c r="E131" s="46"/>
      <c r="F131" s="46"/>
      <c r="G131" s="46"/>
      <c r="H131" s="46"/>
      <c r="I131" s="46"/>
      <c r="J131" s="46"/>
      <c r="K131" s="46"/>
    </row>
    <row r="132" spans="1:11" s="73" customFormat="1">
      <c r="A132" s="46"/>
      <c r="B132" s="46"/>
      <c r="C132" s="101"/>
      <c r="D132" s="101"/>
      <c r="E132" s="46"/>
      <c r="F132" s="46"/>
      <c r="G132" s="46"/>
      <c r="H132" s="46"/>
      <c r="I132" s="46"/>
      <c r="J132" s="46"/>
      <c r="K132" s="46"/>
    </row>
    <row r="133" spans="1:11" s="73" customFormat="1">
      <c r="A133" s="46"/>
      <c r="B133" s="46"/>
      <c r="C133" s="101"/>
      <c r="D133" s="101"/>
      <c r="E133" s="46"/>
      <c r="F133" s="46"/>
      <c r="G133" s="46"/>
      <c r="H133" s="46"/>
      <c r="I133" s="46"/>
      <c r="J133" s="46"/>
      <c r="K133" s="46"/>
    </row>
    <row r="134" spans="1:11" s="73" customFormat="1">
      <c r="A134" s="46"/>
      <c r="B134" s="46"/>
      <c r="C134" s="101"/>
      <c r="D134" s="101"/>
      <c r="E134" s="46"/>
      <c r="F134" s="46"/>
      <c r="G134" s="46"/>
      <c r="H134" s="46"/>
      <c r="I134" s="46"/>
      <c r="J134" s="46"/>
      <c r="K134" s="46"/>
    </row>
    <row r="135" spans="1:11" s="73" customFormat="1">
      <c r="A135" s="46"/>
      <c r="B135" s="46"/>
      <c r="C135" s="101"/>
      <c r="D135" s="101"/>
      <c r="E135" s="46"/>
      <c r="F135" s="46"/>
      <c r="G135" s="46"/>
      <c r="H135" s="46"/>
      <c r="I135" s="46"/>
      <c r="J135" s="46"/>
      <c r="K135" s="46"/>
    </row>
    <row r="136" spans="1:11" s="73" customFormat="1">
      <c r="A136" s="46"/>
      <c r="B136" s="46"/>
      <c r="C136" s="101"/>
      <c r="D136" s="101"/>
      <c r="E136" s="46"/>
      <c r="F136" s="46"/>
      <c r="G136" s="46"/>
      <c r="H136" s="46"/>
      <c r="I136" s="46"/>
      <c r="J136" s="46"/>
      <c r="K136" s="46"/>
    </row>
    <row r="137" spans="1:11" s="73" customFormat="1">
      <c r="A137" s="46"/>
      <c r="B137" s="46"/>
      <c r="C137" s="101"/>
      <c r="D137" s="101"/>
      <c r="E137" s="46"/>
      <c r="F137" s="46"/>
      <c r="G137" s="46"/>
      <c r="H137" s="46"/>
      <c r="I137" s="46"/>
      <c r="J137" s="46"/>
      <c r="K137" s="46"/>
    </row>
    <row r="138" spans="1:11" s="73" customFormat="1">
      <c r="A138" s="46"/>
      <c r="B138" s="46"/>
      <c r="C138" s="101"/>
      <c r="D138" s="101"/>
      <c r="E138" s="46"/>
      <c r="F138" s="46"/>
      <c r="G138" s="46"/>
      <c r="H138" s="46"/>
      <c r="I138" s="46"/>
      <c r="J138" s="46"/>
      <c r="K138" s="46"/>
    </row>
    <row r="139" spans="1:11" s="73" customFormat="1">
      <c r="A139" s="46"/>
      <c r="B139" s="46"/>
      <c r="C139" s="101"/>
      <c r="D139" s="101"/>
      <c r="E139" s="46"/>
      <c r="F139" s="46"/>
      <c r="G139" s="46"/>
      <c r="H139" s="46"/>
      <c r="I139" s="46"/>
      <c r="J139" s="46"/>
      <c r="K139" s="46"/>
    </row>
    <row r="140" spans="1:11" s="73" customFormat="1">
      <c r="A140" s="46"/>
      <c r="B140" s="46"/>
      <c r="C140" s="101"/>
      <c r="D140" s="101"/>
      <c r="E140" s="46"/>
      <c r="F140" s="46"/>
      <c r="G140" s="46"/>
      <c r="H140" s="46"/>
      <c r="I140" s="46"/>
      <c r="J140" s="46"/>
      <c r="K140" s="46"/>
    </row>
    <row r="141" spans="1:11" s="73" customFormat="1">
      <c r="A141" s="46"/>
      <c r="B141" s="46"/>
      <c r="C141" s="101"/>
      <c r="D141" s="101"/>
      <c r="E141" s="46"/>
      <c r="F141" s="46"/>
      <c r="G141" s="46"/>
      <c r="H141" s="46"/>
      <c r="I141" s="46"/>
      <c r="J141" s="46"/>
      <c r="K141" s="46"/>
    </row>
    <row r="142" spans="1:11" s="73" customFormat="1">
      <c r="A142" s="46"/>
      <c r="B142" s="46"/>
      <c r="C142" s="101"/>
      <c r="D142" s="101"/>
      <c r="E142" s="46"/>
      <c r="F142" s="46"/>
      <c r="G142" s="46"/>
      <c r="H142" s="46"/>
      <c r="I142" s="46"/>
      <c r="J142" s="46"/>
      <c r="K142" s="46"/>
    </row>
    <row r="143" spans="1:11" s="73" customFormat="1">
      <c r="A143" s="46"/>
      <c r="B143" s="46"/>
      <c r="C143" s="101"/>
      <c r="D143" s="101"/>
      <c r="E143" s="46"/>
      <c r="F143" s="46"/>
      <c r="G143" s="46"/>
      <c r="H143" s="46"/>
      <c r="I143" s="46"/>
      <c r="J143" s="46"/>
      <c r="K143" s="46"/>
    </row>
    <row r="144" spans="1:11" s="73" customFormat="1">
      <c r="A144" s="46"/>
      <c r="B144" s="46"/>
      <c r="C144" s="101"/>
      <c r="D144" s="101"/>
      <c r="E144" s="46"/>
      <c r="F144" s="46"/>
      <c r="G144" s="46"/>
      <c r="H144" s="46"/>
      <c r="I144" s="46"/>
      <c r="J144" s="46"/>
      <c r="K144" s="46"/>
    </row>
    <row r="145" spans="1:11" s="73" customFormat="1">
      <c r="A145" s="46"/>
      <c r="B145" s="46"/>
      <c r="C145" s="101"/>
      <c r="D145" s="101"/>
      <c r="E145" s="46"/>
      <c r="F145" s="46"/>
      <c r="G145" s="46"/>
      <c r="H145" s="46"/>
      <c r="I145" s="46"/>
      <c r="J145" s="46"/>
      <c r="K145" s="46"/>
    </row>
    <row r="146" spans="1:11" s="73" customFormat="1">
      <c r="A146" s="46"/>
      <c r="B146" s="46"/>
      <c r="C146" s="101"/>
      <c r="D146" s="101"/>
      <c r="E146" s="46"/>
      <c r="F146" s="46"/>
      <c r="G146" s="46"/>
      <c r="H146" s="46"/>
      <c r="I146" s="46"/>
      <c r="J146" s="46"/>
      <c r="K146" s="46"/>
    </row>
    <row r="147" spans="1:11" s="73" customFormat="1">
      <c r="A147" s="46"/>
      <c r="B147" s="46"/>
      <c r="C147" s="101"/>
      <c r="D147" s="101"/>
      <c r="E147" s="46"/>
      <c r="F147" s="46"/>
      <c r="G147" s="46"/>
      <c r="H147" s="46"/>
      <c r="I147" s="46"/>
      <c r="J147" s="46"/>
      <c r="K147" s="46"/>
    </row>
    <row r="148" spans="1:11" s="73" customFormat="1">
      <c r="A148" s="46"/>
      <c r="B148" s="46"/>
      <c r="C148" s="101"/>
      <c r="D148" s="101"/>
      <c r="E148" s="46"/>
      <c r="F148" s="46"/>
      <c r="G148" s="46"/>
      <c r="H148" s="46"/>
      <c r="I148" s="46"/>
      <c r="J148" s="46"/>
      <c r="K148" s="46"/>
    </row>
    <row r="149" spans="1:11" s="73" customFormat="1">
      <c r="A149" s="46"/>
      <c r="B149" s="46"/>
      <c r="C149" s="101"/>
      <c r="D149" s="101"/>
      <c r="E149" s="46"/>
      <c r="F149" s="46"/>
      <c r="G149" s="46"/>
      <c r="H149" s="46"/>
      <c r="I149" s="46"/>
      <c r="J149" s="46"/>
      <c r="K149" s="46"/>
    </row>
    <row r="150" spans="1:11" s="73" customFormat="1">
      <c r="A150" s="46"/>
      <c r="B150" s="46"/>
      <c r="C150" s="101"/>
      <c r="D150" s="101"/>
      <c r="E150" s="46"/>
      <c r="F150" s="46"/>
      <c r="G150" s="46"/>
      <c r="H150" s="46"/>
      <c r="I150" s="46"/>
      <c r="J150" s="46"/>
      <c r="K150" s="46"/>
    </row>
    <row r="151" spans="1:11" s="73" customFormat="1">
      <c r="A151" s="46"/>
      <c r="B151" s="46"/>
      <c r="C151" s="101"/>
      <c r="D151" s="101"/>
      <c r="E151" s="46"/>
      <c r="F151" s="46"/>
      <c r="G151" s="46"/>
      <c r="H151" s="46"/>
      <c r="I151" s="46"/>
      <c r="J151" s="46"/>
      <c r="K151" s="46"/>
    </row>
    <row r="152" spans="1:11" s="73" customFormat="1">
      <c r="A152" s="46"/>
      <c r="B152" s="46"/>
      <c r="C152" s="101"/>
      <c r="D152" s="101"/>
      <c r="E152" s="46"/>
      <c r="F152" s="46"/>
      <c r="G152" s="46"/>
      <c r="H152" s="46"/>
      <c r="I152" s="46"/>
      <c r="J152" s="46"/>
      <c r="K152" s="46"/>
    </row>
    <row r="153" spans="1:11" s="73" customFormat="1">
      <c r="A153" s="46"/>
      <c r="B153" s="46"/>
      <c r="C153" s="101"/>
      <c r="D153" s="101"/>
      <c r="E153" s="46"/>
      <c r="F153" s="46"/>
      <c r="G153" s="46"/>
      <c r="H153" s="46"/>
      <c r="I153" s="46"/>
      <c r="J153" s="46"/>
      <c r="K153" s="46"/>
    </row>
    <row r="154" spans="1:11" s="73" customFormat="1">
      <c r="A154" s="46"/>
      <c r="B154" s="46"/>
      <c r="C154" s="101"/>
      <c r="D154" s="101"/>
      <c r="E154" s="46"/>
      <c r="F154" s="46"/>
      <c r="G154" s="46"/>
      <c r="H154" s="46"/>
      <c r="I154" s="46"/>
      <c r="J154" s="46"/>
      <c r="K154" s="46"/>
    </row>
    <row r="155" spans="1:11" s="73" customFormat="1">
      <c r="A155" s="46"/>
      <c r="B155" s="46"/>
      <c r="C155" s="101"/>
      <c r="D155" s="101"/>
      <c r="E155" s="46"/>
      <c r="F155" s="46"/>
      <c r="G155" s="46"/>
      <c r="H155" s="46"/>
      <c r="I155" s="46"/>
      <c r="J155" s="46"/>
      <c r="K155" s="46"/>
    </row>
    <row r="156" spans="1:11" s="73" customFormat="1">
      <c r="A156" s="46"/>
      <c r="B156" s="46"/>
      <c r="C156" s="101"/>
      <c r="D156" s="101"/>
      <c r="E156" s="46"/>
      <c r="F156" s="46"/>
      <c r="G156" s="46"/>
      <c r="H156" s="46"/>
      <c r="I156" s="46"/>
      <c r="J156" s="46"/>
      <c r="K156" s="46"/>
    </row>
    <row r="157" spans="1:11" s="73" customFormat="1">
      <c r="A157" s="46"/>
      <c r="B157" s="46"/>
      <c r="C157" s="101"/>
      <c r="D157" s="101"/>
      <c r="E157" s="46"/>
      <c r="F157" s="46"/>
      <c r="G157" s="46"/>
      <c r="H157" s="46"/>
      <c r="I157" s="46"/>
      <c r="J157" s="46"/>
      <c r="K157" s="46"/>
    </row>
    <row r="158" spans="1:11" s="73" customFormat="1">
      <c r="A158" s="46"/>
      <c r="B158" s="46"/>
      <c r="C158" s="101"/>
      <c r="D158" s="101"/>
      <c r="E158" s="46"/>
      <c r="F158" s="46"/>
      <c r="G158" s="46"/>
      <c r="H158" s="46"/>
      <c r="I158" s="46"/>
      <c r="J158" s="46"/>
      <c r="K158" s="46"/>
    </row>
    <row r="159" spans="1:11" s="73" customFormat="1">
      <c r="A159" s="46"/>
      <c r="B159" s="46"/>
      <c r="C159" s="101"/>
      <c r="D159" s="101"/>
      <c r="E159" s="46"/>
      <c r="F159" s="46"/>
      <c r="G159" s="46"/>
      <c r="H159" s="46"/>
      <c r="I159" s="46"/>
      <c r="J159" s="46"/>
      <c r="K159" s="46"/>
    </row>
    <row r="160" spans="1:11" s="73" customFormat="1">
      <c r="A160" s="46"/>
      <c r="B160" s="46"/>
      <c r="C160" s="101"/>
      <c r="D160" s="101"/>
      <c r="E160" s="46"/>
      <c r="F160" s="46"/>
      <c r="G160" s="46"/>
      <c r="H160" s="46"/>
      <c r="I160" s="46"/>
      <c r="J160" s="46"/>
      <c r="K160" s="46"/>
    </row>
    <row r="161" spans="1:11" s="73" customFormat="1">
      <c r="A161" s="46"/>
      <c r="B161" s="46"/>
      <c r="C161" s="101"/>
      <c r="D161" s="101"/>
      <c r="E161" s="46"/>
      <c r="F161" s="46"/>
      <c r="G161" s="46"/>
      <c r="H161" s="46"/>
      <c r="I161" s="46"/>
      <c r="J161" s="46"/>
      <c r="K161" s="46"/>
    </row>
    <row r="162" spans="1:11" s="73" customFormat="1">
      <c r="A162" s="46"/>
      <c r="B162" s="46"/>
      <c r="C162" s="101"/>
      <c r="D162" s="101"/>
      <c r="E162" s="46"/>
      <c r="F162" s="46"/>
      <c r="G162" s="46"/>
      <c r="H162" s="46"/>
      <c r="I162" s="46"/>
      <c r="J162" s="46"/>
      <c r="K162" s="46"/>
    </row>
    <row r="163" spans="1:11" s="73" customFormat="1">
      <c r="A163" s="46"/>
      <c r="B163" s="46"/>
      <c r="C163" s="101"/>
      <c r="D163" s="101"/>
      <c r="E163" s="46"/>
      <c r="F163" s="46"/>
      <c r="G163" s="46"/>
      <c r="H163" s="46"/>
      <c r="I163" s="46"/>
      <c r="J163" s="46"/>
      <c r="K163" s="46"/>
    </row>
    <row r="164" spans="1:11" s="73" customFormat="1">
      <c r="A164" s="46"/>
      <c r="B164" s="46"/>
      <c r="C164" s="101"/>
      <c r="D164" s="101"/>
      <c r="E164" s="46"/>
      <c r="F164" s="46"/>
      <c r="G164" s="46"/>
      <c r="H164" s="46"/>
      <c r="I164" s="46"/>
      <c r="J164" s="46"/>
      <c r="K164" s="46"/>
    </row>
    <row r="165" spans="1:11" s="73" customFormat="1">
      <c r="A165" s="46"/>
      <c r="B165" s="46"/>
      <c r="C165" s="101"/>
      <c r="D165" s="101"/>
      <c r="E165" s="46"/>
      <c r="F165" s="46"/>
      <c r="G165" s="46"/>
      <c r="H165" s="46"/>
      <c r="I165" s="46"/>
      <c r="J165" s="46"/>
      <c r="K165" s="46"/>
    </row>
    <row r="166" spans="1:11" s="73" customFormat="1">
      <c r="A166" s="46"/>
      <c r="B166" s="46"/>
      <c r="C166" s="101"/>
      <c r="D166" s="101"/>
      <c r="E166" s="46"/>
      <c r="F166" s="46"/>
      <c r="G166" s="46"/>
      <c r="H166" s="46"/>
      <c r="I166" s="46"/>
      <c r="J166" s="46"/>
      <c r="K166" s="46"/>
    </row>
    <row r="167" spans="1:11" s="73" customFormat="1">
      <c r="A167" s="46"/>
      <c r="B167" s="46"/>
      <c r="C167" s="101"/>
      <c r="D167" s="101"/>
      <c r="E167" s="46"/>
      <c r="F167" s="46"/>
      <c r="G167" s="46"/>
      <c r="H167" s="46"/>
      <c r="I167" s="46"/>
      <c r="J167" s="46"/>
      <c r="K167" s="46"/>
    </row>
    <row r="168" spans="1:11" s="73" customFormat="1">
      <c r="A168" s="46"/>
      <c r="B168" s="46"/>
      <c r="C168" s="101"/>
      <c r="D168" s="101"/>
      <c r="E168" s="46"/>
      <c r="F168" s="46"/>
      <c r="G168" s="46"/>
      <c r="H168" s="46"/>
      <c r="I168" s="46"/>
      <c r="J168" s="46"/>
      <c r="K168" s="46"/>
    </row>
    <row r="169" spans="1:11" s="73" customFormat="1">
      <c r="A169" s="46"/>
      <c r="B169" s="46"/>
      <c r="C169" s="101"/>
      <c r="D169" s="101"/>
      <c r="E169" s="46"/>
      <c r="F169" s="46"/>
      <c r="G169" s="46"/>
      <c r="H169" s="46"/>
      <c r="I169" s="46"/>
      <c r="J169" s="46"/>
      <c r="K169" s="46"/>
    </row>
    <row r="170" spans="1:11" s="73" customFormat="1">
      <c r="A170" s="46"/>
      <c r="B170" s="46"/>
      <c r="C170" s="101"/>
      <c r="D170" s="101"/>
      <c r="E170" s="46"/>
      <c r="F170" s="46"/>
      <c r="G170" s="46"/>
      <c r="H170" s="46"/>
      <c r="I170" s="46"/>
      <c r="J170" s="46"/>
      <c r="K170" s="46"/>
    </row>
    <row r="171" spans="1:11" s="73" customFormat="1">
      <c r="A171" s="46"/>
      <c r="B171" s="46"/>
      <c r="C171" s="101"/>
      <c r="D171" s="101"/>
      <c r="E171" s="46"/>
      <c r="F171" s="46"/>
      <c r="G171" s="46"/>
      <c r="H171" s="46"/>
      <c r="I171" s="46"/>
      <c r="J171" s="46"/>
      <c r="K171" s="46"/>
    </row>
    <row r="172" spans="1:11" s="73" customFormat="1">
      <c r="A172" s="46"/>
      <c r="B172" s="46"/>
      <c r="C172" s="101"/>
      <c r="D172" s="101"/>
      <c r="E172" s="46"/>
      <c r="F172" s="46"/>
      <c r="G172" s="46"/>
      <c r="H172" s="46"/>
      <c r="I172" s="46"/>
      <c r="J172" s="46"/>
      <c r="K172" s="46"/>
    </row>
    <row r="173" spans="1:11" s="73" customFormat="1">
      <c r="A173" s="46"/>
      <c r="B173" s="46"/>
      <c r="C173" s="101"/>
      <c r="D173" s="101"/>
      <c r="E173" s="46"/>
      <c r="F173" s="46"/>
      <c r="G173" s="46"/>
      <c r="H173" s="46"/>
      <c r="I173" s="46"/>
      <c r="J173" s="46"/>
      <c r="K173" s="46"/>
    </row>
    <row r="174" spans="1:11" s="73" customFormat="1">
      <c r="A174" s="46"/>
      <c r="B174" s="46"/>
      <c r="C174" s="101"/>
      <c r="D174" s="101"/>
      <c r="E174" s="46"/>
      <c r="F174" s="46"/>
      <c r="G174" s="46"/>
      <c r="H174" s="46"/>
      <c r="I174" s="46"/>
      <c r="J174" s="46"/>
      <c r="K174" s="46"/>
    </row>
    <row r="175" spans="1:11" s="73" customFormat="1">
      <c r="A175" s="46"/>
      <c r="B175" s="46"/>
      <c r="C175" s="101"/>
      <c r="D175" s="101"/>
      <c r="E175" s="46"/>
      <c r="F175" s="46"/>
      <c r="G175" s="46"/>
      <c r="H175" s="46"/>
      <c r="I175" s="46"/>
      <c r="J175" s="46"/>
      <c r="K175" s="46"/>
    </row>
    <row r="176" spans="1:11" s="73" customFormat="1">
      <c r="A176" s="46"/>
      <c r="B176" s="46"/>
      <c r="C176" s="101"/>
      <c r="D176" s="101"/>
      <c r="E176" s="46"/>
      <c r="F176" s="46"/>
      <c r="G176" s="46"/>
      <c r="H176" s="46"/>
      <c r="I176" s="46"/>
      <c r="J176" s="46"/>
      <c r="K176" s="46"/>
    </row>
    <row r="177" spans="1:11" s="73" customFormat="1">
      <c r="A177" s="46"/>
      <c r="B177" s="46"/>
      <c r="C177" s="101"/>
      <c r="D177" s="101"/>
      <c r="E177" s="46"/>
      <c r="F177" s="46"/>
      <c r="G177" s="46"/>
      <c r="H177" s="46"/>
      <c r="I177" s="46"/>
      <c r="J177" s="46"/>
      <c r="K177" s="46"/>
    </row>
    <row r="178" spans="1:11" s="73" customFormat="1">
      <c r="A178" s="46"/>
      <c r="B178" s="46"/>
      <c r="C178" s="101"/>
      <c r="D178" s="101"/>
      <c r="E178" s="46"/>
      <c r="F178" s="46"/>
      <c r="G178" s="46"/>
      <c r="H178" s="46"/>
      <c r="I178" s="46"/>
      <c r="J178" s="46"/>
      <c r="K178" s="46"/>
    </row>
    <row r="179" spans="1:11" s="73" customFormat="1">
      <c r="A179" s="46"/>
      <c r="B179" s="46"/>
      <c r="C179" s="101"/>
      <c r="D179" s="101"/>
      <c r="E179" s="46"/>
      <c r="F179" s="46"/>
      <c r="G179" s="46"/>
      <c r="H179" s="46"/>
      <c r="I179" s="46"/>
      <c r="J179" s="46"/>
      <c r="K179" s="46"/>
    </row>
    <row r="180" spans="1:11" s="73" customFormat="1">
      <c r="A180" s="46"/>
      <c r="B180" s="46"/>
      <c r="C180" s="101"/>
      <c r="D180" s="101"/>
      <c r="E180" s="46"/>
      <c r="F180" s="46"/>
      <c r="G180" s="46"/>
      <c r="H180" s="46"/>
      <c r="I180" s="46"/>
      <c r="J180" s="46"/>
      <c r="K180" s="46"/>
    </row>
    <row r="181" spans="1:11" s="73" customFormat="1">
      <c r="A181" s="46"/>
      <c r="B181" s="46"/>
      <c r="C181" s="101"/>
      <c r="D181" s="101"/>
      <c r="E181" s="46"/>
      <c r="F181" s="46"/>
      <c r="G181" s="46"/>
      <c r="H181" s="46"/>
      <c r="I181" s="46"/>
      <c r="J181" s="46"/>
      <c r="K181" s="46"/>
    </row>
    <row r="182" spans="1:11" s="73" customFormat="1">
      <c r="A182" s="46"/>
      <c r="B182" s="46"/>
      <c r="C182" s="101"/>
      <c r="D182" s="101"/>
      <c r="E182" s="46"/>
      <c r="F182" s="46"/>
      <c r="G182" s="46"/>
      <c r="H182" s="46"/>
      <c r="I182" s="46"/>
      <c r="J182" s="46"/>
      <c r="K182" s="46"/>
    </row>
  </sheetData>
  <dataConsolidate/>
  <mergeCells count="5">
    <mergeCell ref="B20:D20"/>
    <mergeCell ref="A18:D18"/>
    <mergeCell ref="B19:D19"/>
    <mergeCell ref="B16:D16"/>
    <mergeCell ref="B17:D17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C000"/>
    <pageSetUpPr fitToPage="1"/>
  </sheetPr>
  <dimension ref="A1:CC180"/>
  <sheetViews>
    <sheetView showGridLines="0" topLeftCell="A7" zoomScaleNormal="100" workbookViewId="0">
      <selection activeCell="B45" sqref="B45"/>
    </sheetView>
  </sheetViews>
  <sheetFormatPr defaultColWidth="9.140625" defaultRowHeight="12"/>
  <cols>
    <col min="1" max="1" width="48.85546875" style="46" bestFit="1" customWidth="1"/>
    <col min="2" max="3" width="9.85546875" style="101" bestFit="1" customWidth="1"/>
    <col min="4" max="7" width="9.28515625" style="46" customWidth="1"/>
    <col min="8" max="79" width="9.140625" style="46" customWidth="1"/>
    <col min="80" max="16384" width="9.140625" style="46"/>
  </cols>
  <sheetData>
    <row r="1" spans="1:81" s="77" customFormat="1" ht="14.25" customHeight="1">
      <c r="A1" s="603" t="s">
        <v>274</v>
      </c>
      <c r="B1" s="642" t="s">
        <v>180</v>
      </c>
      <c r="C1" s="642"/>
    </row>
    <row r="2" spans="1:81" s="79" customFormat="1" ht="14.25" customHeight="1">
      <c r="A2" s="526" t="s">
        <v>20</v>
      </c>
      <c r="B2" s="527" t="s">
        <v>1288</v>
      </c>
      <c r="C2" s="527" t="s">
        <v>1289</v>
      </c>
    </row>
    <row r="3" spans="1:81" s="103" customFormat="1">
      <c r="A3" s="572" t="s">
        <v>250</v>
      </c>
      <c r="B3" s="530" t="s">
        <v>1409</v>
      </c>
      <c r="C3" s="598" t="s">
        <v>1413</v>
      </c>
    </row>
    <row r="4" spans="1:81" s="103" customFormat="1">
      <c r="A4" s="597" t="s">
        <v>1147</v>
      </c>
      <c r="B4" s="533" t="s">
        <v>1410</v>
      </c>
      <c r="C4" s="599" t="s">
        <v>1414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</row>
    <row r="5" spans="1:81" s="103" customFormat="1">
      <c r="A5" s="597" t="s">
        <v>251</v>
      </c>
      <c r="B5" s="533" t="s">
        <v>1328</v>
      </c>
      <c r="C5" s="599" t="s">
        <v>1291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</row>
    <row r="6" spans="1:81" s="103" customFormat="1">
      <c r="A6" s="570" t="s">
        <v>252</v>
      </c>
      <c r="B6" s="533" t="s">
        <v>1411</v>
      </c>
      <c r="C6" s="599" t="s">
        <v>1415</v>
      </c>
    </row>
    <row r="7" spans="1:81" s="103" customFormat="1">
      <c r="A7" s="572" t="s">
        <v>253</v>
      </c>
      <c r="B7" s="530" t="s">
        <v>1412</v>
      </c>
      <c r="C7" s="598" t="s">
        <v>1416</v>
      </c>
    </row>
    <row r="8" spans="1:81" s="103" customFormat="1">
      <c r="A8" s="570" t="s">
        <v>254</v>
      </c>
      <c r="B8" s="533" t="s">
        <v>1283</v>
      </c>
      <c r="C8" s="599" t="s">
        <v>187</v>
      </c>
    </row>
    <row r="9" spans="1:81" s="103" customFormat="1">
      <c r="A9" s="570" t="s">
        <v>1417</v>
      </c>
      <c r="B9" s="533" t="s">
        <v>1298</v>
      </c>
      <c r="C9" s="599" t="s">
        <v>1419</v>
      </c>
    </row>
    <row r="10" spans="1:81" s="103" customFormat="1">
      <c r="A10" s="570" t="s">
        <v>255</v>
      </c>
      <c r="B10" s="533" t="s">
        <v>342</v>
      </c>
      <c r="C10" s="599" t="s">
        <v>1420</v>
      </c>
    </row>
    <row r="11" spans="1:81" s="103" customFormat="1">
      <c r="A11" s="570" t="s">
        <v>1418</v>
      </c>
      <c r="B11" s="533" t="s">
        <v>1152</v>
      </c>
      <c r="C11" s="599" t="s">
        <v>1283</v>
      </c>
    </row>
    <row r="12" spans="1:81" s="103" customFormat="1" ht="12" customHeight="1">
      <c r="A12" s="570" t="s">
        <v>232</v>
      </c>
      <c r="B12" s="533" t="s">
        <v>1143</v>
      </c>
      <c r="C12" s="599" t="s">
        <v>1173</v>
      </c>
    </row>
    <row r="13" spans="1:81" s="103" customFormat="1" ht="12" customHeight="1">
      <c r="A13" s="570" t="s">
        <v>1156</v>
      </c>
      <c r="B13" s="533" t="s">
        <v>235</v>
      </c>
      <c r="C13" s="599" t="s">
        <v>1421</v>
      </c>
    </row>
    <row r="14" spans="1:81" s="103" customFormat="1" ht="12" customHeight="1">
      <c r="A14" s="570" t="s">
        <v>481</v>
      </c>
      <c r="B14" s="533" t="s">
        <v>342</v>
      </c>
      <c r="C14" s="599" t="s">
        <v>273</v>
      </c>
    </row>
    <row r="15" spans="1:81" s="103" customFormat="1">
      <c r="A15" s="572" t="s">
        <v>95</v>
      </c>
      <c r="B15" s="530" t="s">
        <v>1333</v>
      </c>
      <c r="C15" s="598" t="s">
        <v>186</v>
      </c>
    </row>
    <row r="16" spans="1:81" s="103" customFormat="1">
      <c r="A16" s="570" t="s">
        <v>1422</v>
      </c>
      <c r="B16" s="533" t="s">
        <v>1211</v>
      </c>
      <c r="C16" s="599" t="s">
        <v>1153</v>
      </c>
    </row>
    <row r="17" spans="1:3" s="103" customFormat="1">
      <c r="A17" s="570" t="s">
        <v>244</v>
      </c>
      <c r="B17" s="533" t="s">
        <v>269</v>
      </c>
      <c r="C17" s="599" t="s">
        <v>1187</v>
      </c>
    </row>
    <row r="18" spans="1:3" s="103" customFormat="1">
      <c r="A18" s="570" t="s">
        <v>245</v>
      </c>
      <c r="B18" s="533" t="s">
        <v>182</v>
      </c>
      <c r="C18" s="599" t="s">
        <v>196</v>
      </c>
    </row>
    <row r="19" spans="1:3" s="103" customFormat="1" ht="12.75" customHeight="1">
      <c r="A19" s="570" t="s">
        <v>247</v>
      </c>
      <c r="B19" s="533" t="s">
        <v>196</v>
      </c>
      <c r="C19" s="599" t="s">
        <v>1152</v>
      </c>
    </row>
    <row r="20" spans="1:3" s="103" customFormat="1" ht="12.75" customHeight="1">
      <c r="A20" s="570" t="s">
        <v>248</v>
      </c>
      <c r="B20" s="533" t="s">
        <v>189</v>
      </c>
      <c r="C20" s="599" t="s">
        <v>84</v>
      </c>
    </row>
    <row r="21" spans="1:3" s="103" customFormat="1">
      <c r="A21" s="572" t="s">
        <v>191</v>
      </c>
      <c r="B21" s="530" t="s">
        <v>1335</v>
      </c>
      <c r="C21" s="598" t="s">
        <v>1167</v>
      </c>
    </row>
    <row r="22" spans="1:3" s="103" customFormat="1">
      <c r="A22" s="570" t="s">
        <v>1423</v>
      </c>
      <c r="B22" s="533" t="s">
        <v>1158</v>
      </c>
      <c r="C22" s="599" t="s">
        <v>1170</v>
      </c>
    </row>
    <row r="23" spans="1:3" s="103" customFormat="1" ht="12.75" customHeight="1">
      <c r="A23" s="572" t="s">
        <v>257</v>
      </c>
      <c r="B23" s="530" t="s">
        <v>1337</v>
      </c>
      <c r="C23" s="598" t="s">
        <v>1237</v>
      </c>
    </row>
    <row r="24" spans="1:3">
      <c r="A24" s="597" t="s">
        <v>258</v>
      </c>
      <c r="B24" s="533" t="s">
        <v>1339</v>
      </c>
      <c r="C24" s="599" t="s">
        <v>1155</v>
      </c>
    </row>
    <row r="25" spans="1:3" ht="12.75" customHeight="1">
      <c r="A25" s="597" t="s">
        <v>259</v>
      </c>
      <c r="B25" s="533" t="s">
        <v>115</v>
      </c>
      <c r="C25" s="599" t="s">
        <v>197</v>
      </c>
    </row>
    <row r="26" spans="1:3" ht="12.75" customHeight="1">
      <c r="A26" s="570" t="s">
        <v>1424</v>
      </c>
      <c r="B26" s="533" t="s">
        <v>84</v>
      </c>
      <c r="C26" s="599" t="s">
        <v>433</v>
      </c>
    </row>
    <row r="27" spans="1:3" s="103" customFormat="1">
      <c r="A27" s="572" t="s">
        <v>199</v>
      </c>
      <c r="B27" s="530" t="s">
        <v>1337</v>
      </c>
      <c r="C27" s="598" t="s">
        <v>1220</v>
      </c>
    </row>
    <row r="28" spans="1:3">
      <c r="A28" s="570" t="s">
        <v>258</v>
      </c>
      <c r="B28" s="533" t="s">
        <v>1339</v>
      </c>
      <c r="C28" s="599" t="s">
        <v>1331</v>
      </c>
    </row>
    <row r="29" spans="1:3">
      <c r="A29" s="570" t="s">
        <v>259</v>
      </c>
      <c r="B29" s="533" t="s">
        <v>115</v>
      </c>
      <c r="C29" s="599" t="s">
        <v>115</v>
      </c>
    </row>
    <row r="30" spans="1:3" ht="13.5" customHeight="1">
      <c r="A30" s="571" t="s">
        <v>261</v>
      </c>
      <c r="B30" s="533" t="s">
        <v>1425</v>
      </c>
      <c r="C30" s="599" t="s">
        <v>1427</v>
      </c>
    </row>
    <row r="31" spans="1:3" s="36" customFormat="1" ht="12.75" customHeight="1">
      <c r="A31" s="571" t="s">
        <v>264</v>
      </c>
      <c r="B31" s="533" t="s">
        <v>1426</v>
      </c>
      <c r="C31" s="599" t="s">
        <v>1428</v>
      </c>
    </row>
    <row r="32" spans="1:3" s="103" customFormat="1" ht="13.5" customHeight="1">
      <c r="A32" s="571" t="s">
        <v>206</v>
      </c>
      <c r="B32" s="533" t="s">
        <v>1341</v>
      </c>
      <c r="C32" s="599" t="s">
        <v>1342</v>
      </c>
    </row>
    <row r="33" spans="1:73" s="103" customFormat="1">
      <c r="A33" s="570" t="s">
        <v>208</v>
      </c>
      <c r="B33" s="533" t="s">
        <v>1341</v>
      </c>
      <c r="C33" s="599" t="s">
        <v>1344</v>
      </c>
    </row>
    <row r="34" spans="1:73" s="103" customFormat="1">
      <c r="A34" s="570" t="s">
        <v>1393</v>
      </c>
      <c r="B34" s="533" t="s">
        <v>84</v>
      </c>
      <c r="C34" s="599" t="s">
        <v>1430</v>
      </c>
    </row>
    <row r="35" spans="1:73" s="103" customFormat="1">
      <c r="A35" s="571" t="s">
        <v>265</v>
      </c>
      <c r="B35" s="533" t="s">
        <v>1429</v>
      </c>
      <c r="C35" s="599" t="s">
        <v>1431</v>
      </c>
    </row>
    <row r="36" spans="1:73" s="103" customFormat="1">
      <c r="A36" s="570" t="s">
        <v>208</v>
      </c>
      <c r="B36" s="533" t="s">
        <v>1429</v>
      </c>
      <c r="C36" s="599" t="s">
        <v>1344</v>
      </c>
    </row>
    <row r="37" spans="1:73" s="103" customFormat="1">
      <c r="A37" s="625" t="s">
        <v>1393</v>
      </c>
      <c r="B37" s="626" t="s">
        <v>84</v>
      </c>
      <c r="C37" s="627" t="s">
        <v>1432</v>
      </c>
    </row>
    <row r="38" spans="1:73" s="45" customFormat="1" ht="11.25">
      <c r="A38" s="600"/>
      <c r="B38" s="601"/>
      <c r="C38" s="601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</row>
    <row r="39" spans="1:73" s="105" customFormat="1" ht="9">
      <c r="A39" s="641"/>
      <c r="B39" s="641"/>
      <c r="C39" s="641"/>
    </row>
    <row r="40" spans="1:73" s="105" customFormat="1" ht="9">
      <c r="A40" s="74" t="s">
        <v>67</v>
      </c>
      <c r="B40" s="641"/>
      <c r="C40" s="641"/>
    </row>
    <row r="41" spans="1:73" s="105" customFormat="1" ht="9">
      <c r="A41" s="74" t="s">
        <v>67</v>
      </c>
      <c r="B41" s="641"/>
      <c r="C41" s="641"/>
    </row>
    <row r="42" spans="1:73">
      <c r="B42" s="46"/>
      <c r="C42" s="46"/>
    </row>
    <row r="43" spans="1:73">
      <c r="B43" s="46"/>
      <c r="C43" s="46"/>
    </row>
    <row r="44" spans="1:73">
      <c r="B44" s="46"/>
      <c r="C44" s="46"/>
    </row>
    <row r="45" spans="1:73">
      <c r="B45" s="46"/>
      <c r="C45" s="46"/>
    </row>
    <row r="46" spans="1:73">
      <c r="B46" s="46"/>
      <c r="C46" s="46"/>
    </row>
    <row r="47" spans="1:73">
      <c r="B47" s="46"/>
      <c r="C47" s="46"/>
    </row>
    <row r="48" spans="1:73">
      <c r="B48" s="46"/>
      <c r="C48" s="46"/>
    </row>
    <row r="49" spans="2:3">
      <c r="B49" s="46"/>
      <c r="C49" s="46"/>
    </row>
    <row r="50" spans="2:3">
      <c r="B50" s="46"/>
      <c r="C50" s="46"/>
    </row>
    <row r="51" spans="2:3">
      <c r="B51" s="46"/>
      <c r="C51" s="46"/>
    </row>
    <row r="52" spans="2:3">
      <c r="B52" s="46"/>
      <c r="C52" s="46"/>
    </row>
    <row r="53" spans="2:3">
      <c r="B53" s="46"/>
      <c r="C53" s="46"/>
    </row>
    <row r="54" spans="2:3">
      <c r="B54" s="46"/>
      <c r="C54" s="46"/>
    </row>
    <row r="55" spans="2:3">
      <c r="B55" s="46"/>
      <c r="C55" s="46"/>
    </row>
    <row r="56" spans="2:3">
      <c r="B56" s="46"/>
      <c r="C56" s="46"/>
    </row>
    <row r="57" spans="2:3">
      <c r="B57" s="46"/>
      <c r="C57" s="46"/>
    </row>
    <row r="58" spans="2:3">
      <c r="B58" s="46"/>
      <c r="C58" s="46"/>
    </row>
    <row r="59" spans="2:3">
      <c r="B59" s="46"/>
      <c r="C59" s="46"/>
    </row>
    <row r="60" spans="2:3">
      <c r="B60" s="46"/>
      <c r="C60" s="46"/>
    </row>
    <row r="61" spans="2:3">
      <c r="B61" s="46"/>
      <c r="C61" s="46"/>
    </row>
    <row r="62" spans="2:3">
      <c r="B62" s="46"/>
      <c r="C62" s="46"/>
    </row>
    <row r="63" spans="2:3">
      <c r="B63" s="46"/>
      <c r="C63" s="46"/>
    </row>
    <row r="64" spans="2:3">
      <c r="B64" s="46"/>
      <c r="C64" s="46"/>
    </row>
    <row r="65" spans="2:3">
      <c r="B65" s="46"/>
      <c r="C65" s="46"/>
    </row>
    <row r="66" spans="2:3">
      <c r="B66" s="46"/>
      <c r="C66" s="46"/>
    </row>
    <row r="67" spans="2:3">
      <c r="B67" s="46"/>
      <c r="C67" s="46"/>
    </row>
    <row r="68" spans="2:3">
      <c r="B68" s="46"/>
      <c r="C68" s="46"/>
    </row>
    <row r="69" spans="2:3">
      <c r="B69" s="46"/>
      <c r="C69" s="46"/>
    </row>
    <row r="70" spans="2:3">
      <c r="B70" s="46"/>
      <c r="C70" s="46"/>
    </row>
    <row r="71" spans="2:3">
      <c r="B71" s="46"/>
      <c r="C71" s="46"/>
    </row>
    <row r="72" spans="2:3">
      <c r="B72" s="46"/>
      <c r="C72" s="46"/>
    </row>
    <row r="73" spans="2:3">
      <c r="B73" s="46"/>
      <c r="C73" s="46"/>
    </row>
    <row r="74" spans="2:3">
      <c r="B74" s="46"/>
      <c r="C74" s="46"/>
    </row>
    <row r="75" spans="2:3">
      <c r="B75" s="46"/>
      <c r="C75" s="46"/>
    </row>
    <row r="76" spans="2:3">
      <c r="B76" s="46"/>
      <c r="C76" s="46"/>
    </row>
    <row r="77" spans="2:3">
      <c r="B77" s="46"/>
      <c r="C77" s="46"/>
    </row>
    <row r="78" spans="2:3">
      <c r="B78" s="46"/>
      <c r="C78" s="46"/>
    </row>
    <row r="79" spans="2:3">
      <c r="B79" s="46"/>
      <c r="C79" s="46"/>
    </row>
    <row r="80" spans="2:3" s="47" customFormat="1" ht="5.25">
      <c r="B80" s="109"/>
      <c r="C80" s="109"/>
    </row>
    <row r="81" spans="2:3">
      <c r="B81" s="46"/>
      <c r="C81" s="46"/>
    </row>
    <row r="82" spans="2:3">
      <c r="B82" s="46"/>
      <c r="C82" s="46"/>
    </row>
    <row r="83" spans="2:3">
      <c r="B83" s="46"/>
      <c r="C83" s="46"/>
    </row>
    <row r="84" spans="2:3">
      <c r="B84" s="46"/>
      <c r="C84" s="46"/>
    </row>
    <row r="85" spans="2:3">
      <c r="B85" s="46"/>
      <c r="C85" s="46"/>
    </row>
    <row r="86" spans="2:3">
      <c r="B86" s="46"/>
      <c r="C86" s="46"/>
    </row>
    <row r="87" spans="2:3">
      <c r="B87" s="46"/>
      <c r="C87" s="46"/>
    </row>
    <row r="88" spans="2:3">
      <c r="B88" s="46"/>
      <c r="C88" s="46"/>
    </row>
    <row r="89" spans="2:3">
      <c r="B89" s="46"/>
      <c r="C89" s="46"/>
    </row>
    <row r="90" spans="2:3">
      <c r="B90" s="46"/>
      <c r="C90" s="46"/>
    </row>
    <row r="91" spans="2:3">
      <c r="B91" s="46"/>
      <c r="C91" s="46"/>
    </row>
    <row r="92" spans="2:3">
      <c r="B92" s="46"/>
      <c r="C92" s="46"/>
    </row>
    <row r="93" spans="2:3">
      <c r="B93" s="46"/>
      <c r="C93" s="46"/>
    </row>
    <row r="94" spans="2:3">
      <c r="B94" s="46"/>
      <c r="C94" s="46"/>
    </row>
    <row r="95" spans="2:3">
      <c r="B95" s="46"/>
      <c r="C95" s="46"/>
    </row>
    <row r="96" spans="2:3">
      <c r="B96" s="46"/>
      <c r="C96" s="46"/>
    </row>
    <row r="97" spans="2:3">
      <c r="B97" s="46"/>
      <c r="C97" s="46"/>
    </row>
    <row r="98" spans="2:3">
      <c r="B98" s="46"/>
      <c r="C98" s="46"/>
    </row>
    <row r="99" spans="2:3">
      <c r="B99" s="46"/>
      <c r="C99" s="46"/>
    </row>
    <row r="100" spans="2:3">
      <c r="B100" s="46"/>
      <c r="C100" s="46"/>
    </row>
    <row r="101" spans="2:3">
      <c r="B101" s="46"/>
      <c r="C101" s="46"/>
    </row>
    <row r="102" spans="2:3">
      <c r="B102" s="46"/>
      <c r="C102" s="46"/>
    </row>
    <row r="103" spans="2:3">
      <c r="B103" s="46"/>
      <c r="C103" s="46"/>
    </row>
    <row r="104" spans="2:3">
      <c r="B104" s="46"/>
      <c r="C104" s="46"/>
    </row>
    <row r="105" spans="2:3">
      <c r="B105" s="46"/>
      <c r="C105" s="46"/>
    </row>
    <row r="106" spans="2:3">
      <c r="B106" s="46"/>
      <c r="C106" s="46"/>
    </row>
    <row r="107" spans="2:3">
      <c r="B107" s="46"/>
      <c r="C107" s="46"/>
    </row>
    <row r="108" spans="2:3">
      <c r="B108" s="46"/>
      <c r="C108" s="46"/>
    </row>
    <row r="109" spans="2:3">
      <c r="B109" s="46"/>
      <c r="C109" s="46"/>
    </row>
    <row r="110" spans="2:3">
      <c r="B110" s="46"/>
      <c r="C110" s="46"/>
    </row>
    <row r="111" spans="2:3">
      <c r="B111" s="46"/>
      <c r="C111" s="46"/>
    </row>
    <row r="112" spans="2:3">
      <c r="B112" s="46"/>
      <c r="C112" s="46"/>
    </row>
    <row r="113" spans="2:3">
      <c r="B113" s="46"/>
      <c r="C113" s="46"/>
    </row>
    <row r="114" spans="2:3">
      <c r="B114" s="46"/>
      <c r="C114" s="46"/>
    </row>
    <row r="115" spans="2:3">
      <c r="B115" s="46"/>
      <c r="C115" s="46"/>
    </row>
    <row r="116" spans="2:3">
      <c r="B116" s="46"/>
      <c r="C116" s="46"/>
    </row>
    <row r="117" spans="2:3">
      <c r="B117" s="46"/>
      <c r="C117" s="46"/>
    </row>
    <row r="118" spans="2:3">
      <c r="B118" s="46"/>
      <c r="C118" s="46"/>
    </row>
    <row r="119" spans="2:3">
      <c r="B119" s="46"/>
      <c r="C119" s="46"/>
    </row>
    <row r="120" spans="2:3">
      <c r="B120" s="46"/>
      <c r="C120" s="46"/>
    </row>
    <row r="121" spans="2:3">
      <c r="B121" s="46"/>
      <c r="C121" s="46"/>
    </row>
    <row r="122" spans="2:3">
      <c r="B122" s="46"/>
      <c r="C122" s="46"/>
    </row>
    <row r="123" spans="2:3">
      <c r="B123" s="46"/>
      <c r="C123" s="46"/>
    </row>
    <row r="124" spans="2:3">
      <c r="B124" s="46"/>
      <c r="C124" s="46"/>
    </row>
    <row r="125" spans="2:3">
      <c r="B125" s="46"/>
      <c r="C125" s="46"/>
    </row>
    <row r="126" spans="2:3">
      <c r="B126" s="46"/>
      <c r="C126" s="46"/>
    </row>
    <row r="127" spans="2:3">
      <c r="B127" s="46"/>
      <c r="C127" s="46"/>
    </row>
    <row r="128" spans="2:3">
      <c r="B128" s="46"/>
      <c r="C128" s="46"/>
    </row>
    <row r="129" spans="2:3">
      <c r="B129" s="46"/>
      <c r="C129" s="46"/>
    </row>
    <row r="130" spans="2:3">
      <c r="B130" s="46"/>
      <c r="C130" s="46"/>
    </row>
    <row r="131" spans="2:3">
      <c r="B131" s="46"/>
      <c r="C131" s="46"/>
    </row>
    <row r="132" spans="2:3">
      <c r="B132" s="46"/>
      <c r="C132" s="46"/>
    </row>
    <row r="133" spans="2:3">
      <c r="B133" s="46"/>
      <c r="C133" s="46"/>
    </row>
    <row r="134" spans="2:3">
      <c r="B134" s="46"/>
      <c r="C134" s="46"/>
    </row>
    <row r="135" spans="2:3">
      <c r="B135" s="46"/>
      <c r="C135" s="46"/>
    </row>
    <row r="136" spans="2:3">
      <c r="B136" s="46"/>
      <c r="C136" s="46"/>
    </row>
    <row r="137" spans="2:3">
      <c r="B137" s="46"/>
      <c r="C137" s="46"/>
    </row>
    <row r="138" spans="2:3">
      <c r="B138" s="46"/>
      <c r="C138" s="46"/>
    </row>
    <row r="179" hidden="1"/>
    <row r="180" hidden="1"/>
  </sheetData>
  <mergeCells count="4">
    <mergeCell ref="B41:C41"/>
    <mergeCell ref="A39:C39"/>
    <mergeCell ref="B40:C40"/>
    <mergeCell ref="B1:C1"/>
  </mergeCells>
  <pageMargins left="0.25" right="0.25" top="0.75" bottom="0.75" header="0.3" footer="0.3"/>
  <pageSetup paperSize="9" scale="4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FFC000"/>
    <pageSetUpPr fitToPage="1"/>
  </sheetPr>
  <dimension ref="A1:CB91"/>
  <sheetViews>
    <sheetView showGridLines="0" zoomScaleNormal="100" workbookViewId="0">
      <selection activeCell="F14" sqref="F14"/>
    </sheetView>
  </sheetViews>
  <sheetFormatPr defaultColWidth="9.140625" defaultRowHeight="12"/>
  <cols>
    <col min="1" max="1" width="60" style="46" customWidth="1"/>
    <col min="2" max="3" width="9.28515625" style="101" customWidth="1"/>
    <col min="4" max="16" width="9.28515625" style="46" customWidth="1"/>
    <col min="17" max="80" width="9.140625" style="46" customWidth="1"/>
    <col min="81" max="16384" width="9.140625" style="46"/>
  </cols>
  <sheetData>
    <row r="1" spans="1:80" s="77" customFormat="1" ht="14.25" customHeight="1">
      <c r="A1" s="602" t="s">
        <v>450</v>
      </c>
      <c r="B1" s="643" t="s">
        <v>180</v>
      </c>
      <c r="C1" s="643"/>
    </row>
    <row r="2" spans="1:80" s="79" customFormat="1" ht="14.25" customHeight="1">
      <c r="A2" s="526" t="s">
        <v>20</v>
      </c>
      <c r="B2" s="527" t="s">
        <v>1288</v>
      </c>
      <c r="C2" s="527" t="s">
        <v>1289</v>
      </c>
    </row>
    <row r="3" spans="1:80">
      <c r="A3" s="609" t="s">
        <v>199</v>
      </c>
      <c r="B3" s="530" t="s">
        <v>1337</v>
      </c>
      <c r="C3" s="598" t="s">
        <v>1220</v>
      </c>
    </row>
    <row r="4" spans="1:80" ht="12.75" customHeight="1">
      <c r="A4" s="612" t="s">
        <v>1433</v>
      </c>
      <c r="B4" s="568" t="s">
        <v>1236</v>
      </c>
      <c r="C4" s="613" t="s">
        <v>1165</v>
      </c>
    </row>
    <row r="5" spans="1:80" ht="12.75" customHeight="1">
      <c r="A5" s="612" t="s">
        <v>1434</v>
      </c>
      <c r="B5" s="568" t="s">
        <v>1143</v>
      </c>
      <c r="C5" s="613" t="s">
        <v>1166</v>
      </c>
    </row>
    <row r="6" spans="1:80" ht="12.75" customHeight="1">
      <c r="A6" s="612" t="s">
        <v>1435</v>
      </c>
      <c r="B6" s="568" t="s">
        <v>194</v>
      </c>
      <c r="C6" s="613" t="s">
        <v>438</v>
      </c>
    </row>
    <row r="7" spans="1:80" ht="12.75" customHeight="1">
      <c r="A7" s="595" t="s">
        <v>451</v>
      </c>
      <c r="B7" s="554" t="s">
        <v>1189</v>
      </c>
      <c r="C7" s="586" t="s">
        <v>1436</v>
      </c>
    </row>
    <row r="8" spans="1:80" ht="12.75" customHeight="1">
      <c r="A8" s="612" t="s">
        <v>1437</v>
      </c>
      <c r="B8" s="568" t="s">
        <v>1337</v>
      </c>
      <c r="C8" s="613" t="s">
        <v>1420</v>
      </c>
    </row>
    <row r="9" spans="1:80" ht="12.75" customHeight="1">
      <c r="A9" s="595" t="s">
        <v>452</v>
      </c>
      <c r="B9" s="554" t="s">
        <v>1337</v>
      </c>
      <c r="C9" s="586" t="s">
        <v>1420</v>
      </c>
    </row>
    <row r="10" spans="1:80" ht="12.75" customHeight="1">
      <c r="A10" s="595" t="s">
        <v>453</v>
      </c>
      <c r="B10" s="554" t="s">
        <v>1144</v>
      </c>
      <c r="C10" s="586" t="s">
        <v>243</v>
      </c>
    </row>
    <row r="11" spans="1:80" ht="12.75" customHeight="1">
      <c r="A11" s="606" t="s">
        <v>454</v>
      </c>
      <c r="B11" s="562" t="s">
        <v>1438</v>
      </c>
      <c r="C11" s="584" t="s">
        <v>1242</v>
      </c>
    </row>
    <row r="12" spans="1:80">
      <c r="A12" s="588" t="s">
        <v>455</v>
      </c>
      <c r="B12" s="562" t="s">
        <v>417</v>
      </c>
      <c r="C12" s="584" t="s">
        <v>1439</v>
      </c>
    </row>
    <row r="13" spans="1:80">
      <c r="A13" s="585" t="s">
        <v>258</v>
      </c>
      <c r="B13" s="554" t="s">
        <v>1440</v>
      </c>
      <c r="C13" s="586" t="s">
        <v>1441</v>
      </c>
    </row>
    <row r="14" spans="1:80">
      <c r="A14" s="585" t="s">
        <v>259</v>
      </c>
      <c r="B14" s="554" t="s">
        <v>116</v>
      </c>
      <c r="C14" s="586" t="s">
        <v>115</v>
      </c>
    </row>
    <row r="15" spans="1:80" s="45" customFormat="1" ht="11.25">
      <c r="A15" s="623"/>
      <c r="B15" s="624"/>
      <c r="C15" s="624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</row>
    <row r="16" spans="1:80" s="94" customFormat="1" ht="9">
      <c r="A16" s="640"/>
      <c r="B16" s="640"/>
      <c r="C16" s="640"/>
    </row>
    <row r="17" spans="1:3" s="94" customFormat="1" ht="9">
      <c r="A17" s="541" t="s">
        <v>67</v>
      </c>
      <c r="B17" s="640"/>
      <c r="C17" s="640"/>
    </row>
    <row r="18" spans="1:3" s="94" customFormat="1" ht="9">
      <c r="A18" s="541" t="s">
        <v>67</v>
      </c>
      <c r="B18" s="640"/>
      <c r="C18" s="640"/>
    </row>
    <row r="19" spans="1:3" s="94" customFormat="1" ht="9">
      <c r="A19" s="640"/>
      <c r="B19" s="640"/>
      <c r="C19" s="640"/>
    </row>
    <row r="20" spans="1:3" s="94" customFormat="1" ht="9">
      <c r="A20" s="541" t="s">
        <v>67</v>
      </c>
      <c r="B20" s="640"/>
      <c r="C20" s="640"/>
    </row>
    <row r="21" spans="1:3" s="94" customFormat="1" ht="9">
      <c r="A21" s="541" t="s">
        <v>67</v>
      </c>
      <c r="B21" s="640"/>
      <c r="C21" s="640"/>
    </row>
    <row r="91" spans="2:3" s="47" customFormat="1" ht="5.25">
      <c r="B91" s="109"/>
      <c r="C91" s="109"/>
    </row>
  </sheetData>
  <mergeCells count="7">
    <mergeCell ref="B1:C1"/>
    <mergeCell ref="B21:C21"/>
    <mergeCell ref="A19:C19"/>
    <mergeCell ref="B20:C20"/>
    <mergeCell ref="A16:C16"/>
    <mergeCell ref="B17:C17"/>
    <mergeCell ref="B18:C18"/>
  </mergeCells>
  <pageMargins left="0.25" right="0.25" top="0.75" bottom="0.75" header="0.3" footer="0.3"/>
  <pageSetup paperSize="9" scale="7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tabColor rgb="FFFFC000"/>
    <pageSetUpPr fitToPage="1"/>
  </sheetPr>
  <dimension ref="A1:C100"/>
  <sheetViews>
    <sheetView showGridLines="0" topLeftCell="A17" zoomScaleNormal="100" workbookViewId="0">
      <selection activeCell="A22" sqref="A22"/>
    </sheetView>
  </sheetViews>
  <sheetFormatPr defaultColWidth="9.140625" defaultRowHeight="12"/>
  <cols>
    <col min="1" max="1" width="40.7109375" style="46" customWidth="1"/>
    <col min="2" max="2" width="10.7109375" style="101" customWidth="1"/>
    <col min="3" max="3" width="11.140625" style="101" customWidth="1"/>
    <col min="4" max="4" width="9.28515625" style="46" customWidth="1"/>
    <col min="5" max="7" width="9.140625" style="46" customWidth="1"/>
    <col min="8" max="16384" width="9.140625" style="46"/>
  </cols>
  <sheetData>
    <row r="1" spans="1:3" s="77" customFormat="1" ht="14.25" customHeight="1">
      <c r="A1" s="602" t="s">
        <v>403</v>
      </c>
      <c r="B1" s="611">
        <v>2024</v>
      </c>
      <c r="C1" s="611">
        <v>2023</v>
      </c>
    </row>
    <row r="2" spans="1:3" s="79" customFormat="1" ht="27.95" customHeight="1">
      <c r="A2" s="526" t="s">
        <v>20</v>
      </c>
      <c r="B2" s="527" t="s">
        <v>1397</v>
      </c>
      <c r="C2" s="527" t="s">
        <v>369</v>
      </c>
    </row>
    <row r="3" spans="1:3" s="77" customFormat="1" ht="14.25" customHeight="1">
      <c r="A3" s="595" t="s">
        <v>1442</v>
      </c>
      <c r="B3" s="554" t="s">
        <v>1445</v>
      </c>
      <c r="C3" s="586" t="s">
        <v>1203</v>
      </c>
    </row>
    <row r="4" spans="1:3" s="79" customFormat="1" ht="12.75" customHeight="1">
      <c r="A4" s="595" t="s">
        <v>1443</v>
      </c>
      <c r="B4" s="554" t="s">
        <v>121</v>
      </c>
      <c r="C4" s="586" t="s">
        <v>1251</v>
      </c>
    </row>
    <row r="5" spans="1:3" s="77" customFormat="1" ht="14.25" customHeight="1">
      <c r="A5" s="595" t="s">
        <v>406</v>
      </c>
      <c r="B5" s="554" t="s">
        <v>1446</v>
      </c>
      <c r="C5" s="586" t="s">
        <v>1252</v>
      </c>
    </row>
    <row r="6" spans="1:3" s="79" customFormat="1" ht="12.75">
      <c r="A6" s="595" t="s">
        <v>407</v>
      </c>
      <c r="B6" s="554" t="s">
        <v>1192</v>
      </c>
      <c r="C6" s="586" t="s">
        <v>1253</v>
      </c>
    </row>
    <row r="7" spans="1:3" s="77" customFormat="1" ht="13.5" customHeight="1">
      <c r="A7" s="595" t="s">
        <v>410</v>
      </c>
      <c r="B7" s="554" t="s">
        <v>1447</v>
      </c>
      <c r="C7" s="586" t="s">
        <v>1172</v>
      </c>
    </row>
    <row r="8" spans="1:3" s="79" customFormat="1" ht="12.75">
      <c r="A8" s="595" t="s">
        <v>411</v>
      </c>
      <c r="B8" s="554" t="s">
        <v>1448</v>
      </c>
      <c r="C8" s="586" t="s">
        <v>1254</v>
      </c>
    </row>
    <row r="9" spans="1:3">
      <c r="A9" s="595" t="s">
        <v>412</v>
      </c>
      <c r="B9" s="554" t="s">
        <v>1286</v>
      </c>
      <c r="C9" s="586" t="s">
        <v>1176</v>
      </c>
    </row>
    <row r="10" spans="1:3">
      <c r="A10" s="595" t="s">
        <v>413</v>
      </c>
      <c r="B10" s="554" t="s">
        <v>1449</v>
      </c>
      <c r="C10" s="610" t="s">
        <v>1255</v>
      </c>
    </row>
    <row r="11" spans="1:3">
      <c r="A11" s="595" t="s">
        <v>1444</v>
      </c>
      <c r="B11" s="554" t="s">
        <v>1450</v>
      </c>
      <c r="C11" s="586" t="s">
        <v>1256</v>
      </c>
    </row>
    <row r="12" spans="1:3">
      <c r="A12" s="595" t="s">
        <v>415</v>
      </c>
      <c r="B12" s="554" t="s">
        <v>1454</v>
      </c>
      <c r="C12" s="586" t="s">
        <v>1257</v>
      </c>
    </row>
    <row r="13" spans="1:3">
      <c r="A13" s="609" t="s">
        <v>370</v>
      </c>
      <c r="B13" s="530" t="s">
        <v>1398</v>
      </c>
      <c r="C13" s="598" t="s">
        <v>1223</v>
      </c>
    </row>
    <row r="14" spans="1:3" ht="12.75" customHeight="1">
      <c r="A14" s="595" t="s">
        <v>371</v>
      </c>
      <c r="B14" s="554" t="s">
        <v>1399</v>
      </c>
      <c r="C14" s="586" t="s">
        <v>1224</v>
      </c>
    </row>
    <row r="15" spans="1:3" ht="12" customHeight="1">
      <c r="A15" s="595" t="s">
        <v>416</v>
      </c>
      <c r="B15" s="554" t="s">
        <v>1455</v>
      </c>
      <c r="C15" s="586" t="s">
        <v>1258</v>
      </c>
    </row>
    <row r="16" spans="1:3" ht="12" customHeight="1">
      <c r="A16" s="595" t="s">
        <v>1451</v>
      </c>
      <c r="B16" s="554" t="s">
        <v>84</v>
      </c>
      <c r="C16" s="586" t="s">
        <v>84</v>
      </c>
    </row>
    <row r="17" spans="1:3" ht="12" customHeight="1">
      <c r="A17" s="595" t="s">
        <v>1452</v>
      </c>
      <c r="B17" s="554" t="s">
        <v>1278</v>
      </c>
      <c r="C17" s="586" t="s">
        <v>560</v>
      </c>
    </row>
    <row r="18" spans="1:3">
      <c r="A18" s="595" t="s">
        <v>1453</v>
      </c>
      <c r="B18" s="554" t="s">
        <v>1400</v>
      </c>
      <c r="C18" s="586" t="s">
        <v>1402</v>
      </c>
    </row>
    <row r="19" spans="1:3" ht="12" customHeight="1">
      <c r="A19" s="595" t="s">
        <v>387</v>
      </c>
      <c r="B19" s="554" t="s">
        <v>1407</v>
      </c>
      <c r="C19" s="586" t="s">
        <v>1175</v>
      </c>
    </row>
    <row r="20" spans="1:3">
      <c r="A20" s="606" t="s">
        <v>419</v>
      </c>
      <c r="B20" s="562" t="s">
        <v>1458</v>
      </c>
      <c r="C20" s="584" t="s">
        <v>1259</v>
      </c>
    </row>
    <row r="21" spans="1:3">
      <c r="A21" s="588" t="s">
        <v>420</v>
      </c>
      <c r="B21" s="562" t="s">
        <v>1459</v>
      </c>
      <c r="C21" s="584" t="s">
        <v>1260</v>
      </c>
    </row>
    <row r="22" spans="1:3" s="348" customFormat="1" ht="11.25">
      <c r="A22" s="595" t="s">
        <v>421</v>
      </c>
      <c r="B22" s="554" t="s">
        <v>1244</v>
      </c>
      <c r="C22" s="586" t="s">
        <v>1244</v>
      </c>
    </row>
    <row r="23" spans="1:3" s="348" customFormat="1" ht="11.25">
      <c r="A23" s="595" t="s">
        <v>423</v>
      </c>
      <c r="B23" s="554" t="s">
        <v>1168</v>
      </c>
      <c r="C23" s="586" t="s">
        <v>1168</v>
      </c>
    </row>
    <row r="24" spans="1:3">
      <c r="A24" s="595" t="s">
        <v>425</v>
      </c>
      <c r="B24" s="554" t="s">
        <v>1460</v>
      </c>
      <c r="C24" s="586" t="s">
        <v>1249</v>
      </c>
    </row>
    <row r="25" spans="1:3" ht="12.75" customHeight="1">
      <c r="A25" s="595" t="s">
        <v>428</v>
      </c>
      <c r="B25" s="554" t="s">
        <v>1461</v>
      </c>
      <c r="C25" s="586" t="s">
        <v>1174</v>
      </c>
    </row>
    <row r="26" spans="1:3">
      <c r="A26" s="606" t="s">
        <v>397</v>
      </c>
      <c r="B26" s="562" t="s">
        <v>1462</v>
      </c>
      <c r="C26" s="584" t="s">
        <v>1250</v>
      </c>
    </row>
    <row r="27" spans="1:3" ht="12.75" customHeight="1">
      <c r="A27" s="595" t="s">
        <v>430</v>
      </c>
      <c r="B27" s="554" t="s">
        <v>1463</v>
      </c>
      <c r="C27" s="586" t="s">
        <v>1261</v>
      </c>
    </row>
    <row r="28" spans="1:3">
      <c r="A28" s="595" t="s">
        <v>1266</v>
      </c>
      <c r="B28" s="554" t="s">
        <v>1464</v>
      </c>
      <c r="C28" s="586" t="s">
        <v>1262</v>
      </c>
    </row>
    <row r="29" spans="1:3">
      <c r="A29" s="595" t="s">
        <v>432</v>
      </c>
      <c r="B29" s="554" t="s">
        <v>1465</v>
      </c>
      <c r="C29" s="586" t="s">
        <v>1240</v>
      </c>
    </row>
    <row r="30" spans="1:3">
      <c r="A30" s="595" t="s">
        <v>1456</v>
      </c>
      <c r="B30" s="554" t="s">
        <v>1466</v>
      </c>
      <c r="C30" s="586" t="s">
        <v>1263</v>
      </c>
    </row>
    <row r="31" spans="1:3">
      <c r="A31" s="595" t="s">
        <v>1457</v>
      </c>
      <c r="B31" s="554" t="s">
        <v>1208</v>
      </c>
      <c r="C31" s="586" t="s">
        <v>1264</v>
      </c>
    </row>
    <row r="32" spans="1:3">
      <c r="A32" s="606" t="s">
        <v>434</v>
      </c>
      <c r="B32" s="562" t="s">
        <v>1467</v>
      </c>
      <c r="C32" s="584" t="s">
        <v>1265</v>
      </c>
    </row>
    <row r="33" spans="1:3" ht="12.75" customHeight="1">
      <c r="A33" s="595" t="s">
        <v>1266</v>
      </c>
      <c r="B33" s="554" t="s">
        <v>1330</v>
      </c>
      <c r="C33" s="586" t="s">
        <v>1267</v>
      </c>
    </row>
    <row r="34" spans="1:3" ht="12.75" customHeight="1">
      <c r="A34" s="595" t="s">
        <v>1468</v>
      </c>
      <c r="B34" s="554" t="s">
        <v>1386</v>
      </c>
      <c r="C34" s="586" t="s">
        <v>1159</v>
      </c>
    </row>
    <row r="35" spans="1:3" ht="12" customHeight="1">
      <c r="A35" s="595" t="s">
        <v>373</v>
      </c>
      <c r="B35" s="554" t="s">
        <v>1470</v>
      </c>
      <c r="C35" s="586" t="s">
        <v>1268</v>
      </c>
    </row>
    <row r="36" spans="1:3">
      <c r="A36" s="595" t="s">
        <v>436</v>
      </c>
      <c r="B36" s="554" t="s">
        <v>1264</v>
      </c>
      <c r="C36" s="586" t="s">
        <v>1269</v>
      </c>
    </row>
    <row r="37" spans="1:3">
      <c r="A37" s="595" t="s">
        <v>1469</v>
      </c>
      <c r="B37" s="554" t="s">
        <v>198</v>
      </c>
      <c r="C37" s="586" t="s">
        <v>1270</v>
      </c>
    </row>
    <row r="38" spans="1:3">
      <c r="A38" s="595" t="s">
        <v>1457</v>
      </c>
      <c r="B38" s="554" t="s">
        <v>1471</v>
      </c>
      <c r="C38" s="586" t="s">
        <v>1271</v>
      </c>
    </row>
    <row r="39" spans="1:3">
      <c r="A39" s="606" t="s">
        <v>439</v>
      </c>
      <c r="B39" s="562" t="s">
        <v>1472</v>
      </c>
      <c r="C39" s="584" t="s">
        <v>1272</v>
      </c>
    </row>
    <row r="40" spans="1:3">
      <c r="A40" s="588" t="s">
        <v>440</v>
      </c>
      <c r="B40" s="562" t="s">
        <v>1459</v>
      </c>
      <c r="C40" s="584" t="s">
        <v>1260</v>
      </c>
    </row>
    <row r="41" spans="1:3">
      <c r="B41" s="46"/>
      <c r="C41" s="46"/>
    </row>
    <row r="42" spans="1:3">
      <c r="A42" s="347"/>
      <c r="B42" s="347"/>
      <c r="C42" s="347"/>
    </row>
    <row r="43" spans="1:3">
      <c r="A43" s="111"/>
      <c r="B43" s="287"/>
      <c r="C43" s="287"/>
    </row>
    <row r="44" spans="1:3" ht="12.75" customHeight="1">
      <c r="A44" s="111"/>
      <c r="B44" s="287"/>
      <c r="C44" s="287"/>
    </row>
    <row r="47" spans="1:3" s="45" customFormat="1">
      <c r="A47" s="46"/>
      <c r="B47" s="101"/>
      <c r="C47" s="101"/>
    </row>
    <row r="48" spans="1:3" s="111" customFormat="1">
      <c r="A48" s="46"/>
      <c r="B48" s="101"/>
      <c r="C48" s="101"/>
    </row>
    <row r="49" spans="1:3" s="111" customFormat="1">
      <c r="A49" s="46"/>
      <c r="B49" s="101"/>
      <c r="C49" s="101"/>
    </row>
    <row r="50" spans="1:3" s="111" customFormat="1">
      <c r="A50" s="46"/>
      <c r="B50" s="101"/>
      <c r="C50" s="101"/>
    </row>
    <row r="94" spans="1:3">
      <c r="A94" s="75"/>
      <c r="B94" s="92"/>
      <c r="C94" s="92"/>
    </row>
    <row r="100" spans="1:3" s="47" customFormat="1">
      <c r="A100" s="46"/>
      <c r="B100" s="101"/>
      <c r="C100" s="101"/>
    </row>
  </sheetData>
  <dataConsolidate/>
  <pageMargins left="0.25" right="0.25" top="0.75" bottom="0.75" header="0.3" footer="0.3"/>
  <pageSetup paperSize="9" scale="24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FFC000"/>
    <pageSetUpPr fitToPage="1"/>
  </sheetPr>
  <dimension ref="A1:M86"/>
  <sheetViews>
    <sheetView showGridLines="0" zoomScaleNormal="100" zoomScaleSheetLayoutView="100" workbookViewId="0">
      <selection activeCell="K18" sqref="K18"/>
    </sheetView>
  </sheetViews>
  <sheetFormatPr defaultColWidth="9.140625" defaultRowHeight="12"/>
  <cols>
    <col min="1" max="1" width="32.140625" style="46" customWidth="1"/>
    <col min="2" max="6" width="9.28515625" style="101" customWidth="1"/>
    <col min="7" max="7" width="9.85546875" style="101" customWidth="1"/>
    <col min="8" max="8" width="11" style="102" customWidth="1"/>
    <col min="9" max="13" width="9.28515625" style="102" customWidth="1"/>
    <col min="14" max="14" width="9.28515625" style="46" customWidth="1"/>
    <col min="15" max="16384" width="9.140625" style="46"/>
  </cols>
  <sheetData>
    <row r="1" spans="1:13" s="77" customFormat="1" ht="23.25" customHeight="1">
      <c r="A1" s="644" t="s">
        <v>456</v>
      </c>
      <c r="B1" s="645"/>
      <c r="C1" s="645"/>
      <c r="D1" s="645"/>
      <c r="E1" s="645"/>
      <c r="F1" s="645"/>
      <c r="G1" s="645"/>
      <c r="H1" s="646" t="s">
        <v>457</v>
      </c>
      <c r="I1" s="646"/>
      <c r="J1" s="392" t="s">
        <v>67</v>
      </c>
      <c r="K1" s="392"/>
      <c r="L1" s="392" t="s">
        <v>67</v>
      </c>
      <c r="M1" s="392"/>
    </row>
    <row r="2" spans="1:13" s="79" customFormat="1" ht="98.25" customHeight="1">
      <c r="A2" s="526" t="s">
        <v>20</v>
      </c>
      <c r="B2" s="527" t="s">
        <v>421</v>
      </c>
      <c r="C2" s="527" t="s">
        <v>458</v>
      </c>
      <c r="D2" s="527" t="s">
        <v>459</v>
      </c>
      <c r="E2" s="527" t="s">
        <v>460</v>
      </c>
      <c r="F2" s="527" t="s">
        <v>461</v>
      </c>
      <c r="G2" s="527" t="s">
        <v>364</v>
      </c>
      <c r="H2" s="527" t="s">
        <v>410</v>
      </c>
      <c r="I2" s="527" t="s">
        <v>462</v>
      </c>
      <c r="J2" s="527" t="s">
        <v>463</v>
      </c>
      <c r="K2" s="527" t="s">
        <v>464</v>
      </c>
      <c r="L2" s="527" t="s">
        <v>428</v>
      </c>
      <c r="M2" s="527" t="s">
        <v>397</v>
      </c>
    </row>
    <row r="3" spans="1:13" s="36" customFormat="1">
      <c r="A3" s="588" t="s">
        <v>472</v>
      </c>
      <c r="B3" s="562" t="s">
        <v>422</v>
      </c>
      <c r="C3" s="562" t="s">
        <v>424</v>
      </c>
      <c r="D3" s="584" t="s">
        <v>473</v>
      </c>
      <c r="E3" s="584" t="s">
        <v>402</v>
      </c>
      <c r="F3" s="584" t="s">
        <v>474</v>
      </c>
      <c r="G3" s="584" t="s">
        <v>475</v>
      </c>
      <c r="H3" s="604" t="s">
        <v>269</v>
      </c>
      <c r="I3" s="604" t="s">
        <v>476</v>
      </c>
      <c r="J3" s="604" t="s">
        <v>477</v>
      </c>
      <c r="K3" s="605" t="s">
        <v>426</v>
      </c>
      <c r="L3" s="605" t="s">
        <v>429</v>
      </c>
      <c r="M3" s="605" t="s">
        <v>401</v>
      </c>
    </row>
    <row r="4" spans="1:13">
      <c r="A4" s="595" t="s">
        <v>199</v>
      </c>
      <c r="B4" s="554" t="s">
        <v>84</v>
      </c>
      <c r="C4" s="554" t="s">
        <v>67</v>
      </c>
      <c r="D4" s="586" t="s">
        <v>67</v>
      </c>
      <c r="E4" s="586" t="s">
        <v>67</v>
      </c>
      <c r="F4" s="586" t="s">
        <v>1331</v>
      </c>
      <c r="G4" s="586" t="s">
        <v>67</v>
      </c>
      <c r="H4" s="607" t="s">
        <v>67</v>
      </c>
      <c r="I4" s="607" t="s">
        <v>67</v>
      </c>
      <c r="J4" s="607" t="s">
        <v>67</v>
      </c>
      <c r="K4" s="608" t="s">
        <v>1331</v>
      </c>
      <c r="L4" s="608" t="s">
        <v>115</v>
      </c>
      <c r="M4" s="608" t="s">
        <v>1220</v>
      </c>
    </row>
    <row r="5" spans="1:13" ht="12.75" customHeight="1">
      <c r="A5" s="595" t="s">
        <v>465</v>
      </c>
      <c r="B5" s="554" t="s">
        <v>84</v>
      </c>
      <c r="C5" s="554" t="s">
        <v>84</v>
      </c>
      <c r="D5" s="586" t="s">
        <v>84</v>
      </c>
      <c r="E5" s="586" t="s">
        <v>84</v>
      </c>
      <c r="F5" s="586" t="s">
        <v>84</v>
      </c>
      <c r="G5" s="586" t="s">
        <v>1171</v>
      </c>
      <c r="H5" s="607" t="s">
        <v>84</v>
      </c>
      <c r="I5" s="607" t="s">
        <v>235</v>
      </c>
      <c r="J5" s="607" t="s">
        <v>196</v>
      </c>
      <c r="K5" s="608" t="s">
        <v>1242</v>
      </c>
      <c r="L5" s="608" t="s">
        <v>84</v>
      </c>
      <c r="M5" s="608" t="s">
        <v>1242</v>
      </c>
    </row>
    <row r="6" spans="1:13" ht="12.75" customHeight="1">
      <c r="A6" s="606" t="s">
        <v>466</v>
      </c>
      <c r="B6" s="562" t="s">
        <v>84</v>
      </c>
      <c r="C6" s="562" t="s">
        <v>67</v>
      </c>
      <c r="D6" s="584" t="s">
        <v>67</v>
      </c>
      <c r="E6" s="584" t="s">
        <v>67</v>
      </c>
      <c r="F6" s="584" t="s">
        <v>1331</v>
      </c>
      <c r="G6" s="584" t="s">
        <v>1171</v>
      </c>
      <c r="H6" s="604" t="s">
        <v>84</v>
      </c>
      <c r="I6" s="604" t="s">
        <v>235</v>
      </c>
      <c r="J6" s="604" t="s">
        <v>196</v>
      </c>
      <c r="K6" s="605" t="s">
        <v>1441</v>
      </c>
      <c r="L6" s="605" t="s">
        <v>115</v>
      </c>
      <c r="M6" s="605" t="s">
        <v>1439</v>
      </c>
    </row>
    <row r="7" spans="1:13" ht="12.75" customHeight="1">
      <c r="A7" s="585" t="s">
        <v>467</v>
      </c>
      <c r="B7" s="554" t="s">
        <v>84</v>
      </c>
      <c r="C7" s="554" t="s">
        <v>67</v>
      </c>
      <c r="D7" s="586" t="s">
        <v>67</v>
      </c>
      <c r="E7" s="586" t="s">
        <v>67</v>
      </c>
      <c r="F7" s="586" t="s">
        <v>115</v>
      </c>
      <c r="G7" s="586" t="s">
        <v>67</v>
      </c>
      <c r="H7" s="607" t="s">
        <v>67</v>
      </c>
      <c r="I7" s="607" t="s">
        <v>67</v>
      </c>
      <c r="J7" s="607" t="s">
        <v>67</v>
      </c>
      <c r="K7" s="608" t="s">
        <v>115</v>
      </c>
      <c r="L7" s="608" t="s">
        <v>67</v>
      </c>
      <c r="M7" s="608" t="s">
        <v>115</v>
      </c>
    </row>
    <row r="8" spans="1:13" ht="12.75" customHeight="1">
      <c r="A8" s="585" t="s">
        <v>468</v>
      </c>
      <c r="B8" s="554" t="s">
        <v>84</v>
      </c>
      <c r="C8" s="554" t="s">
        <v>67</v>
      </c>
      <c r="D8" s="586" t="s">
        <v>67</v>
      </c>
      <c r="E8" s="586" t="s">
        <v>67</v>
      </c>
      <c r="F8" s="586" t="s">
        <v>187</v>
      </c>
      <c r="G8" s="586" t="s">
        <v>67</v>
      </c>
      <c r="H8" s="607" t="s">
        <v>67</v>
      </c>
      <c r="I8" s="607" t="s">
        <v>67</v>
      </c>
      <c r="J8" s="607" t="s">
        <v>67</v>
      </c>
      <c r="K8" s="608" t="s">
        <v>187</v>
      </c>
      <c r="L8" s="608" t="s">
        <v>67</v>
      </c>
      <c r="M8" s="608" t="s">
        <v>187</v>
      </c>
    </row>
    <row r="9" spans="1:13" ht="12.75" customHeight="1">
      <c r="A9" s="585" t="s">
        <v>469</v>
      </c>
      <c r="B9" s="554" t="s">
        <v>84</v>
      </c>
      <c r="C9" s="554" t="s">
        <v>67</v>
      </c>
      <c r="D9" s="586" t="s">
        <v>243</v>
      </c>
      <c r="E9" s="586" t="s">
        <v>67</v>
      </c>
      <c r="F9" s="586" t="s">
        <v>67</v>
      </c>
      <c r="G9" s="586" t="s">
        <v>67</v>
      </c>
      <c r="H9" s="607" t="s">
        <v>67</v>
      </c>
      <c r="I9" s="607" t="s">
        <v>67</v>
      </c>
      <c r="J9" s="607" t="s">
        <v>67</v>
      </c>
      <c r="K9" s="608" t="s">
        <v>243</v>
      </c>
      <c r="L9" s="608" t="s">
        <v>67</v>
      </c>
      <c r="M9" s="608" t="s">
        <v>243</v>
      </c>
    </row>
    <row r="10" spans="1:13">
      <c r="A10" s="588" t="s">
        <v>1473</v>
      </c>
      <c r="B10" s="562" t="s">
        <v>422</v>
      </c>
      <c r="C10" s="562" t="s">
        <v>424</v>
      </c>
      <c r="D10" s="584" t="s">
        <v>1474</v>
      </c>
      <c r="E10" s="584" t="s">
        <v>402</v>
      </c>
      <c r="F10" s="584" t="s">
        <v>1475</v>
      </c>
      <c r="G10" s="584" t="s">
        <v>225</v>
      </c>
      <c r="H10" s="604" t="s">
        <v>269</v>
      </c>
      <c r="I10" s="604" t="s">
        <v>1461</v>
      </c>
      <c r="J10" s="604" t="s">
        <v>1284</v>
      </c>
      <c r="K10" s="605" t="s">
        <v>1476</v>
      </c>
      <c r="L10" s="605" t="s">
        <v>1477</v>
      </c>
      <c r="M10" s="605" t="s">
        <v>1478</v>
      </c>
    </row>
    <row r="11" spans="1:13">
      <c r="A11" s="588" t="s">
        <v>1243</v>
      </c>
      <c r="B11" s="562" t="s">
        <v>1244</v>
      </c>
      <c r="C11" s="562" t="s">
        <v>1168</v>
      </c>
      <c r="D11" s="584" t="s">
        <v>235</v>
      </c>
      <c r="E11" s="584" t="s">
        <v>84</v>
      </c>
      <c r="F11" s="584" t="s">
        <v>1245</v>
      </c>
      <c r="G11" s="584" t="s">
        <v>1246</v>
      </c>
      <c r="H11" s="604" t="s">
        <v>84</v>
      </c>
      <c r="I11" s="604" t="s">
        <v>1247</v>
      </c>
      <c r="J11" s="604" t="s">
        <v>1248</v>
      </c>
      <c r="K11" s="605" t="s">
        <v>1249</v>
      </c>
      <c r="L11" s="605" t="s">
        <v>1174</v>
      </c>
      <c r="M11" s="605" t="s">
        <v>1250</v>
      </c>
    </row>
    <row r="12" spans="1:13" s="36" customFormat="1">
      <c r="A12" s="595" t="s">
        <v>199</v>
      </c>
      <c r="B12" s="554" t="s">
        <v>84</v>
      </c>
      <c r="C12" s="554" t="s">
        <v>67</v>
      </c>
      <c r="D12" s="586" t="s">
        <v>67</v>
      </c>
      <c r="E12" s="586" t="s">
        <v>67</v>
      </c>
      <c r="F12" s="586" t="s">
        <v>1339</v>
      </c>
      <c r="G12" s="586" t="s">
        <v>67</v>
      </c>
      <c r="H12" s="607" t="s">
        <v>67</v>
      </c>
      <c r="I12" s="607" t="s">
        <v>67</v>
      </c>
      <c r="J12" s="607" t="s">
        <v>67</v>
      </c>
      <c r="K12" s="608" t="s">
        <v>1339</v>
      </c>
      <c r="L12" s="608" t="s">
        <v>115</v>
      </c>
      <c r="M12" s="608" t="s">
        <v>1337</v>
      </c>
    </row>
    <row r="13" spans="1:13" s="36" customFormat="1">
      <c r="A13" s="595" t="s">
        <v>465</v>
      </c>
      <c r="B13" s="554" t="s">
        <v>84</v>
      </c>
      <c r="C13" s="554" t="s">
        <v>84</v>
      </c>
      <c r="D13" s="586" t="s">
        <v>84</v>
      </c>
      <c r="E13" s="586" t="s">
        <v>84</v>
      </c>
      <c r="F13" s="586" t="s">
        <v>84</v>
      </c>
      <c r="G13" s="586" t="s">
        <v>1238</v>
      </c>
      <c r="H13" s="607" t="s">
        <v>84</v>
      </c>
      <c r="I13" s="607" t="s">
        <v>1196</v>
      </c>
      <c r="J13" s="607" t="s">
        <v>1171</v>
      </c>
      <c r="K13" s="608" t="s">
        <v>1438</v>
      </c>
      <c r="L13" s="608" t="s">
        <v>84</v>
      </c>
      <c r="M13" s="608" t="s">
        <v>1438</v>
      </c>
    </row>
    <row r="14" spans="1:13" s="36" customFormat="1" ht="12.75" customHeight="1">
      <c r="A14" s="606" t="s">
        <v>466</v>
      </c>
      <c r="B14" s="562" t="s">
        <v>84</v>
      </c>
      <c r="C14" s="562" t="s">
        <v>67</v>
      </c>
      <c r="D14" s="584" t="s">
        <v>67</v>
      </c>
      <c r="E14" s="584" t="s">
        <v>67</v>
      </c>
      <c r="F14" s="584" t="s">
        <v>1339</v>
      </c>
      <c r="G14" s="584" t="s">
        <v>1238</v>
      </c>
      <c r="H14" s="604" t="s">
        <v>84</v>
      </c>
      <c r="I14" s="604" t="s">
        <v>1196</v>
      </c>
      <c r="J14" s="604" t="s">
        <v>1171</v>
      </c>
      <c r="K14" s="605" t="s">
        <v>1440</v>
      </c>
      <c r="L14" s="605" t="s">
        <v>116</v>
      </c>
      <c r="M14" s="605" t="s">
        <v>417</v>
      </c>
    </row>
    <row r="15" spans="1:13" s="36" customFormat="1" ht="12.75" customHeight="1">
      <c r="A15" s="585" t="s">
        <v>467</v>
      </c>
      <c r="B15" s="554" t="s">
        <v>84</v>
      </c>
      <c r="C15" s="554" t="s">
        <v>67</v>
      </c>
      <c r="D15" s="586" t="s">
        <v>67</v>
      </c>
      <c r="E15" s="586" t="s">
        <v>67</v>
      </c>
      <c r="F15" s="586" t="s">
        <v>116</v>
      </c>
      <c r="G15" s="586" t="s">
        <v>67</v>
      </c>
      <c r="H15" s="607" t="s">
        <v>67</v>
      </c>
      <c r="I15" s="607" t="s">
        <v>67</v>
      </c>
      <c r="J15" s="607" t="s">
        <v>67</v>
      </c>
      <c r="K15" s="608" t="s">
        <v>116</v>
      </c>
      <c r="L15" s="608" t="s">
        <v>67</v>
      </c>
      <c r="M15" s="608" t="s">
        <v>116</v>
      </c>
    </row>
    <row r="16" spans="1:13" s="36" customFormat="1" ht="12.75" customHeight="1">
      <c r="A16" s="585" t="s">
        <v>469</v>
      </c>
      <c r="B16" s="554" t="s">
        <v>84</v>
      </c>
      <c r="C16" s="554" t="s">
        <v>67</v>
      </c>
      <c r="D16" s="586" t="s">
        <v>115</v>
      </c>
      <c r="E16" s="586" t="s">
        <v>67</v>
      </c>
      <c r="F16" s="586" t="s">
        <v>67</v>
      </c>
      <c r="G16" s="586" t="s">
        <v>67</v>
      </c>
      <c r="H16" s="607" t="s">
        <v>67</v>
      </c>
      <c r="I16" s="607" t="s">
        <v>67</v>
      </c>
      <c r="J16" s="607" t="s">
        <v>67</v>
      </c>
      <c r="K16" s="608" t="s">
        <v>115</v>
      </c>
      <c r="L16" s="608" t="s">
        <v>67</v>
      </c>
      <c r="M16" s="608" t="s">
        <v>115</v>
      </c>
    </row>
    <row r="17" spans="1:13" s="108" customFormat="1" ht="13.5" customHeight="1">
      <c r="A17" s="585" t="s">
        <v>54</v>
      </c>
      <c r="B17" s="554" t="s">
        <v>84</v>
      </c>
      <c r="C17" s="554" t="s">
        <v>84</v>
      </c>
      <c r="D17" s="586" t="s">
        <v>84</v>
      </c>
      <c r="E17" s="586" t="s">
        <v>84</v>
      </c>
      <c r="F17" s="586" t="s">
        <v>84</v>
      </c>
      <c r="G17" s="586" t="s">
        <v>84</v>
      </c>
      <c r="H17" s="607" t="s">
        <v>84</v>
      </c>
      <c r="I17" s="607" t="s">
        <v>84</v>
      </c>
      <c r="J17" s="607" t="s">
        <v>84</v>
      </c>
      <c r="K17" s="608" t="s">
        <v>84</v>
      </c>
      <c r="L17" s="608" t="s">
        <v>1173</v>
      </c>
      <c r="M17" s="608" t="s">
        <v>1173</v>
      </c>
    </row>
    <row r="18" spans="1:13" s="628" customFormat="1" ht="11.25">
      <c r="A18" s="588" t="s">
        <v>1479</v>
      </c>
      <c r="B18" s="562" t="s">
        <v>1244</v>
      </c>
      <c r="C18" s="562" t="s">
        <v>1168</v>
      </c>
      <c r="D18" s="584" t="s">
        <v>1167</v>
      </c>
      <c r="E18" s="584" t="s">
        <v>84</v>
      </c>
      <c r="F18" s="584" t="s">
        <v>1480</v>
      </c>
      <c r="G18" s="584" t="s">
        <v>1481</v>
      </c>
      <c r="H18" s="604" t="s">
        <v>84</v>
      </c>
      <c r="I18" s="604" t="s">
        <v>1482</v>
      </c>
      <c r="J18" s="604" t="s">
        <v>1483</v>
      </c>
      <c r="K18" s="605" t="s">
        <v>1460</v>
      </c>
      <c r="L18" s="605" t="s">
        <v>1461</v>
      </c>
      <c r="M18" s="605" t="s">
        <v>1462</v>
      </c>
    </row>
    <row r="19" spans="1:13" s="108" customFormat="1" ht="9">
      <c r="A19" s="286" t="s">
        <v>67</v>
      </c>
      <c r="B19" s="640"/>
      <c r="C19" s="640"/>
      <c r="D19" s="640"/>
      <c r="E19" s="640"/>
      <c r="F19" s="640"/>
      <c r="G19" s="640"/>
      <c r="H19" s="640"/>
      <c r="I19" s="640"/>
      <c r="J19" s="640"/>
      <c r="K19" s="640"/>
      <c r="L19" s="640"/>
      <c r="M19" s="640"/>
    </row>
    <row r="20" spans="1:13" s="108" customFormat="1" ht="9">
      <c r="A20" s="286" t="s">
        <v>67</v>
      </c>
      <c r="B20" s="640"/>
      <c r="C20" s="640"/>
      <c r="D20" s="640"/>
      <c r="E20" s="640"/>
      <c r="F20" s="640"/>
      <c r="G20" s="640"/>
      <c r="H20" s="640"/>
      <c r="I20" s="640"/>
      <c r="J20" s="640"/>
      <c r="K20" s="640"/>
      <c r="L20" s="640"/>
      <c r="M20" s="640"/>
    </row>
    <row r="21" spans="1:13" s="108" customFormat="1" ht="9">
      <c r="A21" s="286" t="s">
        <v>67</v>
      </c>
      <c r="B21" s="640"/>
      <c r="C21" s="640"/>
      <c r="D21" s="640"/>
      <c r="E21" s="640"/>
      <c r="F21" s="640"/>
      <c r="G21" s="640"/>
      <c r="H21" s="640"/>
      <c r="I21" s="640"/>
      <c r="J21" s="640"/>
      <c r="K21" s="640"/>
      <c r="L21" s="640"/>
      <c r="M21" s="640"/>
    </row>
    <row r="22" spans="1:13" s="108" customFormat="1" ht="9">
      <c r="A22" s="286" t="s">
        <v>67</v>
      </c>
      <c r="B22" s="640"/>
      <c r="C22" s="640"/>
      <c r="D22" s="640"/>
      <c r="E22" s="640"/>
      <c r="F22" s="640"/>
      <c r="G22" s="640"/>
      <c r="H22" s="640"/>
      <c r="I22" s="640"/>
      <c r="J22" s="640"/>
      <c r="K22" s="640"/>
      <c r="L22" s="640"/>
      <c r="M22" s="640"/>
    </row>
    <row r="23" spans="1:13" s="36" customFormat="1">
      <c r="B23" s="37"/>
      <c r="C23" s="37"/>
      <c r="D23" s="37"/>
      <c r="E23" s="37"/>
      <c r="F23" s="37"/>
      <c r="G23" s="37"/>
      <c r="H23" s="38"/>
      <c r="I23" s="38"/>
      <c r="J23" s="38"/>
      <c r="K23" s="38"/>
      <c r="L23" s="38"/>
      <c r="M23" s="38"/>
    </row>
    <row r="24" spans="1:13" s="36" customFormat="1">
      <c r="B24" s="37"/>
      <c r="C24" s="37"/>
      <c r="D24" s="37"/>
      <c r="E24" s="37"/>
      <c r="F24" s="37"/>
      <c r="G24" s="37"/>
      <c r="H24" s="38"/>
      <c r="I24" s="38"/>
      <c r="J24" s="38"/>
      <c r="K24" s="38"/>
      <c r="L24" s="38"/>
      <c r="M24" s="38"/>
    </row>
    <row r="25" spans="1:13" s="36" customFormat="1">
      <c r="B25" s="37"/>
      <c r="C25" s="37"/>
      <c r="D25" s="37"/>
      <c r="E25" s="37"/>
      <c r="F25" s="37"/>
      <c r="G25" s="37"/>
      <c r="H25" s="38"/>
      <c r="I25" s="38"/>
      <c r="J25" s="38"/>
      <c r="K25" s="38"/>
      <c r="L25" s="38"/>
      <c r="M25" s="38"/>
    </row>
    <row r="26" spans="1:13" s="36" customFormat="1"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8"/>
      <c r="M26" s="38"/>
    </row>
    <row r="27" spans="1:13" s="36" customFormat="1">
      <c r="B27" s="37"/>
      <c r="C27" s="37"/>
      <c r="D27" s="37"/>
      <c r="E27" s="37"/>
      <c r="F27" s="37"/>
      <c r="G27" s="37"/>
      <c r="H27" s="38"/>
      <c r="I27" s="38"/>
      <c r="J27" s="38"/>
      <c r="K27" s="38"/>
      <c r="L27" s="38"/>
      <c r="M27" s="38"/>
    </row>
    <row r="28" spans="1:13" s="36" customFormat="1">
      <c r="B28" s="37"/>
      <c r="C28" s="37"/>
      <c r="D28" s="37"/>
      <c r="E28" s="37"/>
      <c r="F28" s="37"/>
      <c r="G28" s="37"/>
      <c r="H28" s="38"/>
      <c r="I28" s="38"/>
      <c r="J28" s="38"/>
      <c r="K28" s="38"/>
      <c r="L28" s="38"/>
      <c r="M28" s="38"/>
    </row>
    <row r="29" spans="1:13" s="36" customFormat="1">
      <c r="B29" s="37"/>
      <c r="C29" s="37"/>
      <c r="D29" s="37"/>
      <c r="E29" s="37"/>
      <c r="F29" s="37"/>
      <c r="G29" s="37"/>
      <c r="H29" s="38"/>
      <c r="I29" s="38"/>
      <c r="J29" s="38"/>
      <c r="K29" s="38"/>
      <c r="L29" s="38"/>
      <c r="M29" s="38"/>
    </row>
    <row r="30" spans="1:13" s="36" customFormat="1">
      <c r="B30" s="37"/>
      <c r="C30" s="37"/>
      <c r="D30" s="37"/>
      <c r="E30" s="37"/>
      <c r="F30" s="37"/>
      <c r="G30" s="37"/>
      <c r="H30" s="38"/>
      <c r="I30" s="38"/>
      <c r="J30" s="38"/>
      <c r="K30" s="38"/>
      <c r="L30" s="38"/>
      <c r="M30" s="38"/>
    </row>
    <row r="31" spans="1:13" s="36" customFormat="1">
      <c r="B31" s="37"/>
      <c r="C31" s="37"/>
      <c r="D31" s="37"/>
      <c r="E31" s="37"/>
      <c r="F31" s="37"/>
      <c r="G31" s="37"/>
      <c r="H31" s="38"/>
      <c r="I31" s="38"/>
      <c r="J31" s="38"/>
      <c r="K31" s="38"/>
      <c r="L31" s="38"/>
      <c r="M31" s="38"/>
    </row>
    <row r="32" spans="1:13" s="36" customFormat="1">
      <c r="B32" s="37"/>
      <c r="C32" s="37"/>
      <c r="D32" s="37"/>
      <c r="E32" s="37"/>
      <c r="F32" s="37"/>
      <c r="G32" s="37"/>
      <c r="H32" s="38"/>
      <c r="I32" s="38"/>
      <c r="J32" s="38"/>
      <c r="K32" s="38"/>
      <c r="L32" s="38"/>
      <c r="M32" s="38"/>
    </row>
    <row r="33" spans="2:13" s="36" customFormat="1">
      <c r="B33" s="37"/>
      <c r="C33" s="37"/>
      <c r="D33" s="37"/>
      <c r="E33" s="37"/>
      <c r="F33" s="37"/>
      <c r="G33" s="37"/>
      <c r="H33" s="38"/>
      <c r="I33" s="38"/>
      <c r="J33" s="38"/>
      <c r="K33" s="38"/>
      <c r="L33" s="38"/>
      <c r="M33" s="38"/>
    </row>
    <row r="34" spans="2:13" s="36" customFormat="1">
      <c r="B34" s="37"/>
      <c r="C34" s="37"/>
      <c r="D34" s="37"/>
      <c r="E34" s="37"/>
      <c r="F34" s="37"/>
      <c r="G34" s="37"/>
      <c r="H34" s="38"/>
      <c r="I34" s="38"/>
      <c r="J34" s="38"/>
      <c r="K34" s="38"/>
      <c r="L34" s="38"/>
      <c r="M34" s="38"/>
    </row>
    <row r="35" spans="2:13" s="36" customFormat="1">
      <c r="B35" s="37"/>
      <c r="C35" s="37"/>
      <c r="D35" s="37"/>
      <c r="E35" s="37"/>
      <c r="F35" s="37"/>
      <c r="G35" s="37"/>
      <c r="H35" s="38"/>
      <c r="I35" s="38"/>
      <c r="J35" s="38"/>
      <c r="K35" s="38"/>
      <c r="L35" s="38"/>
      <c r="M35" s="38"/>
    </row>
    <row r="36" spans="2:13" s="36" customFormat="1">
      <c r="B36" s="37"/>
      <c r="C36" s="37"/>
      <c r="D36" s="37"/>
      <c r="E36" s="37"/>
      <c r="F36" s="37"/>
      <c r="G36" s="37"/>
      <c r="H36" s="38"/>
      <c r="I36" s="38"/>
      <c r="J36" s="38"/>
      <c r="K36" s="38"/>
      <c r="L36" s="38"/>
      <c r="M36" s="38"/>
    </row>
    <row r="37" spans="2:13" s="36" customFormat="1">
      <c r="B37" s="37"/>
      <c r="C37" s="37"/>
      <c r="D37" s="37"/>
      <c r="E37" s="37"/>
      <c r="F37" s="37"/>
      <c r="G37" s="37"/>
      <c r="H37" s="38"/>
      <c r="I37" s="38"/>
      <c r="J37" s="38"/>
      <c r="K37" s="38"/>
      <c r="L37" s="38"/>
      <c r="M37" s="38"/>
    </row>
    <row r="38" spans="2:13" s="36" customFormat="1">
      <c r="B38" s="37"/>
      <c r="C38" s="37"/>
      <c r="D38" s="37"/>
      <c r="E38" s="37"/>
      <c r="F38" s="37"/>
      <c r="G38" s="37"/>
      <c r="H38" s="38"/>
      <c r="I38" s="38"/>
      <c r="J38" s="38"/>
      <c r="K38" s="38"/>
      <c r="L38" s="38"/>
      <c r="M38" s="38"/>
    </row>
    <row r="39" spans="2:13" s="36" customFormat="1">
      <c r="B39" s="37"/>
      <c r="C39" s="37"/>
      <c r="D39" s="37"/>
      <c r="E39" s="37"/>
      <c r="F39" s="37"/>
      <c r="G39" s="37"/>
      <c r="H39" s="38"/>
      <c r="I39" s="38"/>
      <c r="J39" s="38"/>
      <c r="K39" s="38"/>
      <c r="L39" s="38"/>
      <c r="M39" s="38"/>
    </row>
    <row r="40" spans="2:13" s="36" customFormat="1">
      <c r="B40" s="37"/>
      <c r="C40" s="37"/>
      <c r="D40" s="37"/>
      <c r="E40" s="37"/>
      <c r="F40" s="37"/>
      <c r="G40" s="37"/>
      <c r="H40" s="38"/>
      <c r="I40" s="38"/>
      <c r="J40" s="38"/>
      <c r="K40" s="38"/>
      <c r="L40" s="38"/>
      <c r="M40" s="38"/>
    </row>
    <row r="41" spans="2:13" s="36" customFormat="1">
      <c r="B41" s="37"/>
      <c r="C41" s="37"/>
      <c r="D41" s="37"/>
      <c r="E41" s="37"/>
      <c r="F41" s="37"/>
      <c r="G41" s="37"/>
      <c r="H41" s="38"/>
      <c r="I41" s="38"/>
      <c r="J41" s="38"/>
      <c r="K41" s="38"/>
      <c r="L41" s="38"/>
      <c r="M41" s="38"/>
    </row>
    <row r="42" spans="2:13" s="36" customFormat="1">
      <c r="B42" s="37"/>
      <c r="C42" s="37"/>
      <c r="D42" s="37"/>
      <c r="E42" s="37"/>
      <c r="F42" s="37"/>
      <c r="G42" s="37"/>
      <c r="H42" s="38"/>
      <c r="I42" s="38"/>
      <c r="J42" s="38"/>
      <c r="K42" s="38"/>
      <c r="L42" s="38"/>
      <c r="M42" s="38"/>
    </row>
    <row r="43" spans="2:13" s="36" customFormat="1">
      <c r="B43" s="37"/>
      <c r="C43" s="37"/>
      <c r="D43" s="37"/>
      <c r="E43" s="37"/>
      <c r="F43" s="37"/>
      <c r="G43" s="37"/>
      <c r="H43" s="38"/>
      <c r="I43" s="38"/>
      <c r="J43" s="38"/>
      <c r="K43" s="38"/>
      <c r="L43" s="38"/>
      <c r="M43" s="38"/>
    </row>
    <row r="44" spans="2:13" s="36" customFormat="1">
      <c r="B44" s="37"/>
      <c r="C44" s="37"/>
      <c r="D44" s="37"/>
      <c r="E44" s="37"/>
      <c r="F44" s="37"/>
      <c r="G44" s="37"/>
      <c r="H44" s="38"/>
      <c r="I44" s="38"/>
      <c r="J44" s="38"/>
      <c r="K44" s="38"/>
      <c r="L44" s="38"/>
      <c r="M44" s="38"/>
    </row>
    <row r="45" spans="2:13" s="36" customFormat="1">
      <c r="B45" s="37"/>
      <c r="C45" s="37"/>
      <c r="D45" s="37"/>
      <c r="E45" s="37"/>
      <c r="F45" s="37"/>
      <c r="G45" s="37"/>
      <c r="H45" s="38"/>
      <c r="I45" s="38"/>
      <c r="J45" s="38"/>
      <c r="K45" s="38"/>
      <c r="L45" s="38"/>
      <c r="M45" s="38"/>
    </row>
    <row r="46" spans="2:13" s="36" customFormat="1">
      <c r="B46" s="37"/>
      <c r="C46" s="37"/>
      <c r="D46" s="37"/>
      <c r="E46" s="37"/>
      <c r="F46" s="37"/>
      <c r="G46" s="37"/>
      <c r="H46" s="38"/>
      <c r="I46" s="38"/>
      <c r="J46" s="38"/>
      <c r="K46" s="38"/>
      <c r="L46" s="38"/>
      <c r="M46" s="38"/>
    </row>
    <row r="47" spans="2:13" s="36" customFormat="1">
      <c r="B47" s="37"/>
      <c r="C47" s="37"/>
      <c r="D47" s="37"/>
      <c r="E47" s="37"/>
      <c r="F47" s="37"/>
      <c r="G47" s="37"/>
      <c r="H47" s="38"/>
      <c r="I47" s="38"/>
      <c r="J47" s="38"/>
      <c r="K47" s="38"/>
      <c r="L47" s="38"/>
      <c r="M47" s="38"/>
    </row>
    <row r="48" spans="2:13" s="36" customFormat="1">
      <c r="B48" s="37"/>
      <c r="C48" s="37"/>
      <c r="D48" s="37"/>
      <c r="E48" s="37"/>
      <c r="F48" s="37"/>
      <c r="G48" s="37"/>
      <c r="H48" s="38"/>
      <c r="I48" s="38"/>
      <c r="J48" s="38"/>
      <c r="K48" s="38"/>
      <c r="L48" s="38"/>
      <c r="M48" s="38"/>
    </row>
    <row r="49" spans="2:13" s="36" customFormat="1">
      <c r="B49" s="37"/>
      <c r="C49" s="37"/>
      <c r="D49" s="37"/>
      <c r="E49" s="37"/>
      <c r="F49" s="37"/>
      <c r="G49" s="37"/>
      <c r="H49" s="38"/>
      <c r="I49" s="38"/>
      <c r="J49" s="38"/>
      <c r="K49" s="38"/>
      <c r="L49" s="38"/>
      <c r="M49" s="38"/>
    </row>
    <row r="50" spans="2:13" s="36" customFormat="1">
      <c r="B50" s="37"/>
      <c r="C50" s="37"/>
      <c r="D50" s="37"/>
      <c r="E50" s="37"/>
      <c r="F50" s="37"/>
      <c r="G50" s="37"/>
      <c r="H50" s="38"/>
      <c r="I50" s="38"/>
      <c r="J50" s="38"/>
      <c r="K50" s="38"/>
      <c r="L50" s="38"/>
      <c r="M50" s="38"/>
    </row>
    <row r="51" spans="2:13" s="36" customFormat="1">
      <c r="B51" s="37"/>
      <c r="C51" s="37"/>
      <c r="D51" s="37"/>
      <c r="E51" s="37"/>
      <c r="F51" s="37"/>
      <c r="G51" s="37"/>
      <c r="H51" s="38"/>
      <c r="I51" s="38"/>
      <c r="J51" s="38"/>
      <c r="K51" s="38"/>
      <c r="L51" s="38"/>
      <c r="M51" s="38"/>
    </row>
    <row r="52" spans="2:13" s="36" customFormat="1">
      <c r="B52" s="37"/>
      <c r="C52" s="37"/>
      <c r="D52" s="37"/>
      <c r="E52" s="37"/>
      <c r="F52" s="37"/>
      <c r="G52" s="37"/>
      <c r="H52" s="38"/>
      <c r="I52" s="38"/>
      <c r="J52" s="38"/>
      <c r="K52" s="38"/>
      <c r="L52" s="38"/>
      <c r="M52" s="38"/>
    </row>
    <row r="53" spans="2:13" s="36" customFormat="1">
      <c r="B53" s="37"/>
      <c r="C53" s="37"/>
      <c r="D53" s="37"/>
      <c r="E53" s="37"/>
      <c r="F53" s="37"/>
      <c r="G53" s="37"/>
      <c r="H53" s="38"/>
      <c r="I53" s="38"/>
      <c r="J53" s="38"/>
      <c r="K53" s="38"/>
      <c r="L53" s="38"/>
      <c r="M53" s="38"/>
    </row>
    <row r="54" spans="2:13" s="36" customFormat="1">
      <c r="B54" s="37"/>
      <c r="C54" s="37"/>
      <c r="D54" s="37"/>
      <c r="E54" s="37"/>
      <c r="F54" s="37"/>
      <c r="G54" s="37"/>
      <c r="H54" s="38"/>
      <c r="I54" s="38"/>
      <c r="J54" s="38"/>
      <c r="K54" s="38"/>
      <c r="L54" s="38"/>
      <c r="M54" s="38"/>
    </row>
    <row r="55" spans="2:13" s="36" customFormat="1">
      <c r="B55" s="37"/>
      <c r="C55" s="37"/>
      <c r="D55" s="37"/>
      <c r="E55" s="37"/>
      <c r="F55" s="37"/>
      <c r="G55" s="37"/>
      <c r="H55" s="38"/>
      <c r="I55" s="38"/>
      <c r="J55" s="38"/>
      <c r="K55" s="38"/>
      <c r="L55" s="38"/>
      <c r="M55" s="38"/>
    </row>
    <row r="56" spans="2:13" s="36" customFormat="1">
      <c r="B56" s="37"/>
      <c r="C56" s="37"/>
      <c r="D56" s="37"/>
      <c r="E56" s="37"/>
      <c r="F56" s="37"/>
      <c r="G56" s="37"/>
      <c r="H56" s="38"/>
      <c r="I56" s="38"/>
      <c r="J56" s="38"/>
      <c r="K56" s="38"/>
      <c r="L56" s="38"/>
      <c r="M56" s="38"/>
    </row>
    <row r="57" spans="2:13" s="36" customFormat="1">
      <c r="B57" s="37"/>
      <c r="C57" s="37"/>
      <c r="D57" s="37"/>
      <c r="E57" s="37"/>
      <c r="F57" s="37"/>
      <c r="G57" s="37"/>
      <c r="H57" s="38"/>
      <c r="I57" s="38"/>
      <c r="J57" s="38"/>
      <c r="K57" s="38"/>
      <c r="L57" s="38"/>
      <c r="M57" s="38"/>
    </row>
    <row r="58" spans="2:13" s="36" customFormat="1">
      <c r="B58" s="37"/>
      <c r="C58" s="37"/>
      <c r="D58" s="37"/>
      <c r="E58" s="37"/>
      <c r="F58" s="37"/>
      <c r="G58" s="37"/>
      <c r="H58" s="38"/>
      <c r="I58" s="38"/>
      <c r="J58" s="38"/>
      <c r="K58" s="38"/>
      <c r="L58" s="38"/>
      <c r="M58" s="38"/>
    </row>
    <row r="59" spans="2:13" s="36" customFormat="1">
      <c r="B59" s="37"/>
      <c r="C59" s="37"/>
      <c r="D59" s="37"/>
      <c r="E59" s="37"/>
      <c r="F59" s="37"/>
      <c r="G59" s="37"/>
      <c r="H59" s="38"/>
      <c r="I59" s="38"/>
      <c r="J59" s="38"/>
      <c r="K59" s="38"/>
      <c r="L59" s="38"/>
      <c r="M59" s="38"/>
    </row>
    <row r="60" spans="2:13" s="36" customFormat="1">
      <c r="B60" s="37"/>
      <c r="C60" s="37"/>
      <c r="D60" s="37"/>
      <c r="E60" s="37"/>
      <c r="F60" s="37"/>
      <c r="G60" s="37"/>
      <c r="H60" s="38"/>
      <c r="I60" s="38"/>
      <c r="J60" s="38"/>
      <c r="K60" s="38"/>
      <c r="L60" s="38"/>
      <c r="M60" s="38"/>
    </row>
    <row r="61" spans="2:13" s="36" customFormat="1">
      <c r="B61" s="37"/>
      <c r="C61" s="37"/>
      <c r="D61" s="37"/>
      <c r="E61" s="37"/>
      <c r="F61" s="37"/>
      <c r="G61" s="37"/>
      <c r="H61" s="38"/>
      <c r="I61" s="38"/>
      <c r="J61" s="38"/>
      <c r="K61" s="38"/>
      <c r="L61" s="38"/>
      <c r="M61" s="38"/>
    </row>
    <row r="62" spans="2:13" s="36" customFormat="1">
      <c r="B62" s="37"/>
      <c r="C62" s="37"/>
      <c r="D62" s="37"/>
      <c r="E62" s="37"/>
      <c r="F62" s="37"/>
      <c r="G62" s="37"/>
      <c r="H62" s="38"/>
      <c r="I62" s="38"/>
      <c r="J62" s="38"/>
      <c r="K62" s="38"/>
      <c r="L62" s="38"/>
      <c r="M62" s="38"/>
    </row>
    <row r="63" spans="2:13" s="36" customFormat="1">
      <c r="B63" s="37"/>
      <c r="C63" s="37"/>
      <c r="D63" s="37"/>
      <c r="E63" s="37"/>
      <c r="F63" s="37"/>
      <c r="G63" s="37"/>
      <c r="H63" s="38"/>
      <c r="I63" s="38"/>
      <c r="J63" s="38"/>
      <c r="K63" s="38"/>
      <c r="L63" s="38"/>
      <c r="M63" s="38"/>
    </row>
    <row r="64" spans="2:13" s="36" customFormat="1">
      <c r="B64" s="37"/>
      <c r="C64" s="37"/>
      <c r="D64" s="37"/>
      <c r="E64" s="37"/>
      <c r="F64" s="37"/>
      <c r="G64" s="37"/>
      <c r="H64" s="38"/>
      <c r="I64" s="38"/>
      <c r="J64" s="38"/>
      <c r="K64" s="38"/>
      <c r="L64" s="38"/>
      <c r="M64" s="38"/>
    </row>
    <row r="65" spans="2:13" s="36" customFormat="1">
      <c r="B65" s="37"/>
      <c r="C65" s="37"/>
      <c r="D65" s="37"/>
      <c r="E65" s="37"/>
      <c r="F65" s="37"/>
      <c r="G65" s="37"/>
      <c r="H65" s="38"/>
      <c r="I65" s="38"/>
      <c r="J65" s="38"/>
      <c r="K65" s="38"/>
      <c r="L65" s="38"/>
      <c r="M65" s="38"/>
    </row>
    <row r="66" spans="2:13" s="36" customFormat="1">
      <c r="B66" s="37"/>
      <c r="C66" s="37"/>
      <c r="D66" s="37"/>
      <c r="E66" s="37"/>
      <c r="F66" s="37"/>
      <c r="G66" s="37"/>
      <c r="H66" s="38"/>
      <c r="I66" s="38"/>
      <c r="J66" s="38"/>
      <c r="K66" s="38"/>
      <c r="L66" s="38"/>
      <c r="M66" s="38"/>
    </row>
    <row r="67" spans="2:13" s="36" customFormat="1">
      <c r="B67" s="37"/>
      <c r="C67" s="37"/>
      <c r="D67" s="37"/>
      <c r="E67" s="37"/>
      <c r="F67" s="37"/>
      <c r="G67" s="37"/>
      <c r="H67" s="38"/>
      <c r="I67" s="38"/>
      <c r="J67" s="38"/>
      <c r="K67" s="38"/>
      <c r="L67" s="38"/>
      <c r="M67" s="38"/>
    </row>
    <row r="68" spans="2:13" s="36" customFormat="1">
      <c r="B68" s="37"/>
      <c r="C68" s="37"/>
      <c r="D68" s="37"/>
      <c r="E68" s="37"/>
      <c r="F68" s="37"/>
      <c r="G68" s="37"/>
      <c r="H68" s="38"/>
      <c r="I68" s="38"/>
      <c r="J68" s="38"/>
      <c r="K68" s="38"/>
      <c r="L68" s="38"/>
      <c r="M68" s="38"/>
    </row>
    <row r="69" spans="2:13" s="36" customFormat="1">
      <c r="B69" s="37"/>
      <c r="C69" s="37"/>
      <c r="D69" s="37"/>
      <c r="E69" s="37"/>
      <c r="F69" s="37"/>
      <c r="G69" s="37"/>
      <c r="H69" s="38"/>
      <c r="I69" s="38"/>
      <c r="J69" s="38"/>
      <c r="K69" s="38"/>
      <c r="L69" s="38"/>
      <c r="M69" s="38"/>
    </row>
    <row r="70" spans="2:13" s="36" customFormat="1">
      <c r="B70" s="37"/>
      <c r="C70" s="37"/>
      <c r="D70" s="37"/>
      <c r="E70" s="37"/>
      <c r="F70" s="37"/>
      <c r="G70" s="37"/>
      <c r="H70" s="38"/>
      <c r="I70" s="38"/>
      <c r="J70" s="38"/>
      <c r="K70" s="38"/>
      <c r="L70" s="38"/>
      <c r="M70" s="38"/>
    </row>
    <row r="71" spans="2:13" s="36" customFormat="1">
      <c r="B71" s="37"/>
      <c r="C71" s="37"/>
      <c r="D71" s="37"/>
      <c r="E71" s="37"/>
      <c r="F71" s="37"/>
      <c r="G71" s="37"/>
      <c r="H71" s="38"/>
      <c r="I71" s="38"/>
      <c r="J71" s="38"/>
      <c r="K71" s="38"/>
      <c r="L71" s="38"/>
      <c r="M71" s="38"/>
    </row>
    <row r="72" spans="2:13" s="36" customFormat="1">
      <c r="B72" s="37"/>
      <c r="C72" s="37"/>
      <c r="D72" s="37"/>
      <c r="E72" s="37"/>
      <c r="F72" s="37"/>
      <c r="G72" s="37"/>
      <c r="H72" s="38"/>
      <c r="I72" s="38"/>
      <c r="J72" s="38"/>
      <c r="K72" s="38"/>
      <c r="L72" s="38"/>
      <c r="M72" s="38"/>
    </row>
    <row r="73" spans="2:13" s="36" customFormat="1">
      <c r="B73" s="37"/>
      <c r="C73" s="37"/>
      <c r="D73" s="37"/>
      <c r="E73" s="37"/>
      <c r="F73" s="37"/>
      <c r="G73" s="37"/>
      <c r="H73" s="38"/>
      <c r="I73" s="38"/>
      <c r="J73" s="38"/>
      <c r="K73" s="38"/>
      <c r="L73" s="38"/>
      <c r="M73" s="38"/>
    </row>
    <row r="74" spans="2:13" s="36" customFormat="1">
      <c r="B74" s="37"/>
      <c r="C74" s="37"/>
      <c r="D74" s="37"/>
      <c r="E74" s="37"/>
      <c r="F74" s="37"/>
      <c r="G74" s="37"/>
      <c r="H74" s="38"/>
      <c r="I74" s="38"/>
      <c r="J74" s="38"/>
      <c r="K74" s="38"/>
      <c r="L74" s="38"/>
      <c r="M74" s="38"/>
    </row>
    <row r="75" spans="2:13" s="36" customFormat="1">
      <c r="B75" s="37"/>
      <c r="C75" s="37"/>
      <c r="D75" s="37"/>
      <c r="E75" s="37"/>
      <c r="F75" s="37"/>
      <c r="G75" s="37"/>
      <c r="H75" s="38"/>
      <c r="I75" s="38"/>
      <c r="J75" s="38"/>
      <c r="K75" s="38"/>
      <c r="L75" s="38"/>
      <c r="M75" s="38"/>
    </row>
    <row r="76" spans="2:13" s="36" customFormat="1">
      <c r="B76" s="37"/>
      <c r="C76" s="37"/>
      <c r="D76" s="37"/>
      <c r="E76" s="37"/>
      <c r="F76" s="37"/>
      <c r="G76" s="37"/>
      <c r="H76" s="38"/>
      <c r="I76" s="38"/>
      <c r="J76" s="38"/>
      <c r="K76" s="38"/>
      <c r="L76" s="38"/>
      <c r="M76" s="38"/>
    </row>
    <row r="77" spans="2:13" s="36" customFormat="1">
      <c r="B77" s="37"/>
      <c r="C77" s="37"/>
      <c r="D77" s="37"/>
      <c r="E77" s="37"/>
      <c r="F77" s="37"/>
      <c r="G77" s="37"/>
      <c r="H77" s="38"/>
      <c r="I77" s="38"/>
      <c r="J77" s="38"/>
      <c r="K77" s="38"/>
      <c r="L77" s="38"/>
      <c r="M77" s="38"/>
    </row>
    <row r="78" spans="2:13" s="47" customFormat="1" ht="5.25">
      <c r="B78" s="109"/>
      <c r="C78" s="109"/>
      <c r="D78" s="110"/>
      <c r="E78" s="109"/>
      <c r="F78" s="109"/>
      <c r="G78" s="110"/>
      <c r="H78" s="110"/>
      <c r="I78" s="110"/>
      <c r="J78" s="110"/>
      <c r="K78" s="110"/>
      <c r="L78" s="110"/>
      <c r="M78" s="110"/>
    </row>
    <row r="79" spans="2:13" s="36" customFormat="1">
      <c r="B79" s="37"/>
      <c r="C79" s="37"/>
      <c r="D79" s="37"/>
      <c r="E79" s="37"/>
      <c r="F79" s="37"/>
      <c r="G79" s="37"/>
      <c r="H79" s="38"/>
      <c r="I79" s="38"/>
      <c r="J79" s="38"/>
      <c r="K79" s="38"/>
      <c r="L79" s="38"/>
      <c r="M79" s="38"/>
    </row>
    <row r="80" spans="2:13" s="36" customFormat="1">
      <c r="B80" s="37"/>
      <c r="C80" s="37"/>
      <c r="D80" s="37"/>
      <c r="E80" s="37"/>
      <c r="F80" s="37"/>
      <c r="G80" s="37"/>
      <c r="H80" s="38"/>
      <c r="I80" s="38"/>
      <c r="J80" s="38"/>
      <c r="K80" s="38"/>
      <c r="L80" s="38"/>
      <c r="M80" s="38"/>
    </row>
    <row r="81" spans="2:13" s="36" customFormat="1">
      <c r="B81" s="37"/>
      <c r="C81" s="37"/>
      <c r="D81" s="37"/>
      <c r="E81" s="37"/>
      <c r="F81" s="37"/>
      <c r="G81" s="37"/>
      <c r="H81" s="38"/>
      <c r="I81" s="38"/>
      <c r="J81" s="38"/>
      <c r="K81" s="38"/>
      <c r="L81" s="38"/>
      <c r="M81" s="38"/>
    </row>
    <row r="82" spans="2:13" s="36" customFormat="1">
      <c r="B82" s="37"/>
      <c r="C82" s="37"/>
      <c r="D82" s="37"/>
      <c r="E82" s="37"/>
      <c r="F82" s="37"/>
      <c r="G82" s="37"/>
      <c r="H82" s="38"/>
      <c r="I82" s="38"/>
      <c r="J82" s="38"/>
      <c r="K82" s="38"/>
      <c r="L82" s="38"/>
      <c r="M82" s="38"/>
    </row>
    <row r="83" spans="2:13" s="36" customFormat="1">
      <c r="B83" s="37"/>
      <c r="C83" s="37"/>
      <c r="D83" s="37"/>
      <c r="E83" s="37"/>
      <c r="F83" s="37"/>
      <c r="G83" s="37"/>
      <c r="H83" s="38"/>
      <c r="I83" s="38"/>
      <c r="J83" s="38"/>
      <c r="K83" s="38"/>
      <c r="L83" s="38"/>
      <c r="M83" s="38"/>
    </row>
    <row r="84" spans="2:13" s="36" customFormat="1">
      <c r="B84" s="37"/>
      <c r="C84" s="37"/>
      <c r="D84" s="37"/>
      <c r="E84" s="37"/>
      <c r="F84" s="37"/>
      <c r="G84" s="37"/>
      <c r="H84" s="38"/>
      <c r="I84" s="38"/>
      <c r="J84" s="38"/>
      <c r="K84" s="38"/>
      <c r="L84" s="38"/>
      <c r="M84" s="38"/>
    </row>
    <row r="85" spans="2:13" s="36" customFormat="1">
      <c r="B85" s="37"/>
      <c r="C85" s="37"/>
      <c r="D85" s="37"/>
      <c r="E85" s="37"/>
      <c r="F85" s="37"/>
      <c r="G85" s="37"/>
      <c r="H85" s="38"/>
      <c r="I85" s="38"/>
      <c r="J85" s="38"/>
      <c r="K85" s="38"/>
      <c r="L85" s="38"/>
      <c r="M85" s="38"/>
    </row>
    <row r="86" spans="2:13" s="36" customFormat="1">
      <c r="B86" s="37"/>
      <c r="C86" s="37"/>
      <c r="D86" s="37"/>
      <c r="E86" s="37"/>
      <c r="F86" s="37"/>
      <c r="G86" s="37"/>
      <c r="H86" s="38"/>
      <c r="I86" s="38"/>
      <c r="J86" s="38"/>
      <c r="K86" s="38"/>
      <c r="L86" s="38"/>
      <c r="M86" s="38"/>
    </row>
  </sheetData>
  <dataConsolidate/>
  <mergeCells count="6">
    <mergeCell ref="B19:M19"/>
    <mergeCell ref="B20:M20"/>
    <mergeCell ref="B21:M21"/>
    <mergeCell ref="B22:M22"/>
    <mergeCell ref="A1:G1"/>
    <mergeCell ref="H1:I1"/>
  </mergeCells>
  <pageMargins left="0.25" right="0.25" top="0.75" bottom="0.75" header="0.3" footer="0.3"/>
  <pageSetup paperSize="9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FFC000"/>
    <pageSetUpPr fitToPage="1"/>
  </sheetPr>
  <dimension ref="A1:C182"/>
  <sheetViews>
    <sheetView showGridLines="0" topLeftCell="A9" zoomScaleNormal="100" workbookViewId="0">
      <selection activeCell="A23" sqref="A23"/>
    </sheetView>
  </sheetViews>
  <sheetFormatPr defaultColWidth="9.140625" defaultRowHeight="12"/>
  <cols>
    <col min="1" max="1" width="74.7109375" style="46" customWidth="1"/>
    <col min="2" max="3" width="9.28515625" style="524" customWidth="1"/>
    <col min="4" max="5" width="9.140625" style="46"/>
    <col min="6" max="6" width="9.140625" style="46" customWidth="1"/>
    <col min="7" max="16384" width="9.140625" style="46"/>
  </cols>
  <sheetData>
    <row r="1" spans="1:3" s="77" customFormat="1" ht="14.25" customHeight="1">
      <c r="A1" s="602" t="s">
        <v>348</v>
      </c>
      <c r="B1" s="643" t="s">
        <v>180</v>
      </c>
      <c r="C1" s="643"/>
    </row>
    <row r="2" spans="1:3" s="79" customFormat="1" ht="14.25" customHeight="1">
      <c r="A2" s="526" t="s">
        <v>20</v>
      </c>
      <c r="B2" s="527" t="s">
        <v>1288</v>
      </c>
      <c r="C2" s="527" t="s">
        <v>1289</v>
      </c>
    </row>
    <row r="3" spans="1:3">
      <c r="A3" s="585" t="s">
        <v>199</v>
      </c>
      <c r="B3" s="554" t="s">
        <v>1337</v>
      </c>
      <c r="C3" s="586" t="s">
        <v>1220</v>
      </c>
    </row>
    <row r="4" spans="1:3">
      <c r="A4" s="614" t="s">
        <v>351</v>
      </c>
      <c r="B4" s="616" t="s">
        <v>588</v>
      </c>
      <c r="C4" s="617" t="s">
        <v>1484</v>
      </c>
    </row>
    <row r="5" spans="1:3">
      <c r="A5" s="615" t="s">
        <v>184</v>
      </c>
      <c r="B5" s="616" t="s">
        <v>1485</v>
      </c>
      <c r="C5" s="617" t="s">
        <v>498</v>
      </c>
    </row>
    <row r="6" spans="1:3">
      <c r="A6" s="615" t="s">
        <v>232</v>
      </c>
      <c r="B6" s="616" t="s">
        <v>1153</v>
      </c>
      <c r="C6" s="617" t="s">
        <v>1200</v>
      </c>
    </row>
    <row r="7" spans="1:3">
      <c r="A7" s="615" t="s">
        <v>1276</v>
      </c>
      <c r="B7" s="616" t="s">
        <v>1176</v>
      </c>
      <c r="C7" s="617" t="s">
        <v>1202</v>
      </c>
    </row>
    <row r="8" spans="1:3">
      <c r="A8" s="615" t="s">
        <v>1148</v>
      </c>
      <c r="B8" s="616" t="s">
        <v>342</v>
      </c>
      <c r="C8" s="617" t="s">
        <v>1486</v>
      </c>
    </row>
    <row r="9" spans="1:3">
      <c r="A9" s="615" t="s">
        <v>188</v>
      </c>
      <c r="B9" s="616" t="s">
        <v>268</v>
      </c>
      <c r="C9" s="617" t="s">
        <v>1195</v>
      </c>
    </row>
    <row r="10" spans="1:3">
      <c r="A10" s="615" t="s">
        <v>193</v>
      </c>
      <c r="B10" s="616" t="s">
        <v>1205</v>
      </c>
      <c r="C10" s="617" t="s">
        <v>1487</v>
      </c>
    </row>
    <row r="11" spans="1:3">
      <c r="A11" s="614" t="s">
        <v>353</v>
      </c>
      <c r="B11" s="616" t="s">
        <v>1241</v>
      </c>
      <c r="C11" s="617" t="s">
        <v>1488</v>
      </c>
    </row>
    <row r="12" spans="1:3">
      <c r="A12" s="614" t="s">
        <v>1280</v>
      </c>
      <c r="B12" s="616" t="s">
        <v>1381</v>
      </c>
      <c r="C12" s="617" t="s">
        <v>1489</v>
      </c>
    </row>
    <row r="13" spans="1:3">
      <c r="A13" s="614" t="s">
        <v>354</v>
      </c>
      <c r="B13" s="616" t="s">
        <v>198</v>
      </c>
      <c r="C13" s="617" t="s">
        <v>269</v>
      </c>
    </row>
    <row r="14" spans="1:3" ht="12" customHeight="1">
      <c r="A14" s="585" t="s">
        <v>355</v>
      </c>
      <c r="B14" s="554" t="s">
        <v>1151</v>
      </c>
      <c r="C14" s="586" t="s">
        <v>1163</v>
      </c>
    </row>
    <row r="15" spans="1:3" ht="12" customHeight="1">
      <c r="A15" s="588" t="s">
        <v>326</v>
      </c>
      <c r="B15" s="562" t="s">
        <v>1385</v>
      </c>
      <c r="C15" s="584" t="s">
        <v>1386</v>
      </c>
    </row>
    <row r="16" spans="1:3" ht="12" customHeight="1">
      <c r="A16" s="595" t="s">
        <v>1490</v>
      </c>
      <c r="B16" s="554" t="s">
        <v>1155</v>
      </c>
      <c r="C16" s="586" t="s">
        <v>203</v>
      </c>
    </row>
    <row r="17" spans="1:3" ht="12" customHeight="1">
      <c r="A17" s="585" t="s">
        <v>330</v>
      </c>
      <c r="B17" s="554" t="s">
        <v>84</v>
      </c>
      <c r="C17" s="586" t="s">
        <v>226</v>
      </c>
    </row>
    <row r="18" spans="1:3" ht="12" customHeight="1">
      <c r="A18" s="585" t="s">
        <v>331</v>
      </c>
      <c r="B18" s="554" t="s">
        <v>342</v>
      </c>
      <c r="C18" s="586" t="s">
        <v>189</v>
      </c>
    </row>
    <row r="19" spans="1:3" ht="12" customHeight="1">
      <c r="A19" s="585" t="s">
        <v>332</v>
      </c>
      <c r="B19" s="554" t="s">
        <v>197</v>
      </c>
      <c r="C19" s="586" t="s">
        <v>1165</v>
      </c>
    </row>
    <row r="20" spans="1:3" ht="12" customHeight="1">
      <c r="A20" s="585" t="s">
        <v>1491</v>
      </c>
      <c r="B20" s="554" t="s">
        <v>243</v>
      </c>
      <c r="C20" s="586" t="s">
        <v>1388</v>
      </c>
    </row>
    <row r="21" spans="1:3" ht="12" customHeight="1">
      <c r="A21" s="585" t="s">
        <v>356</v>
      </c>
      <c r="B21" s="554" t="s">
        <v>1493</v>
      </c>
      <c r="C21" s="586" t="s">
        <v>1212</v>
      </c>
    </row>
    <row r="22" spans="1:3" ht="12" customHeight="1">
      <c r="A22" s="595" t="s">
        <v>1492</v>
      </c>
      <c r="B22" s="554" t="s">
        <v>1213</v>
      </c>
      <c r="C22" s="586" t="s">
        <v>1380</v>
      </c>
    </row>
    <row r="23" spans="1:3" ht="12" customHeight="1">
      <c r="A23" s="595" t="s">
        <v>357</v>
      </c>
      <c r="B23" s="554" t="s">
        <v>226</v>
      </c>
      <c r="C23" s="586" t="s">
        <v>1283</v>
      </c>
    </row>
    <row r="24" spans="1:3" ht="12" customHeight="1">
      <c r="A24" s="618" t="s">
        <v>1209</v>
      </c>
      <c r="B24" s="554" t="s">
        <v>226</v>
      </c>
      <c r="C24" s="586" t="s">
        <v>84</v>
      </c>
    </row>
    <row r="25" spans="1:3" ht="12" customHeight="1">
      <c r="A25" s="585" t="s">
        <v>358</v>
      </c>
      <c r="B25" s="554" t="s">
        <v>84</v>
      </c>
      <c r="C25" s="586" t="s">
        <v>115</v>
      </c>
    </row>
    <row r="26" spans="1:3" ht="12" customHeight="1">
      <c r="A26" s="585" t="s">
        <v>1494</v>
      </c>
      <c r="B26" s="554" t="s">
        <v>197</v>
      </c>
      <c r="C26" s="586" t="s">
        <v>84</v>
      </c>
    </row>
    <row r="27" spans="1:3" ht="12" customHeight="1">
      <c r="A27" s="588" t="s">
        <v>329</v>
      </c>
      <c r="B27" s="562" t="s">
        <v>1191</v>
      </c>
      <c r="C27" s="584" t="s">
        <v>1387</v>
      </c>
    </row>
    <row r="28" spans="1:3" ht="12.75" customHeight="1">
      <c r="A28" s="585" t="s">
        <v>359</v>
      </c>
      <c r="B28" s="554" t="s">
        <v>115</v>
      </c>
      <c r="C28" s="586" t="s">
        <v>243</v>
      </c>
    </row>
    <row r="29" spans="1:3" ht="12.75" customHeight="1">
      <c r="A29" s="585" t="s">
        <v>1281</v>
      </c>
      <c r="B29" s="554" t="s">
        <v>1497</v>
      </c>
      <c r="C29" s="586" t="s">
        <v>1498</v>
      </c>
    </row>
    <row r="30" spans="1:3" ht="12.75" customHeight="1">
      <c r="A30" s="585" t="s">
        <v>1495</v>
      </c>
      <c r="B30" s="554" t="s">
        <v>1157</v>
      </c>
      <c r="C30" s="586" t="s">
        <v>1196</v>
      </c>
    </row>
    <row r="31" spans="1:3" ht="12.75" customHeight="1">
      <c r="A31" s="585" t="s">
        <v>1496</v>
      </c>
      <c r="B31" s="554" t="s">
        <v>182</v>
      </c>
      <c r="C31" s="586" t="s">
        <v>118</v>
      </c>
    </row>
    <row r="32" spans="1:3" ht="12.75" customHeight="1">
      <c r="A32" s="585" t="s">
        <v>335</v>
      </c>
      <c r="B32" s="554" t="s">
        <v>200</v>
      </c>
      <c r="C32" s="586" t="s">
        <v>241</v>
      </c>
    </row>
    <row r="33" spans="1:3" ht="12.75" customHeight="1">
      <c r="A33" s="585" t="s">
        <v>1178</v>
      </c>
      <c r="B33" s="554" t="s">
        <v>235</v>
      </c>
      <c r="C33" s="586" t="s">
        <v>182</v>
      </c>
    </row>
    <row r="34" spans="1:3" ht="12.75" customHeight="1">
      <c r="A34" s="585" t="s">
        <v>338</v>
      </c>
      <c r="B34" s="554" t="s">
        <v>84</v>
      </c>
      <c r="C34" s="586" t="s">
        <v>187</v>
      </c>
    </row>
    <row r="35" spans="1:3" ht="12.75" customHeight="1">
      <c r="A35" s="585" t="s">
        <v>360</v>
      </c>
      <c r="B35" s="554" t="s">
        <v>1499</v>
      </c>
      <c r="C35" s="586" t="s">
        <v>1380</v>
      </c>
    </row>
    <row r="36" spans="1:3" ht="12.75" customHeight="1">
      <c r="A36" s="595" t="s">
        <v>361</v>
      </c>
      <c r="B36" s="554" t="s">
        <v>1499</v>
      </c>
      <c r="C36" s="586" t="s">
        <v>1380</v>
      </c>
    </row>
    <row r="37" spans="1:3" ht="12.75" customHeight="1">
      <c r="A37" s="585" t="s">
        <v>1500</v>
      </c>
      <c r="B37" s="554" t="s">
        <v>1164</v>
      </c>
      <c r="C37" s="586" t="s">
        <v>1149</v>
      </c>
    </row>
    <row r="38" spans="1:3" ht="12.75" customHeight="1">
      <c r="A38" s="588" t="s">
        <v>362</v>
      </c>
      <c r="B38" s="562" t="s">
        <v>1275</v>
      </c>
      <c r="C38" s="584" t="s">
        <v>1501</v>
      </c>
    </row>
    <row r="39" spans="1:3" s="103" customFormat="1" ht="12.75" customHeight="1">
      <c r="A39" s="588" t="s">
        <v>363</v>
      </c>
      <c r="B39" s="554" t="s">
        <v>190</v>
      </c>
      <c r="C39" s="586" t="s">
        <v>1502</v>
      </c>
    </row>
    <row r="40" spans="1:3" s="103" customFormat="1" ht="12.75" customHeight="1">
      <c r="A40" s="585" t="s">
        <v>364</v>
      </c>
      <c r="B40" s="554" t="s">
        <v>226</v>
      </c>
      <c r="C40" s="586" t="s">
        <v>194</v>
      </c>
    </row>
    <row r="41" spans="1:3" ht="12.75" customHeight="1">
      <c r="A41" s="585" t="s">
        <v>366</v>
      </c>
      <c r="B41" s="554" t="s">
        <v>1175</v>
      </c>
      <c r="C41" s="586" t="s">
        <v>368</v>
      </c>
    </row>
    <row r="42" spans="1:3" ht="12.75" customHeight="1">
      <c r="A42" s="588" t="s">
        <v>367</v>
      </c>
      <c r="B42" s="562" t="s">
        <v>1407</v>
      </c>
      <c r="C42" s="584" t="s">
        <v>1503</v>
      </c>
    </row>
    <row r="43" spans="1:3" ht="12.75" customHeight="1">
      <c r="B43" s="46"/>
      <c r="C43" s="46"/>
    </row>
    <row r="81" spans="2:3" s="45" customFormat="1" ht="5.25">
      <c r="B81" s="522"/>
      <c r="C81" s="522"/>
    </row>
    <row r="82" spans="2:3" s="47" customFormat="1" ht="5.25">
      <c r="B82" s="523"/>
      <c r="C82" s="523"/>
    </row>
    <row r="180" ht="11.45" hidden="1" customHeight="1"/>
    <row r="181" ht="11.45" hidden="1" customHeight="1"/>
    <row r="182" ht="11.45" hidden="1" customHeight="1"/>
  </sheetData>
  <dataConsolidate/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>
    <tabColor rgb="FFFFC000"/>
    <pageSetUpPr fitToPage="1"/>
  </sheetPr>
  <dimension ref="A1:D83"/>
  <sheetViews>
    <sheetView showGridLines="0" zoomScaleNormal="100" workbookViewId="0">
      <selection activeCell="D27" sqref="D27"/>
    </sheetView>
  </sheetViews>
  <sheetFormatPr defaultColWidth="9.140625" defaultRowHeight="12"/>
  <cols>
    <col min="1" max="1" width="56" style="46" customWidth="1"/>
    <col min="2" max="3" width="9.28515625" style="101" customWidth="1"/>
    <col min="4" max="16384" width="9.140625" style="46"/>
  </cols>
  <sheetData>
    <row r="1" spans="1:3" s="77" customFormat="1" ht="14.25" customHeight="1">
      <c r="A1" s="602" t="s">
        <v>478</v>
      </c>
      <c r="B1" s="636" t="s">
        <v>67</v>
      </c>
      <c r="C1" s="636"/>
    </row>
    <row r="2" spans="1:3" s="79" customFormat="1" ht="14.25" customHeight="1">
      <c r="A2" s="526" t="s">
        <v>20</v>
      </c>
      <c r="B2" s="527" t="s">
        <v>1288</v>
      </c>
      <c r="C2" s="527" t="s">
        <v>1289</v>
      </c>
    </row>
    <row r="3" spans="1:3">
      <c r="A3" s="588" t="s">
        <v>1504</v>
      </c>
      <c r="B3" s="562" t="s">
        <v>1290</v>
      </c>
      <c r="C3" s="584" t="s">
        <v>1291</v>
      </c>
    </row>
    <row r="4" spans="1:3">
      <c r="A4" s="585" t="s">
        <v>1193</v>
      </c>
      <c r="B4" s="554" t="s">
        <v>1353</v>
      </c>
      <c r="C4" s="586" t="s">
        <v>1348</v>
      </c>
    </row>
    <row r="5" spans="1:3">
      <c r="A5" s="585" t="s">
        <v>1194</v>
      </c>
      <c r="B5" s="554" t="s">
        <v>1354</v>
      </c>
      <c r="C5" s="586" t="s">
        <v>1351</v>
      </c>
    </row>
    <row r="6" spans="1:3">
      <c r="A6" s="585" t="s">
        <v>1197</v>
      </c>
      <c r="B6" s="554" t="s">
        <v>115</v>
      </c>
      <c r="C6" s="586" t="s">
        <v>197</v>
      </c>
    </row>
    <row r="7" spans="1:3" s="103" customFormat="1">
      <c r="A7" s="588" t="s">
        <v>86</v>
      </c>
      <c r="B7" s="562" t="s">
        <v>1293</v>
      </c>
      <c r="C7" s="584" t="s">
        <v>1294</v>
      </c>
    </row>
    <row r="8" spans="1:3">
      <c r="A8" s="585" t="s">
        <v>1193</v>
      </c>
      <c r="B8" s="554" t="s">
        <v>1273</v>
      </c>
      <c r="C8" s="586" t="s">
        <v>1220</v>
      </c>
    </row>
    <row r="9" spans="1:3">
      <c r="A9" s="585" t="s">
        <v>1194</v>
      </c>
      <c r="B9" s="554" t="s">
        <v>1222</v>
      </c>
      <c r="C9" s="586" t="s">
        <v>1310</v>
      </c>
    </row>
    <row r="10" spans="1:3">
      <c r="A10" s="585" t="s">
        <v>1197</v>
      </c>
      <c r="B10" s="554" t="s">
        <v>200</v>
      </c>
      <c r="C10" s="586" t="s">
        <v>194</v>
      </c>
    </row>
    <row r="11" spans="1:3" s="103" customFormat="1">
      <c r="A11" s="585" t="s">
        <v>480</v>
      </c>
      <c r="B11" s="554" t="s">
        <v>1160</v>
      </c>
      <c r="C11" s="586" t="s">
        <v>1298</v>
      </c>
    </row>
    <row r="12" spans="1:3" s="103" customFormat="1">
      <c r="A12" s="588" t="s">
        <v>441</v>
      </c>
      <c r="B12" s="562" t="s">
        <v>1299</v>
      </c>
      <c r="C12" s="584" t="s">
        <v>1300</v>
      </c>
    </row>
    <row r="13" spans="1:3" s="103" customFormat="1" ht="13.5" customHeight="1">
      <c r="A13" s="585" t="s">
        <v>444</v>
      </c>
      <c r="B13" s="554" t="s">
        <v>1167</v>
      </c>
      <c r="C13" s="586" t="s">
        <v>1200</v>
      </c>
    </row>
    <row r="14" spans="1:3" s="103" customFormat="1" ht="12.75" customHeight="1">
      <c r="A14" s="585" t="s">
        <v>232</v>
      </c>
      <c r="B14" s="554" t="s">
        <v>243</v>
      </c>
      <c r="C14" s="586" t="s">
        <v>119</v>
      </c>
    </row>
    <row r="15" spans="1:3" s="103" customFormat="1">
      <c r="A15" s="585" t="s">
        <v>256</v>
      </c>
      <c r="B15" s="554" t="s">
        <v>235</v>
      </c>
      <c r="C15" s="586" t="s">
        <v>1421</v>
      </c>
    </row>
    <row r="16" spans="1:3" s="103" customFormat="1" ht="12.75" customHeight="1">
      <c r="A16" s="585" t="s">
        <v>481</v>
      </c>
      <c r="B16" s="554" t="s">
        <v>342</v>
      </c>
      <c r="C16" s="586" t="s">
        <v>273</v>
      </c>
    </row>
    <row r="17" spans="1:4" s="103" customFormat="1" ht="12.75" customHeight="1">
      <c r="A17" s="588" t="s">
        <v>95</v>
      </c>
      <c r="B17" s="562" t="s">
        <v>1333</v>
      </c>
      <c r="C17" s="584" t="s">
        <v>186</v>
      </c>
    </row>
    <row r="18" spans="1:4" s="103" customFormat="1" ht="12.75" customHeight="1">
      <c r="A18" s="585" t="s">
        <v>188</v>
      </c>
      <c r="B18" s="554" t="s">
        <v>1154</v>
      </c>
      <c r="C18" s="586" t="s">
        <v>1165</v>
      </c>
    </row>
    <row r="19" spans="1:4" s="103" customFormat="1" ht="12.75" customHeight="1">
      <c r="A19" s="588" t="s">
        <v>191</v>
      </c>
      <c r="B19" s="562" t="s">
        <v>1335</v>
      </c>
      <c r="C19" s="584" t="s">
        <v>1167</v>
      </c>
    </row>
    <row r="20" spans="1:4" ht="12.75" customHeight="1">
      <c r="A20" s="585" t="s">
        <v>236</v>
      </c>
      <c r="B20" s="554" t="s">
        <v>1158</v>
      </c>
      <c r="C20" s="586" t="s">
        <v>1170</v>
      </c>
    </row>
    <row r="21" spans="1:4" s="103" customFormat="1" ht="12.75" customHeight="1">
      <c r="A21" s="588" t="s">
        <v>257</v>
      </c>
      <c r="B21" s="562" t="s">
        <v>1337</v>
      </c>
      <c r="C21" s="584" t="s">
        <v>1237</v>
      </c>
    </row>
    <row r="22" spans="1:4" ht="12.75" customHeight="1">
      <c r="A22" s="585" t="s">
        <v>260</v>
      </c>
      <c r="B22" s="554" t="s">
        <v>84</v>
      </c>
      <c r="C22" s="586" t="s">
        <v>433</v>
      </c>
    </row>
    <row r="23" spans="1:4" s="103" customFormat="1" ht="12.75" customHeight="1">
      <c r="A23" s="588" t="s">
        <v>199</v>
      </c>
      <c r="B23" s="562" t="s">
        <v>1337</v>
      </c>
      <c r="C23" s="584" t="s">
        <v>1220</v>
      </c>
    </row>
    <row r="24" spans="1:4" ht="12.75" customHeight="1">
      <c r="A24" s="585" t="s">
        <v>259</v>
      </c>
      <c r="B24" s="554" t="s">
        <v>115</v>
      </c>
      <c r="C24" s="586" t="s">
        <v>115</v>
      </c>
    </row>
    <row r="25" spans="1:4" s="103" customFormat="1" ht="12.75" customHeight="1">
      <c r="A25" s="588" t="s">
        <v>258</v>
      </c>
      <c r="B25" s="562" t="s">
        <v>1339</v>
      </c>
      <c r="C25" s="584" t="s">
        <v>1331</v>
      </c>
    </row>
    <row r="26" spans="1:4" ht="12.75" customHeight="1">
      <c r="B26" s="46"/>
      <c r="C26" s="46"/>
    </row>
    <row r="27" spans="1:4" s="104" customFormat="1" ht="13.5" customHeight="1">
      <c r="A27" s="648"/>
      <c r="B27" s="648"/>
      <c r="C27" s="648"/>
      <c r="D27" s="46"/>
    </row>
    <row r="28" spans="1:4" s="104" customFormat="1">
      <c r="A28" s="648"/>
      <c r="B28" s="648"/>
      <c r="C28" s="648"/>
      <c r="D28" s="46"/>
    </row>
    <row r="29" spans="1:4" s="105" customFormat="1" ht="9">
      <c r="A29" s="542" t="s">
        <v>67</v>
      </c>
      <c r="B29" s="647"/>
      <c r="C29" s="647"/>
    </row>
    <row r="30" spans="1:4" s="105" customFormat="1" ht="9">
      <c r="A30" s="542" t="s">
        <v>67</v>
      </c>
      <c r="B30" s="647"/>
      <c r="C30" s="647"/>
    </row>
    <row r="31" spans="1:4" s="105" customFormat="1" ht="9">
      <c r="A31" s="542" t="s">
        <v>67</v>
      </c>
      <c r="B31" s="647"/>
      <c r="C31" s="647"/>
    </row>
    <row r="32" spans="1:4" s="105" customFormat="1" ht="9">
      <c r="A32" s="542" t="s">
        <v>67</v>
      </c>
      <c r="B32" s="647"/>
      <c r="C32" s="647"/>
    </row>
    <row r="33" spans="1:3" s="105" customFormat="1" ht="9">
      <c r="A33" s="542" t="s">
        <v>67</v>
      </c>
      <c r="B33" s="647"/>
      <c r="C33" s="647"/>
    </row>
    <row r="34" spans="1:3" s="105" customFormat="1" ht="9">
      <c r="A34" s="542" t="s">
        <v>67</v>
      </c>
      <c r="B34" s="647"/>
      <c r="C34" s="647"/>
    </row>
    <row r="35" spans="1:3" s="106" customFormat="1">
      <c r="A35" s="46"/>
      <c r="B35" s="101"/>
      <c r="C35" s="101"/>
    </row>
    <row r="36" spans="1:3" s="106" customFormat="1">
      <c r="A36" s="46"/>
      <c r="B36" s="101"/>
      <c r="C36" s="101"/>
    </row>
    <row r="37" spans="1:3" s="106" customFormat="1">
      <c r="A37" s="46"/>
      <c r="B37" s="101"/>
      <c r="C37" s="101"/>
    </row>
    <row r="38" spans="1:3" s="106" customFormat="1">
      <c r="A38" s="46"/>
      <c r="B38" s="101"/>
      <c r="C38" s="101"/>
    </row>
    <row r="39" spans="1:3" s="106" customFormat="1">
      <c r="A39" s="46"/>
      <c r="B39" s="101"/>
      <c r="C39" s="101"/>
    </row>
    <row r="40" spans="1:3" s="106" customFormat="1">
      <c r="A40" s="46"/>
      <c r="B40" s="101"/>
      <c r="C40" s="101"/>
    </row>
    <row r="41" spans="1:3" s="106" customFormat="1">
      <c r="A41" s="46"/>
      <c r="B41" s="101"/>
      <c r="C41" s="101"/>
    </row>
    <row r="42" spans="1:3" s="106" customFormat="1">
      <c r="A42" s="46"/>
      <c r="B42" s="101"/>
      <c r="C42" s="101"/>
    </row>
    <row r="43" spans="1:3" s="106" customFormat="1">
      <c r="A43" s="46"/>
      <c r="B43" s="101"/>
      <c r="C43" s="101"/>
    </row>
    <row r="44" spans="1:3" s="106" customFormat="1">
      <c r="A44" s="46"/>
      <c r="B44" s="101"/>
      <c r="C44" s="101"/>
    </row>
    <row r="45" spans="1:3" s="106" customFormat="1">
      <c r="A45" s="46"/>
      <c r="B45" s="101"/>
      <c r="C45" s="101"/>
    </row>
    <row r="46" spans="1:3" s="106" customFormat="1">
      <c r="A46" s="46"/>
      <c r="B46" s="101"/>
      <c r="C46" s="101"/>
    </row>
    <row r="47" spans="1:3" s="106" customFormat="1">
      <c r="A47" s="46"/>
      <c r="B47" s="101"/>
      <c r="C47" s="101"/>
    </row>
    <row r="48" spans="1:3" s="106" customFormat="1">
      <c r="A48" s="46"/>
      <c r="B48" s="101"/>
      <c r="C48" s="101"/>
    </row>
    <row r="49" spans="1:3" s="106" customFormat="1">
      <c r="A49" s="46"/>
      <c r="B49" s="101"/>
      <c r="C49" s="101"/>
    </row>
    <row r="50" spans="1:3" s="106" customFormat="1">
      <c r="A50" s="46"/>
      <c r="B50" s="101"/>
      <c r="C50" s="101"/>
    </row>
    <row r="51" spans="1:3" s="106" customFormat="1">
      <c r="A51" s="46"/>
      <c r="B51" s="101"/>
      <c r="C51" s="101"/>
    </row>
    <row r="52" spans="1:3" s="106" customFormat="1">
      <c r="A52" s="46"/>
      <c r="B52" s="101"/>
      <c r="C52" s="101"/>
    </row>
    <row r="53" spans="1:3" s="106" customFormat="1">
      <c r="A53" s="46"/>
      <c r="B53" s="101"/>
      <c r="C53" s="101"/>
    </row>
    <row r="54" spans="1:3" s="106" customFormat="1">
      <c r="A54" s="46"/>
      <c r="B54" s="101"/>
      <c r="C54" s="101"/>
    </row>
    <row r="55" spans="1:3" s="106" customFormat="1">
      <c r="A55" s="46"/>
      <c r="B55" s="101"/>
      <c r="C55" s="101"/>
    </row>
    <row r="56" spans="1:3" s="106" customFormat="1">
      <c r="A56" s="46"/>
      <c r="B56" s="101"/>
      <c r="C56" s="101"/>
    </row>
    <row r="57" spans="1:3" s="106" customFormat="1">
      <c r="A57" s="46"/>
      <c r="B57" s="101"/>
      <c r="C57" s="101"/>
    </row>
    <row r="58" spans="1:3" s="106" customFormat="1">
      <c r="A58" s="46"/>
      <c r="B58" s="101"/>
      <c r="C58" s="101"/>
    </row>
    <row r="59" spans="1:3" s="106" customFormat="1">
      <c r="A59" s="46"/>
      <c r="B59" s="101"/>
      <c r="C59" s="101"/>
    </row>
    <row r="60" spans="1:3" s="106" customFormat="1">
      <c r="A60" s="46"/>
      <c r="B60" s="101"/>
      <c r="C60" s="101"/>
    </row>
    <row r="61" spans="1:3" s="106" customFormat="1">
      <c r="A61" s="46"/>
      <c r="B61" s="101"/>
      <c r="C61" s="101"/>
    </row>
    <row r="62" spans="1:3" s="106" customFormat="1">
      <c r="A62" s="46"/>
      <c r="B62" s="101"/>
      <c r="C62" s="101"/>
    </row>
    <row r="63" spans="1:3" s="106" customFormat="1">
      <c r="A63" s="46"/>
      <c r="B63" s="101"/>
      <c r="C63" s="101"/>
    </row>
    <row r="64" spans="1:3" s="106" customFormat="1">
      <c r="A64" s="46"/>
      <c r="B64" s="101"/>
      <c r="C64" s="101"/>
    </row>
    <row r="65" spans="1:3" s="106" customFormat="1">
      <c r="A65" s="46"/>
      <c r="B65" s="101"/>
      <c r="C65" s="101"/>
    </row>
    <row r="66" spans="1:3" s="106" customFormat="1">
      <c r="A66" s="46"/>
      <c r="B66" s="101"/>
      <c r="C66" s="101"/>
    </row>
    <row r="67" spans="1:3" s="106" customFormat="1">
      <c r="A67" s="46"/>
      <c r="B67" s="101"/>
      <c r="C67" s="101"/>
    </row>
    <row r="68" spans="1:3" s="106" customFormat="1">
      <c r="A68" s="46"/>
      <c r="B68" s="101"/>
      <c r="C68" s="101"/>
    </row>
    <row r="69" spans="1:3" s="106" customFormat="1">
      <c r="A69" s="46"/>
      <c r="B69" s="101"/>
      <c r="C69" s="101"/>
    </row>
    <row r="70" spans="1:3" s="106" customFormat="1">
      <c r="A70" s="46"/>
      <c r="B70" s="101"/>
      <c r="C70" s="101"/>
    </row>
    <row r="71" spans="1:3" s="106" customFormat="1">
      <c r="A71" s="46"/>
      <c r="B71" s="101"/>
      <c r="C71" s="101"/>
    </row>
    <row r="72" spans="1:3" s="106" customFormat="1">
      <c r="A72" s="46"/>
      <c r="B72" s="101"/>
      <c r="C72" s="101"/>
    </row>
    <row r="73" spans="1:3" s="106" customFormat="1">
      <c r="A73" s="46"/>
      <c r="B73" s="101"/>
      <c r="C73" s="101"/>
    </row>
    <row r="74" spans="1:3" s="106" customFormat="1">
      <c r="A74" s="46"/>
      <c r="B74" s="101"/>
      <c r="C74" s="101"/>
    </row>
    <row r="75" spans="1:3" s="106" customFormat="1">
      <c r="A75" s="46"/>
      <c r="B75" s="101"/>
      <c r="C75" s="101"/>
    </row>
    <row r="76" spans="1:3" s="106" customFormat="1">
      <c r="A76" s="46"/>
      <c r="B76" s="101"/>
      <c r="C76" s="101"/>
    </row>
    <row r="77" spans="1:3" s="106" customFormat="1">
      <c r="A77" s="46"/>
      <c r="B77" s="101"/>
      <c r="C77" s="101"/>
    </row>
    <row r="78" spans="1:3" s="106" customFormat="1">
      <c r="A78" s="46"/>
      <c r="B78" s="101"/>
      <c r="C78" s="101"/>
    </row>
    <row r="79" spans="1:3" s="106" customFormat="1">
      <c r="A79" s="46"/>
      <c r="B79" s="101"/>
      <c r="C79" s="101"/>
    </row>
    <row r="80" spans="1:3" s="106" customFormat="1">
      <c r="A80" s="46"/>
      <c r="B80" s="101"/>
      <c r="C80" s="101"/>
    </row>
    <row r="81" spans="1:3" s="106" customFormat="1">
      <c r="A81" s="46"/>
      <c r="B81" s="101"/>
      <c r="C81" s="101"/>
    </row>
    <row r="82" spans="1:3" s="106" customFormat="1">
      <c r="A82" s="46"/>
      <c r="B82" s="101"/>
      <c r="C82" s="101"/>
    </row>
    <row r="83" spans="1:3" s="45" customFormat="1" ht="5.25">
      <c r="B83" s="107"/>
      <c r="C83" s="107"/>
    </row>
  </sheetData>
  <mergeCells count="9">
    <mergeCell ref="B1:C1"/>
    <mergeCell ref="B33:C33"/>
    <mergeCell ref="B34:C34"/>
    <mergeCell ref="B29:C29"/>
    <mergeCell ref="B32:C32"/>
    <mergeCell ref="A27:C27"/>
    <mergeCell ref="A28:C28"/>
    <mergeCell ref="B30:C30"/>
    <mergeCell ref="B31:C31"/>
  </mergeCells>
  <pageMargins left="0.25" right="0.25" top="0.75" bottom="0.75" header="0.3" footer="0.3"/>
  <pageSetup paperSize="9" scale="7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rgb="FFFFC000"/>
    <pageSetUpPr fitToPage="1"/>
  </sheetPr>
  <dimension ref="A1:C16"/>
  <sheetViews>
    <sheetView showGridLines="0" zoomScaleNormal="100" workbookViewId="0">
      <selection activeCell="F19" sqref="F19"/>
    </sheetView>
  </sheetViews>
  <sheetFormatPr defaultColWidth="9.140625" defaultRowHeight="12"/>
  <cols>
    <col min="1" max="1" width="63.28515625" style="46" customWidth="1"/>
    <col min="2" max="2" width="15.28515625" style="46" customWidth="1"/>
    <col min="3" max="3" width="10.28515625" style="101" bestFit="1" customWidth="1"/>
    <col min="4" max="4" width="9.28515625" style="46" customWidth="1"/>
    <col min="5" max="5" width="9.140625" style="46" customWidth="1"/>
    <col min="6" max="16384" width="9.140625" style="46"/>
  </cols>
  <sheetData>
    <row r="1" spans="1:3" s="77" customFormat="1" ht="14.25" customHeight="1">
      <c r="A1" s="368" t="s">
        <v>60</v>
      </c>
      <c r="B1" s="387"/>
      <c r="C1" s="621" t="s">
        <v>1288</v>
      </c>
    </row>
    <row r="2" spans="1:3" s="79" customFormat="1" ht="22.5">
      <c r="A2" s="620" t="s">
        <v>20</v>
      </c>
      <c r="C2" s="527" t="s">
        <v>1287</v>
      </c>
    </row>
    <row r="3" spans="1:3">
      <c r="A3" s="585" t="s">
        <v>443</v>
      </c>
      <c r="B3" s="619" t="s">
        <v>231</v>
      </c>
      <c r="C3" s="554" t="s">
        <v>1505</v>
      </c>
    </row>
    <row r="4" spans="1:3" ht="22.5">
      <c r="A4" s="585" t="s">
        <v>444</v>
      </c>
      <c r="B4" s="619" t="s">
        <v>233</v>
      </c>
      <c r="C4" s="554" t="s">
        <v>189</v>
      </c>
    </row>
    <row r="5" spans="1:3" s="103" customFormat="1">
      <c r="A5" s="588" t="s">
        <v>445</v>
      </c>
      <c r="B5" s="619" t="s">
        <v>383</v>
      </c>
      <c r="C5" s="562" t="s">
        <v>1506</v>
      </c>
    </row>
    <row r="6" spans="1:3">
      <c r="A6" s="585" t="s">
        <v>446</v>
      </c>
      <c r="B6" s="619" t="s">
        <v>237</v>
      </c>
      <c r="C6" s="554" t="s">
        <v>1223</v>
      </c>
    </row>
    <row r="7" spans="1:3">
      <c r="A7" s="585" t="s">
        <v>447</v>
      </c>
      <c r="B7" s="619" t="s">
        <v>89</v>
      </c>
      <c r="C7" s="554" t="s">
        <v>1507</v>
      </c>
    </row>
    <row r="8" spans="1:3">
      <c r="A8" s="585" t="s">
        <v>406</v>
      </c>
      <c r="B8" s="619" t="s">
        <v>78</v>
      </c>
      <c r="C8" s="554" t="s">
        <v>1508</v>
      </c>
    </row>
    <row r="9" spans="1:3">
      <c r="A9" s="585" t="s">
        <v>404</v>
      </c>
      <c r="B9" s="619" t="s">
        <v>333</v>
      </c>
      <c r="C9" s="554" t="s">
        <v>1509</v>
      </c>
    </row>
    <row r="10" spans="1:3">
      <c r="A10" s="585" t="s">
        <v>407</v>
      </c>
      <c r="B10" s="596" t="s">
        <v>296</v>
      </c>
      <c r="C10" s="554" t="s">
        <v>1510</v>
      </c>
    </row>
    <row r="11" spans="1:3">
      <c r="A11" s="585" t="s">
        <v>411</v>
      </c>
      <c r="B11" s="596" t="s">
        <v>300</v>
      </c>
      <c r="C11" s="554" t="s">
        <v>1511</v>
      </c>
    </row>
    <row r="12" spans="1:3">
      <c r="A12" s="585" t="s">
        <v>412</v>
      </c>
      <c r="B12" s="596" t="s">
        <v>336</v>
      </c>
      <c r="C12" s="554" t="s">
        <v>1286</v>
      </c>
    </row>
    <row r="13" spans="1:3">
      <c r="A13" s="585" t="s">
        <v>405</v>
      </c>
      <c r="B13" s="596" t="s">
        <v>395</v>
      </c>
      <c r="C13" s="554" t="s">
        <v>1512</v>
      </c>
    </row>
    <row r="14" spans="1:3" s="103" customFormat="1">
      <c r="A14" s="629" t="s">
        <v>13</v>
      </c>
      <c r="B14" s="630" t="s">
        <v>448</v>
      </c>
      <c r="C14" s="631" t="s">
        <v>1513</v>
      </c>
    </row>
    <row r="15" spans="1:3">
      <c r="A15" s="588" t="s">
        <v>60</v>
      </c>
      <c r="B15" s="583" t="s">
        <v>449</v>
      </c>
      <c r="C15" s="562" t="s">
        <v>1327</v>
      </c>
    </row>
    <row r="16" spans="1:3" s="47" customFormat="1" ht="5.25">
      <c r="A16" s="632"/>
      <c r="B16" s="632"/>
      <c r="C16" s="633"/>
    </row>
  </sheetData>
  <pageMargins left="0.25" right="0.25" top="0.75" bottom="0.75" header="0.3" footer="0.3"/>
  <pageSetup paperSize="9" scale="7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tabColor theme="5"/>
  </sheetPr>
  <dimension ref="A1:CW108"/>
  <sheetViews>
    <sheetView showGridLines="0" topLeftCell="CV200" zoomScale="90" zoomScaleNormal="90" workbookViewId="0">
      <selection activeCell="B207" sqref="B207"/>
    </sheetView>
  </sheetViews>
  <sheetFormatPr defaultColWidth="9.140625" defaultRowHeight="12"/>
  <cols>
    <col min="1" max="1" width="9.28515625" style="166" customWidth="1"/>
    <col min="2" max="2" width="87.85546875" style="46" customWidth="1"/>
    <col min="3" max="4" width="87.7109375" style="46" customWidth="1"/>
    <col min="5" max="7" width="9.28515625" style="46" customWidth="1"/>
    <col min="8" max="12" width="9.28515625" style="101" customWidth="1"/>
    <col min="13" max="13" width="2.7109375" style="46" customWidth="1"/>
    <col min="14" max="31" width="9.140625" style="46" customWidth="1"/>
    <col min="32" max="32" width="57.140625" style="76" customWidth="1"/>
    <col min="33" max="100" width="9.140625" style="46" customWidth="1"/>
    <col min="101" max="101" width="7.85546875" style="46" customWidth="1"/>
    <col min="102" max="104" width="9.140625" style="46" customWidth="1"/>
    <col min="105" max="16384" width="9.140625" style="46"/>
  </cols>
  <sheetData>
    <row r="1" spans="1:101" s="185" customFormat="1">
      <c r="A1" s="193">
        <v>17.98</v>
      </c>
      <c r="B1" s="185" t="s">
        <v>347</v>
      </c>
      <c r="C1" s="185" t="s">
        <v>349</v>
      </c>
      <c r="D1" s="185" t="s">
        <v>350</v>
      </c>
      <c r="E1" s="192">
        <v>0</v>
      </c>
      <c r="F1" s="192">
        <v>0</v>
      </c>
      <c r="G1" s="192">
        <v>0</v>
      </c>
      <c r="H1" s="185" t="s">
        <v>24</v>
      </c>
      <c r="I1" s="192">
        <v>0</v>
      </c>
      <c r="J1" s="192">
        <v>0</v>
      </c>
      <c r="K1" s="192">
        <v>0</v>
      </c>
      <c r="L1" s="192">
        <v>0</v>
      </c>
      <c r="AF1" s="187"/>
    </row>
    <row r="2" spans="1:101" s="77" customFormat="1" ht="14.25" customHeight="1">
      <c r="A2" s="162">
        <v>0</v>
      </c>
      <c r="B2" s="368" t="s">
        <v>67</v>
      </c>
      <c r="C2" s="368" t="s">
        <v>67</v>
      </c>
      <c r="D2" s="368" t="s">
        <v>67</v>
      </c>
      <c r="E2" s="368" t="s">
        <v>67</v>
      </c>
      <c r="F2" s="368" t="s">
        <v>67</v>
      </c>
      <c r="G2" s="368" t="s">
        <v>67</v>
      </c>
      <c r="H2" s="414" t="s">
        <v>67</v>
      </c>
      <c r="I2" s="415" t="s">
        <v>67</v>
      </c>
      <c r="J2" s="415" t="s">
        <v>67</v>
      </c>
      <c r="K2" s="415" t="s">
        <v>67</v>
      </c>
      <c r="L2" s="415" t="s">
        <v>67</v>
      </c>
      <c r="AF2" s="78"/>
    </row>
    <row r="3" spans="1:101" s="77" customFormat="1" ht="23.25" thickBot="1">
      <c r="A3" s="162" t="s">
        <v>347</v>
      </c>
      <c r="B3" s="395" t="s">
        <v>20</v>
      </c>
      <c r="C3" s="396" t="s">
        <v>67</v>
      </c>
      <c r="D3" s="396" t="s">
        <v>67</v>
      </c>
      <c r="E3" s="396" t="s">
        <v>67</v>
      </c>
      <c r="F3" s="396" t="s">
        <v>67</v>
      </c>
      <c r="G3" s="396" t="s">
        <v>67</v>
      </c>
      <c r="H3" s="398" t="s">
        <v>542</v>
      </c>
      <c r="I3" s="416" t="s">
        <v>67</v>
      </c>
      <c r="J3" s="416" t="s">
        <v>67</v>
      </c>
      <c r="K3" s="416" t="s">
        <v>67</v>
      </c>
      <c r="L3" s="416" t="s">
        <v>67</v>
      </c>
      <c r="AF3" s="78"/>
    </row>
    <row r="4" spans="1:101" s="77" customFormat="1" ht="14.25" customHeight="1" thickTop="1">
      <c r="A4" s="162">
        <v>0</v>
      </c>
      <c r="B4" s="368" t="s">
        <v>67</v>
      </c>
      <c r="C4" s="368" t="s">
        <v>67</v>
      </c>
      <c r="D4" s="368" t="s">
        <v>67</v>
      </c>
      <c r="E4" s="368" t="s">
        <v>67</v>
      </c>
      <c r="F4" s="368" t="s">
        <v>67</v>
      </c>
      <c r="G4" s="368" t="s">
        <v>67</v>
      </c>
      <c r="H4" s="414" t="s">
        <v>67</v>
      </c>
      <c r="I4" s="415" t="s">
        <v>67</v>
      </c>
      <c r="J4" s="415" t="s">
        <v>67</v>
      </c>
      <c r="K4" s="415" t="s">
        <v>67</v>
      </c>
      <c r="L4" s="415" t="s">
        <v>67</v>
      </c>
      <c r="AF4" s="78"/>
    </row>
    <row r="5" spans="1:101" s="77" customFormat="1" ht="14.25" customHeight="1" thickBot="1">
      <c r="A5" s="162" t="s">
        <v>349</v>
      </c>
      <c r="B5" s="396" t="s">
        <v>67</v>
      </c>
      <c r="C5" s="395" t="s">
        <v>73</v>
      </c>
      <c r="D5" s="396" t="s">
        <v>67</v>
      </c>
      <c r="E5" s="396" t="s">
        <v>67</v>
      </c>
      <c r="F5" s="396" t="s">
        <v>67</v>
      </c>
      <c r="G5" s="396" t="s">
        <v>67</v>
      </c>
      <c r="H5" s="398" t="s">
        <v>543</v>
      </c>
      <c r="I5" s="416" t="s">
        <v>67</v>
      </c>
      <c r="J5" s="416" t="s">
        <v>67</v>
      </c>
      <c r="K5" s="416" t="s">
        <v>67</v>
      </c>
      <c r="L5" s="416" t="s">
        <v>67</v>
      </c>
      <c r="AF5" s="78"/>
    </row>
    <row r="6" spans="1:101" s="77" customFormat="1" ht="14.25" customHeight="1" thickTop="1">
      <c r="A6" s="162">
        <v>0</v>
      </c>
      <c r="B6" s="368" t="s">
        <v>67</v>
      </c>
      <c r="C6" s="368" t="s">
        <v>67</v>
      </c>
      <c r="D6" s="368" t="s">
        <v>67</v>
      </c>
      <c r="E6" s="368" t="s">
        <v>67</v>
      </c>
      <c r="F6" s="368" t="s">
        <v>67</v>
      </c>
      <c r="G6" s="368" t="s">
        <v>67</v>
      </c>
      <c r="H6" s="414" t="s">
        <v>67</v>
      </c>
      <c r="I6" s="415" t="s">
        <v>67</v>
      </c>
      <c r="J6" s="415" t="s">
        <v>67</v>
      </c>
      <c r="K6" s="415" t="s">
        <v>67</v>
      </c>
      <c r="L6" s="415" t="s">
        <v>67</v>
      </c>
      <c r="AF6" s="78"/>
    </row>
    <row r="7" spans="1:101" s="77" customFormat="1" ht="14.25" customHeight="1" thickBot="1">
      <c r="A7" s="162" t="s">
        <v>350</v>
      </c>
      <c r="B7" s="396" t="s">
        <v>67</v>
      </c>
      <c r="C7" s="396" t="s">
        <v>67</v>
      </c>
      <c r="D7" s="395" t="s">
        <v>75</v>
      </c>
      <c r="E7" s="396" t="s">
        <v>67</v>
      </c>
      <c r="F7" s="396" t="s">
        <v>67</v>
      </c>
      <c r="G7" s="396" t="s">
        <v>67</v>
      </c>
      <c r="H7" s="398" t="s">
        <v>544</v>
      </c>
      <c r="I7" s="416" t="s">
        <v>67</v>
      </c>
      <c r="J7" s="416" t="s">
        <v>67</v>
      </c>
      <c r="K7" s="416" t="s">
        <v>67</v>
      </c>
      <c r="L7" s="416" t="s">
        <v>67</v>
      </c>
      <c r="AF7" s="78"/>
    </row>
    <row r="8" spans="1:101" ht="23.25" thickTop="1">
      <c r="A8" s="167" t="s">
        <v>24</v>
      </c>
      <c r="B8" s="417" t="s">
        <v>521</v>
      </c>
      <c r="C8" s="417" t="s">
        <v>522</v>
      </c>
      <c r="D8" s="417" t="s">
        <v>523</v>
      </c>
      <c r="E8" s="400" t="s">
        <v>67</v>
      </c>
      <c r="F8" s="400" t="s">
        <v>67</v>
      </c>
      <c r="G8" s="400" t="s">
        <v>67</v>
      </c>
      <c r="H8" s="418" t="s">
        <v>67</v>
      </c>
      <c r="I8" s="419" t="s">
        <v>67</v>
      </c>
      <c r="J8" s="419" t="s">
        <v>67</v>
      </c>
      <c r="K8" s="419" t="s">
        <v>67</v>
      </c>
      <c r="L8" s="419" t="s">
        <v>67</v>
      </c>
      <c r="AF8" s="80"/>
    </row>
    <row r="9" spans="1:101">
      <c r="A9" s="167" t="s">
        <v>24</v>
      </c>
      <c r="B9" s="403" t="s">
        <v>524</v>
      </c>
      <c r="C9" s="403" t="s">
        <v>525</v>
      </c>
      <c r="D9" s="403" t="s">
        <v>526</v>
      </c>
      <c r="E9" s="404" t="s">
        <v>67</v>
      </c>
      <c r="F9" s="404" t="s">
        <v>67</v>
      </c>
      <c r="G9" s="404" t="s">
        <v>67</v>
      </c>
      <c r="H9" s="406" t="s">
        <v>67</v>
      </c>
      <c r="I9" s="405" t="s">
        <v>67</v>
      </c>
      <c r="J9" s="405" t="s">
        <v>67</v>
      </c>
      <c r="K9" s="405" t="s">
        <v>67</v>
      </c>
      <c r="L9" s="405" t="s">
        <v>67</v>
      </c>
      <c r="AF9" s="80"/>
    </row>
    <row r="10" spans="1:101">
      <c r="A10" s="167" t="s">
        <v>24</v>
      </c>
      <c r="B10" s="403" t="s">
        <v>54</v>
      </c>
      <c r="C10" s="403" t="s">
        <v>470</v>
      </c>
      <c r="D10" s="403" t="s">
        <v>471</v>
      </c>
      <c r="E10" s="404" t="s">
        <v>67</v>
      </c>
      <c r="F10" s="404" t="s">
        <v>67</v>
      </c>
      <c r="G10" s="404" t="s">
        <v>67</v>
      </c>
      <c r="H10" s="411" t="s">
        <v>84</v>
      </c>
      <c r="I10" s="410" t="s">
        <v>67</v>
      </c>
      <c r="J10" s="410" t="s">
        <v>67</v>
      </c>
      <c r="K10" s="410" t="s">
        <v>67</v>
      </c>
      <c r="L10" s="410" t="s">
        <v>67</v>
      </c>
      <c r="AF10" s="78"/>
    </row>
    <row r="11" spans="1:101">
      <c r="A11" s="167" t="s">
        <v>24</v>
      </c>
      <c r="B11" s="407" t="s">
        <v>527</v>
      </c>
      <c r="C11" s="407" t="s">
        <v>528</v>
      </c>
      <c r="D11" s="407" t="s">
        <v>529</v>
      </c>
      <c r="E11" s="407" t="s">
        <v>67</v>
      </c>
      <c r="F11" s="407" t="s">
        <v>67</v>
      </c>
      <c r="G11" s="407" t="s">
        <v>67</v>
      </c>
      <c r="H11" s="409" t="s">
        <v>67</v>
      </c>
      <c r="I11" s="408" t="s">
        <v>67</v>
      </c>
      <c r="J11" s="408" t="s">
        <v>67</v>
      </c>
      <c r="K11" s="408" t="s">
        <v>67</v>
      </c>
      <c r="L11" s="408" t="s">
        <v>67</v>
      </c>
      <c r="AF11" s="80"/>
    </row>
    <row r="12" spans="1:101">
      <c r="A12" s="167" t="s">
        <v>24</v>
      </c>
      <c r="B12" s="403" t="s">
        <v>530</v>
      </c>
      <c r="C12" s="403" t="s">
        <v>531</v>
      </c>
      <c r="D12" s="403" t="s">
        <v>532</v>
      </c>
      <c r="E12" s="404" t="s">
        <v>67</v>
      </c>
      <c r="F12" s="404" t="s">
        <v>67</v>
      </c>
      <c r="G12" s="404" t="s">
        <v>67</v>
      </c>
      <c r="H12" s="411" t="s">
        <v>84</v>
      </c>
      <c r="I12" s="410" t="s">
        <v>67</v>
      </c>
      <c r="J12" s="410" t="s">
        <v>67</v>
      </c>
      <c r="K12" s="410" t="s">
        <v>67</v>
      </c>
      <c r="L12" s="410" t="s">
        <v>67</v>
      </c>
      <c r="AF12" s="80"/>
    </row>
    <row r="13" spans="1:101">
      <c r="A13" s="167">
        <v>0</v>
      </c>
      <c r="B13" s="407" t="s">
        <v>533</v>
      </c>
      <c r="C13" s="407" t="s">
        <v>534</v>
      </c>
      <c r="D13" s="407" t="s">
        <v>535</v>
      </c>
      <c r="E13" s="407" t="s">
        <v>67</v>
      </c>
      <c r="F13" s="407" t="s">
        <v>67</v>
      </c>
      <c r="G13" s="407" t="s">
        <v>67</v>
      </c>
      <c r="H13" s="409" t="s">
        <v>67</v>
      </c>
      <c r="I13" s="408" t="s">
        <v>67</v>
      </c>
      <c r="J13" s="408" t="s">
        <v>67</v>
      </c>
      <c r="K13" s="408" t="s">
        <v>67</v>
      </c>
      <c r="L13" s="408" t="s">
        <v>67</v>
      </c>
      <c r="AF13" s="80"/>
    </row>
    <row r="14" spans="1:101">
      <c r="A14" s="167" t="s">
        <v>24</v>
      </c>
      <c r="B14" s="403" t="s">
        <v>536</v>
      </c>
      <c r="C14" s="403" t="s">
        <v>537</v>
      </c>
      <c r="D14" s="403" t="s">
        <v>538</v>
      </c>
      <c r="E14" s="404" t="s">
        <v>67</v>
      </c>
      <c r="F14" s="404" t="s">
        <v>67</v>
      </c>
      <c r="G14" s="404" t="s">
        <v>67</v>
      </c>
      <c r="H14" s="411" t="s">
        <v>84</v>
      </c>
      <c r="I14" s="410" t="s">
        <v>67</v>
      </c>
      <c r="J14" s="410" t="s">
        <v>67</v>
      </c>
      <c r="K14" s="410" t="s">
        <v>67</v>
      </c>
      <c r="L14" s="410" t="s">
        <v>67</v>
      </c>
      <c r="AF14" s="80"/>
    </row>
    <row r="15" spans="1:101" ht="12.75" thickBot="1">
      <c r="A15" s="167" t="s">
        <v>24</v>
      </c>
      <c r="B15" s="407" t="s">
        <v>539</v>
      </c>
      <c r="C15" s="407" t="s">
        <v>540</v>
      </c>
      <c r="D15" s="407" t="s">
        <v>541</v>
      </c>
      <c r="E15" s="407" t="s">
        <v>67</v>
      </c>
      <c r="F15" s="407" t="s">
        <v>67</v>
      </c>
      <c r="G15" s="407" t="s">
        <v>67</v>
      </c>
      <c r="H15" s="409" t="s">
        <v>67</v>
      </c>
      <c r="I15" s="408" t="s">
        <v>67</v>
      </c>
      <c r="J15" s="408" t="s">
        <v>67</v>
      </c>
      <c r="K15" s="408" t="s">
        <v>67</v>
      </c>
      <c r="L15" s="408" t="s">
        <v>67</v>
      </c>
      <c r="AF15" s="80"/>
    </row>
    <row r="16" spans="1:101" s="45" customFormat="1" ht="6" thickTop="1">
      <c r="A16" s="165" t="str">
        <f>A15</f>
        <v>R1234</v>
      </c>
      <c r="B16" s="421"/>
      <c r="C16" s="421"/>
      <c r="D16" s="421"/>
      <c r="E16" s="421"/>
      <c r="F16" s="421"/>
      <c r="G16" s="421"/>
      <c r="H16" s="422"/>
      <c r="I16" s="422"/>
      <c r="J16" s="422"/>
      <c r="K16" s="422"/>
      <c r="L16" s="422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93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</row>
    <row r="17" spans="1:32" s="98" customFormat="1" ht="9">
      <c r="A17" s="97"/>
      <c r="B17" s="640"/>
      <c r="C17" s="640"/>
      <c r="D17" s="640"/>
      <c r="E17" s="640"/>
      <c r="F17" s="640"/>
      <c r="G17" s="640"/>
      <c r="H17" s="640"/>
      <c r="I17" s="322"/>
      <c r="J17" s="322"/>
      <c r="K17" s="322"/>
      <c r="L17" s="322"/>
      <c r="AF17" s="99"/>
    </row>
    <row r="18" spans="1:32" s="98" customFormat="1" ht="9">
      <c r="A18" s="97"/>
      <c r="C18" s="640" t="s">
        <v>540</v>
      </c>
      <c r="D18" s="640"/>
      <c r="E18" s="640"/>
      <c r="F18" s="640"/>
      <c r="G18" s="640"/>
      <c r="H18" s="640"/>
      <c r="I18" s="322"/>
      <c r="J18" s="322"/>
      <c r="K18" s="322"/>
      <c r="L18" s="322"/>
      <c r="AF18" s="99"/>
    </row>
    <row r="19" spans="1:32" s="98" customFormat="1" ht="9">
      <c r="A19" s="97"/>
      <c r="D19" s="640" t="s">
        <v>67</v>
      </c>
      <c r="E19" s="640"/>
      <c r="F19" s="640"/>
      <c r="G19" s="640"/>
      <c r="H19" s="640"/>
      <c r="I19" s="322"/>
      <c r="J19" s="322"/>
      <c r="K19" s="322"/>
      <c r="L19" s="322"/>
      <c r="AF19" s="100"/>
    </row>
    <row r="44" spans="32:32">
      <c r="AF44" s="95"/>
    </row>
    <row r="45" spans="32:32">
      <c r="AF45" s="96"/>
    </row>
    <row r="46" spans="32:32">
      <c r="AF46" s="96"/>
    </row>
    <row r="47" spans="32:32">
      <c r="AF47" s="91"/>
    </row>
    <row r="48" spans="32:32">
      <c r="AF48" s="91"/>
    </row>
    <row r="49" spans="32:32">
      <c r="AF49" s="91"/>
    </row>
    <row r="50" spans="32:32">
      <c r="AF50" s="91"/>
    </row>
    <row r="51" spans="32:32">
      <c r="AF51" s="91"/>
    </row>
    <row r="52" spans="32:32">
      <c r="AF52" s="91"/>
    </row>
    <row r="53" spans="32:32">
      <c r="AF53" s="91"/>
    </row>
    <row r="54" spans="32:32">
      <c r="AF54" s="91"/>
    </row>
    <row r="55" spans="32:32">
      <c r="AF55" s="91"/>
    </row>
    <row r="56" spans="32:32">
      <c r="AF56" s="91"/>
    </row>
    <row r="57" spans="32:32">
      <c r="AF57" s="91"/>
    </row>
    <row r="58" spans="32:32">
      <c r="AF58" s="91"/>
    </row>
    <row r="59" spans="32:32">
      <c r="AF59" s="91"/>
    </row>
    <row r="60" spans="32:32">
      <c r="AF60" s="91"/>
    </row>
    <row r="61" spans="32:32">
      <c r="AF61" s="91"/>
    </row>
    <row r="62" spans="32:32">
      <c r="AF62" s="91"/>
    </row>
    <row r="63" spans="32:32">
      <c r="AF63" s="91"/>
    </row>
    <row r="64" spans="32:32">
      <c r="AF64" s="91"/>
    </row>
    <row r="65" spans="32:32">
      <c r="AF65" s="91"/>
    </row>
    <row r="66" spans="32:32">
      <c r="AF66" s="91"/>
    </row>
    <row r="67" spans="32:32">
      <c r="AF67" s="91"/>
    </row>
    <row r="68" spans="32:32">
      <c r="AF68" s="91"/>
    </row>
    <row r="69" spans="32:32">
      <c r="AF69" s="91"/>
    </row>
    <row r="70" spans="32:32">
      <c r="AF70" s="91"/>
    </row>
    <row r="71" spans="32:32">
      <c r="AF71" s="91"/>
    </row>
    <row r="72" spans="32:32">
      <c r="AF72" s="91"/>
    </row>
    <row r="73" spans="32:32">
      <c r="AF73" s="91"/>
    </row>
    <row r="74" spans="32:32">
      <c r="AF74" s="91"/>
    </row>
    <row r="75" spans="32:32">
      <c r="AF75" s="91"/>
    </row>
    <row r="76" spans="32:32">
      <c r="AF76" s="91"/>
    </row>
    <row r="77" spans="32:32">
      <c r="AF77" s="91"/>
    </row>
    <row r="78" spans="32:32">
      <c r="AF78" s="91"/>
    </row>
    <row r="79" spans="32:32">
      <c r="AF79" s="91"/>
    </row>
    <row r="80" spans="32:32">
      <c r="AF80" s="91"/>
    </row>
    <row r="81" spans="32:32">
      <c r="AF81" s="91"/>
    </row>
    <row r="82" spans="32:32">
      <c r="AF82" s="91"/>
    </row>
    <row r="83" spans="32:32">
      <c r="AF83" s="91"/>
    </row>
    <row r="84" spans="32:32">
      <c r="AF84" s="91"/>
    </row>
    <row r="85" spans="32:32">
      <c r="AF85" s="91"/>
    </row>
    <row r="86" spans="32:32">
      <c r="AF86" s="91"/>
    </row>
    <row r="87" spans="32:32">
      <c r="AF87" s="91"/>
    </row>
    <row r="88" spans="32:32">
      <c r="AF88" s="91"/>
    </row>
    <row r="89" spans="32:32">
      <c r="AF89" s="91"/>
    </row>
    <row r="90" spans="32:32">
      <c r="AF90" s="91"/>
    </row>
    <row r="91" spans="32:32">
      <c r="AF91" s="91"/>
    </row>
    <row r="92" spans="32:32">
      <c r="AF92" s="91"/>
    </row>
    <row r="93" spans="32:32">
      <c r="AF93" s="91"/>
    </row>
    <row r="94" spans="32:32">
      <c r="AF94" s="91"/>
    </row>
    <row r="95" spans="32:32">
      <c r="AF95" s="91"/>
    </row>
    <row r="96" spans="32:32">
      <c r="AF96" s="91"/>
    </row>
    <row r="97" spans="1:32">
      <c r="AF97" s="91"/>
    </row>
    <row r="98" spans="1:32">
      <c r="AF98" s="91"/>
    </row>
    <row r="99" spans="1:32">
      <c r="AF99" s="91"/>
    </row>
    <row r="100" spans="1:32">
      <c r="AF100" s="91"/>
    </row>
    <row r="101" spans="1:32">
      <c r="AF101" s="91"/>
    </row>
    <row r="102" spans="1:32">
      <c r="AF102" s="91"/>
    </row>
    <row r="103" spans="1:32">
      <c r="AF103" s="91"/>
    </row>
    <row r="104" spans="1:32">
      <c r="AF104" s="91"/>
    </row>
    <row r="105" spans="1:32">
      <c r="AF105" s="91"/>
    </row>
    <row r="106" spans="1:32">
      <c r="AF106" s="91"/>
    </row>
    <row r="107" spans="1:32" s="47" customFormat="1" ht="5.25">
      <c r="A107" s="165" t="str">
        <f>IF(AND(OR(ISBLANK(A17),A17=0,A17=""),OR(ISBLANK(A18),A18=0,A18=""),OR(ISBLANK(A19),A19=0,A19="")),"",A16)</f>
        <v/>
      </c>
      <c r="B107" s="75"/>
      <c r="C107" s="75"/>
      <c r="D107" s="75"/>
      <c r="E107" s="75"/>
      <c r="F107" s="75"/>
      <c r="G107" s="75"/>
      <c r="H107" s="92"/>
      <c r="I107" s="92"/>
      <c r="J107" s="92"/>
      <c r="K107" s="92"/>
      <c r="L107" s="92"/>
      <c r="AF107" s="93"/>
    </row>
    <row r="108" spans="1:32">
      <c r="AF108" s="91"/>
    </row>
  </sheetData>
  <mergeCells count="3">
    <mergeCell ref="B17:H17"/>
    <mergeCell ref="C18:H18"/>
    <mergeCell ref="D19:H19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5"/>
  </sheetPr>
  <dimension ref="A1:CW107"/>
  <sheetViews>
    <sheetView showGridLines="0" topLeftCell="CV200" zoomScaleNormal="100" workbookViewId="0">
      <selection activeCell="B211" sqref="B211"/>
    </sheetView>
  </sheetViews>
  <sheetFormatPr defaultColWidth="9.140625" defaultRowHeight="12"/>
  <cols>
    <col min="1" max="1" width="9.28515625" style="166" customWidth="1"/>
    <col min="2" max="2" width="41.42578125" style="46" customWidth="1"/>
    <col min="3" max="4" width="41.28515625" style="46" customWidth="1"/>
    <col min="5" max="7" width="9.28515625" style="46" customWidth="1"/>
    <col min="8" max="12" width="9.28515625" style="101" customWidth="1"/>
    <col min="13" max="13" width="2.7109375" style="46" customWidth="1"/>
    <col min="14" max="31" width="9.140625" style="46" customWidth="1"/>
    <col min="32" max="32" width="57.140625" style="76" customWidth="1"/>
    <col min="33" max="100" width="9.140625" style="46" customWidth="1"/>
    <col min="101" max="101" width="7.85546875" style="46" customWidth="1"/>
    <col min="102" max="104" width="9.140625" style="46" customWidth="1"/>
    <col min="105" max="16384" width="9.140625" style="46"/>
  </cols>
  <sheetData>
    <row r="1" spans="1:101" s="185" customFormat="1">
      <c r="A1" s="193">
        <v>17.98</v>
      </c>
      <c r="B1" s="185" t="s">
        <v>347</v>
      </c>
      <c r="C1" s="185" t="s">
        <v>349</v>
      </c>
      <c r="D1" s="185" t="s">
        <v>350</v>
      </c>
      <c r="E1" s="185" t="s">
        <v>24</v>
      </c>
      <c r="F1" s="185">
        <v>0</v>
      </c>
      <c r="G1" s="185">
        <v>0</v>
      </c>
      <c r="H1" s="188" t="s">
        <v>24</v>
      </c>
      <c r="I1" s="188" t="s">
        <v>24</v>
      </c>
      <c r="J1" s="188" t="s">
        <v>24</v>
      </c>
      <c r="K1" s="188" t="s">
        <v>24</v>
      </c>
      <c r="L1" s="188" t="s">
        <v>24</v>
      </c>
      <c r="AF1" s="187"/>
    </row>
    <row r="2" spans="1:101" s="77" customFormat="1" ht="14.25" customHeight="1">
      <c r="A2" s="162">
        <v>0</v>
      </c>
      <c r="B2" s="368" t="s">
        <v>67</v>
      </c>
      <c r="C2" s="368" t="s">
        <v>67</v>
      </c>
      <c r="D2" s="368" t="s">
        <v>67</v>
      </c>
      <c r="E2" s="368" t="s">
        <v>67</v>
      </c>
      <c r="F2" s="368" t="s">
        <v>67</v>
      </c>
      <c r="G2" s="368" t="s">
        <v>67</v>
      </c>
      <c r="H2" s="393" t="s">
        <v>67</v>
      </c>
      <c r="I2" s="393" t="s">
        <v>67</v>
      </c>
      <c r="J2" s="393" t="s">
        <v>67</v>
      </c>
      <c r="K2" s="393" t="s">
        <v>67</v>
      </c>
      <c r="L2" s="394" t="s">
        <v>67</v>
      </c>
      <c r="AF2" s="78"/>
    </row>
    <row r="3" spans="1:101" s="77" customFormat="1" ht="12.75" thickBot="1">
      <c r="A3" s="162" t="s">
        <v>347</v>
      </c>
      <c r="B3" s="395" t="s">
        <v>20</v>
      </c>
      <c r="C3" s="396" t="s">
        <v>67</v>
      </c>
      <c r="D3" s="396" t="s">
        <v>67</v>
      </c>
      <c r="E3" s="396" t="s">
        <v>67</v>
      </c>
      <c r="F3" s="396" t="s">
        <v>67</v>
      </c>
      <c r="G3" s="396" t="s">
        <v>67</v>
      </c>
      <c r="H3" s="397" t="s">
        <v>545</v>
      </c>
      <c r="I3" s="397" t="s">
        <v>546</v>
      </c>
      <c r="J3" s="397" t="s">
        <v>547</v>
      </c>
      <c r="K3" s="397" t="s">
        <v>548</v>
      </c>
      <c r="L3" s="398" t="s">
        <v>485</v>
      </c>
      <c r="AF3" s="78"/>
    </row>
    <row r="4" spans="1:101" s="77" customFormat="1" ht="14.25" customHeight="1" thickTop="1">
      <c r="A4" s="162">
        <v>0</v>
      </c>
      <c r="B4" s="368" t="s">
        <v>67</v>
      </c>
      <c r="C4" s="368" t="s">
        <v>67</v>
      </c>
      <c r="D4" s="368" t="s">
        <v>67</v>
      </c>
      <c r="E4" s="368" t="s">
        <v>67</v>
      </c>
      <c r="F4" s="368" t="s">
        <v>67</v>
      </c>
      <c r="G4" s="368" t="s">
        <v>67</v>
      </c>
      <c r="H4" s="393" t="s">
        <v>67</v>
      </c>
      <c r="I4" s="393" t="s">
        <v>67</v>
      </c>
      <c r="J4" s="393" t="s">
        <v>67</v>
      </c>
      <c r="K4" s="393" t="s">
        <v>67</v>
      </c>
      <c r="L4" s="394" t="s">
        <v>67</v>
      </c>
      <c r="AF4" s="78"/>
    </row>
    <row r="5" spans="1:101" s="77" customFormat="1" ht="14.25" customHeight="1" thickBot="1">
      <c r="A5" s="162" t="s">
        <v>349</v>
      </c>
      <c r="B5" s="396" t="s">
        <v>67</v>
      </c>
      <c r="C5" s="395" t="s">
        <v>73</v>
      </c>
      <c r="D5" s="396" t="s">
        <v>67</v>
      </c>
      <c r="E5" s="396" t="s">
        <v>67</v>
      </c>
      <c r="F5" s="396" t="s">
        <v>67</v>
      </c>
      <c r="G5" s="396" t="s">
        <v>67</v>
      </c>
      <c r="H5" s="397" t="s">
        <v>549</v>
      </c>
      <c r="I5" s="397" t="s">
        <v>550</v>
      </c>
      <c r="J5" s="397" t="s">
        <v>551</v>
      </c>
      <c r="K5" s="397" t="s">
        <v>552</v>
      </c>
      <c r="L5" s="398" t="s">
        <v>489</v>
      </c>
      <c r="AF5" s="78"/>
    </row>
    <row r="6" spans="1:101" s="77" customFormat="1" ht="14.25" customHeight="1" thickTop="1">
      <c r="A6" s="162">
        <v>0</v>
      </c>
      <c r="B6" s="368" t="s">
        <v>67</v>
      </c>
      <c r="C6" s="368" t="s">
        <v>67</v>
      </c>
      <c r="D6" s="368" t="s">
        <v>67</v>
      </c>
      <c r="E6" s="368" t="s">
        <v>67</v>
      </c>
      <c r="F6" s="368" t="s">
        <v>67</v>
      </c>
      <c r="G6" s="368" t="s">
        <v>67</v>
      </c>
      <c r="H6" s="393" t="s">
        <v>67</v>
      </c>
      <c r="I6" s="393" t="s">
        <v>67</v>
      </c>
      <c r="J6" s="393" t="s">
        <v>67</v>
      </c>
      <c r="K6" s="393" t="s">
        <v>67</v>
      </c>
      <c r="L6" s="394" t="s">
        <v>67</v>
      </c>
      <c r="AF6" s="78"/>
    </row>
    <row r="7" spans="1:101" s="77" customFormat="1" ht="14.25" customHeight="1" thickBot="1">
      <c r="A7" s="162" t="s">
        <v>350</v>
      </c>
      <c r="B7" s="396" t="s">
        <v>67</v>
      </c>
      <c r="C7" s="396" t="s">
        <v>67</v>
      </c>
      <c r="D7" s="395" t="s">
        <v>75</v>
      </c>
      <c r="E7" s="396" t="s">
        <v>67</v>
      </c>
      <c r="F7" s="396" t="s">
        <v>67</v>
      </c>
      <c r="G7" s="396" t="s">
        <v>67</v>
      </c>
      <c r="H7" s="397" t="s">
        <v>553</v>
      </c>
      <c r="I7" s="397" t="s">
        <v>554</v>
      </c>
      <c r="J7" s="397" t="s">
        <v>555</v>
      </c>
      <c r="K7" s="397" t="s">
        <v>556</v>
      </c>
      <c r="L7" s="398" t="s">
        <v>489</v>
      </c>
      <c r="AF7" s="78"/>
    </row>
    <row r="8" spans="1:101" ht="13.5" customHeight="1" thickTop="1">
      <c r="A8" s="167" t="s">
        <v>24</v>
      </c>
      <c r="B8" s="399" t="s">
        <v>557</v>
      </c>
      <c r="C8" s="399" t="s">
        <v>558</v>
      </c>
      <c r="D8" s="399" t="s">
        <v>559</v>
      </c>
      <c r="E8" s="400" t="s">
        <v>231</v>
      </c>
      <c r="F8" s="399" t="s">
        <v>67</v>
      </c>
      <c r="G8" s="399" t="s">
        <v>67</v>
      </c>
      <c r="H8" s="401" t="s">
        <v>560</v>
      </c>
      <c r="I8" s="401" t="s">
        <v>498</v>
      </c>
      <c r="J8" s="401" t="s">
        <v>561</v>
      </c>
      <c r="K8" s="401" t="s">
        <v>343</v>
      </c>
      <c r="L8" s="402" t="s">
        <v>500</v>
      </c>
      <c r="AF8" s="80"/>
    </row>
    <row r="9" spans="1:101">
      <c r="A9" s="167" t="s">
        <v>24</v>
      </c>
      <c r="B9" s="403" t="s">
        <v>562</v>
      </c>
      <c r="C9" s="403" t="s">
        <v>563</v>
      </c>
      <c r="D9" s="403" t="s">
        <v>564</v>
      </c>
      <c r="E9" s="404" t="s">
        <v>233</v>
      </c>
      <c r="F9" s="404" t="s">
        <v>67</v>
      </c>
      <c r="G9" s="404" t="s">
        <v>67</v>
      </c>
      <c r="H9" s="405" t="s">
        <v>242</v>
      </c>
      <c r="I9" s="405" t="s">
        <v>225</v>
      </c>
      <c r="J9" s="405" t="s">
        <v>507</v>
      </c>
      <c r="K9" s="405" t="s">
        <v>565</v>
      </c>
      <c r="L9" s="406" t="s">
        <v>566</v>
      </c>
      <c r="AF9" s="80"/>
    </row>
    <row r="10" spans="1:101">
      <c r="A10" s="167" t="s">
        <v>24</v>
      </c>
      <c r="B10" s="407" t="s">
        <v>567</v>
      </c>
      <c r="C10" s="407" t="s">
        <v>568</v>
      </c>
      <c r="D10" s="407" t="s">
        <v>569</v>
      </c>
      <c r="E10" s="404" t="s">
        <v>383</v>
      </c>
      <c r="F10" s="407" t="s">
        <v>67</v>
      </c>
      <c r="G10" s="407" t="s">
        <v>67</v>
      </c>
      <c r="H10" s="408" t="s">
        <v>67</v>
      </c>
      <c r="I10" s="408" t="s">
        <v>67</v>
      </c>
      <c r="J10" s="408" t="s">
        <v>67</v>
      </c>
      <c r="K10" s="408" t="s">
        <v>84</v>
      </c>
      <c r="L10" s="409" t="s">
        <v>67</v>
      </c>
      <c r="AF10" s="78"/>
    </row>
    <row r="11" spans="1:101" ht="12.75" customHeight="1">
      <c r="A11" s="167" t="s">
        <v>24</v>
      </c>
      <c r="B11" s="403" t="s">
        <v>570</v>
      </c>
      <c r="C11" s="403" t="s">
        <v>571</v>
      </c>
      <c r="D11" s="403" t="s">
        <v>572</v>
      </c>
      <c r="E11" s="404" t="s">
        <v>237</v>
      </c>
      <c r="F11" s="404" t="s">
        <v>67</v>
      </c>
      <c r="G11" s="404" t="s">
        <v>67</v>
      </c>
      <c r="H11" s="405" t="s">
        <v>67</v>
      </c>
      <c r="I11" s="405" t="s">
        <v>67</v>
      </c>
      <c r="J11" s="405" t="s">
        <v>67</v>
      </c>
      <c r="K11" s="405" t="s">
        <v>84</v>
      </c>
      <c r="L11" s="406" t="s">
        <v>67</v>
      </c>
      <c r="AF11" s="80"/>
    </row>
    <row r="12" spans="1:101" ht="12.75" customHeight="1">
      <c r="A12" s="167" t="s">
        <v>24</v>
      </c>
      <c r="B12" s="407" t="s">
        <v>573</v>
      </c>
      <c r="C12" s="407" t="s">
        <v>574</v>
      </c>
      <c r="D12" s="407" t="s">
        <v>575</v>
      </c>
      <c r="E12" s="404" t="s">
        <v>576</v>
      </c>
      <c r="F12" s="407" t="s">
        <v>67</v>
      </c>
      <c r="G12" s="407" t="s">
        <v>67</v>
      </c>
      <c r="H12" s="408" t="s">
        <v>84</v>
      </c>
      <c r="I12" s="408" t="s">
        <v>84</v>
      </c>
      <c r="J12" s="408" t="s">
        <v>84</v>
      </c>
      <c r="K12" s="408" t="s">
        <v>84</v>
      </c>
      <c r="L12" s="409" t="s">
        <v>84</v>
      </c>
      <c r="AF12" s="78"/>
    </row>
    <row r="13" spans="1:101" ht="12.75" customHeight="1">
      <c r="A13" s="167" t="s">
        <v>24</v>
      </c>
      <c r="B13" s="403" t="s">
        <v>261</v>
      </c>
      <c r="C13" s="403" t="s">
        <v>262</v>
      </c>
      <c r="D13" s="403" t="s">
        <v>263</v>
      </c>
      <c r="E13" s="404" t="s">
        <v>78</v>
      </c>
      <c r="F13" s="404" t="s">
        <v>67</v>
      </c>
      <c r="G13" s="404" t="s">
        <v>67</v>
      </c>
      <c r="H13" s="410" t="s">
        <v>67</v>
      </c>
      <c r="I13" s="410" t="s">
        <v>67</v>
      </c>
      <c r="J13" s="410" t="s">
        <v>67</v>
      </c>
      <c r="K13" s="410" t="s">
        <v>67</v>
      </c>
      <c r="L13" s="411" t="s">
        <v>67</v>
      </c>
      <c r="AF13" s="80"/>
    </row>
    <row r="14" spans="1:101" ht="13.5" customHeight="1" thickBot="1">
      <c r="A14" s="167" t="s">
        <v>24</v>
      </c>
      <c r="B14" s="407" t="s">
        <v>577</v>
      </c>
      <c r="C14" s="407" t="s">
        <v>578</v>
      </c>
      <c r="D14" s="407" t="s">
        <v>579</v>
      </c>
      <c r="E14" s="404" t="s">
        <v>580</v>
      </c>
      <c r="F14" s="407" t="s">
        <v>67</v>
      </c>
      <c r="G14" s="407" t="s">
        <v>67</v>
      </c>
      <c r="H14" s="412" t="s">
        <v>67</v>
      </c>
      <c r="I14" s="412" t="s">
        <v>67</v>
      </c>
      <c r="J14" s="412" t="s">
        <v>67</v>
      </c>
      <c r="K14" s="412" t="s">
        <v>67</v>
      </c>
      <c r="L14" s="413" t="s">
        <v>67</v>
      </c>
      <c r="AF14" s="80"/>
    </row>
    <row r="15" spans="1:101" s="45" customFormat="1" ht="6" thickTop="1">
      <c r="A15" s="165" t="str">
        <f>A14</f>
        <v>R1234</v>
      </c>
      <c r="B15" s="421"/>
      <c r="C15" s="421"/>
      <c r="D15" s="421"/>
      <c r="E15" s="421"/>
      <c r="F15" s="421"/>
      <c r="G15" s="421"/>
      <c r="H15" s="422"/>
      <c r="I15" s="422"/>
      <c r="J15" s="422"/>
      <c r="K15" s="422"/>
      <c r="L15" s="422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93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</row>
    <row r="16" spans="1:101" s="98" customFormat="1" ht="9">
      <c r="A16" s="97"/>
      <c r="B16" s="640"/>
      <c r="C16" s="640"/>
      <c r="D16" s="640"/>
      <c r="E16" s="640"/>
      <c r="F16" s="640"/>
      <c r="G16" s="640"/>
      <c r="H16" s="640"/>
      <c r="I16" s="321"/>
      <c r="J16" s="321"/>
      <c r="K16" s="321"/>
      <c r="L16" s="321"/>
      <c r="AF16" s="99"/>
    </row>
    <row r="17" spans="1:32" s="98" customFormat="1" ht="9">
      <c r="A17" s="97"/>
      <c r="C17" s="640" t="s">
        <v>540</v>
      </c>
      <c r="D17" s="640"/>
      <c r="E17" s="640"/>
      <c r="F17" s="640"/>
      <c r="G17" s="640"/>
      <c r="H17" s="640"/>
      <c r="I17" s="321"/>
      <c r="J17" s="321"/>
      <c r="K17" s="321"/>
      <c r="L17" s="321"/>
      <c r="AF17" s="99"/>
    </row>
    <row r="18" spans="1:32" s="98" customFormat="1" ht="9">
      <c r="A18" s="97"/>
      <c r="D18" s="640" t="s">
        <v>67</v>
      </c>
      <c r="E18" s="640"/>
      <c r="F18" s="640"/>
      <c r="G18" s="640"/>
      <c r="H18" s="640"/>
      <c r="I18" s="321"/>
      <c r="J18" s="321"/>
      <c r="K18" s="321"/>
      <c r="L18" s="321"/>
      <c r="AF18" s="100"/>
    </row>
    <row r="43" spans="32:32">
      <c r="AF43" s="95"/>
    </row>
    <row r="44" spans="32:32">
      <c r="AF44" s="96"/>
    </row>
    <row r="45" spans="32:32">
      <c r="AF45" s="96"/>
    </row>
    <row r="46" spans="32:32">
      <c r="AF46" s="91"/>
    </row>
    <row r="47" spans="32:32">
      <c r="AF47" s="91"/>
    </row>
    <row r="48" spans="32:32">
      <c r="AF48" s="91"/>
    </row>
    <row r="49" spans="32:32">
      <c r="AF49" s="91"/>
    </row>
    <row r="50" spans="32:32">
      <c r="AF50" s="91"/>
    </row>
    <row r="51" spans="32:32">
      <c r="AF51" s="91"/>
    </row>
    <row r="52" spans="32:32">
      <c r="AF52" s="91"/>
    </row>
    <row r="53" spans="32:32">
      <c r="AF53" s="91"/>
    </row>
    <row r="54" spans="32:32">
      <c r="AF54" s="91"/>
    </row>
    <row r="55" spans="32:32">
      <c r="AF55" s="91"/>
    </row>
    <row r="56" spans="32:32">
      <c r="AF56" s="91"/>
    </row>
    <row r="57" spans="32:32">
      <c r="AF57" s="91"/>
    </row>
    <row r="58" spans="32:32">
      <c r="AF58" s="91"/>
    </row>
    <row r="59" spans="32:32">
      <c r="AF59" s="91"/>
    </row>
    <row r="60" spans="32:32">
      <c r="AF60" s="91"/>
    </row>
    <row r="61" spans="32:32">
      <c r="AF61" s="91"/>
    </row>
    <row r="62" spans="32:32">
      <c r="AF62" s="91"/>
    </row>
    <row r="63" spans="32:32">
      <c r="AF63" s="91"/>
    </row>
    <row r="64" spans="32:32">
      <c r="AF64" s="91"/>
    </row>
    <row r="65" spans="32:32">
      <c r="AF65" s="91"/>
    </row>
    <row r="66" spans="32:32">
      <c r="AF66" s="91"/>
    </row>
    <row r="67" spans="32:32">
      <c r="AF67" s="91"/>
    </row>
    <row r="68" spans="32:32">
      <c r="AF68" s="91"/>
    </row>
    <row r="69" spans="32:32">
      <c r="AF69" s="91"/>
    </row>
    <row r="70" spans="32:32">
      <c r="AF70" s="91"/>
    </row>
    <row r="71" spans="32:32">
      <c r="AF71" s="91"/>
    </row>
    <row r="72" spans="32:32">
      <c r="AF72" s="91"/>
    </row>
    <row r="73" spans="32:32">
      <c r="AF73" s="91"/>
    </row>
    <row r="74" spans="32:32">
      <c r="AF74" s="91"/>
    </row>
    <row r="75" spans="32:32">
      <c r="AF75" s="91"/>
    </row>
    <row r="76" spans="32:32">
      <c r="AF76" s="91"/>
    </row>
    <row r="77" spans="32:32">
      <c r="AF77" s="91"/>
    </row>
    <row r="78" spans="32:32">
      <c r="AF78" s="91"/>
    </row>
    <row r="79" spans="32:32">
      <c r="AF79" s="91"/>
    </row>
    <row r="80" spans="32:32">
      <c r="AF80" s="91"/>
    </row>
    <row r="81" spans="32:32">
      <c r="AF81" s="91"/>
    </row>
    <row r="82" spans="32:32">
      <c r="AF82" s="91"/>
    </row>
    <row r="83" spans="32:32">
      <c r="AF83" s="91"/>
    </row>
    <row r="84" spans="32:32">
      <c r="AF84" s="91"/>
    </row>
    <row r="85" spans="32:32">
      <c r="AF85" s="91"/>
    </row>
    <row r="86" spans="32:32">
      <c r="AF86" s="91"/>
    </row>
    <row r="87" spans="32:32">
      <c r="AF87" s="91"/>
    </row>
    <row r="88" spans="32:32">
      <c r="AF88" s="91"/>
    </row>
    <row r="89" spans="32:32">
      <c r="AF89" s="91"/>
    </row>
    <row r="90" spans="32:32">
      <c r="AF90" s="91"/>
    </row>
    <row r="91" spans="32:32">
      <c r="AF91" s="91"/>
    </row>
    <row r="92" spans="32:32">
      <c r="AF92" s="91"/>
    </row>
    <row r="93" spans="32:32">
      <c r="AF93" s="91"/>
    </row>
    <row r="94" spans="32:32">
      <c r="AF94" s="91"/>
    </row>
    <row r="95" spans="32:32">
      <c r="AF95" s="91"/>
    </row>
    <row r="96" spans="32:32">
      <c r="AF96" s="91"/>
    </row>
    <row r="97" spans="1:32">
      <c r="AF97" s="91"/>
    </row>
    <row r="98" spans="1:32">
      <c r="AF98" s="91"/>
    </row>
    <row r="99" spans="1:32">
      <c r="AF99" s="91"/>
    </row>
    <row r="100" spans="1:32">
      <c r="AF100" s="91"/>
    </row>
    <row r="101" spans="1:32">
      <c r="AF101" s="91"/>
    </row>
    <row r="102" spans="1:32">
      <c r="AF102" s="91"/>
    </row>
    <row r="103" spans="1:32">
      <c r="AF103" s="91"/>
    </row>
    <row r="104" spans="1:32">
      <c r="AF104" s="91"/>
    </row>
    <row r="105" spans="1:32">
      <c r="AF105" s="91"/>
    </row>
    <row r="106" spans="1:32" s="47" customFormat="1" ht="5.25">
      <c r="A106" s="165" t="str">
        <f>IF(AND(OR(ISBLANK(A16),A16=0,A16=""),OR(ISBLANK(A17),A17=0,A17=""),OR(ISBLANK(A18),A18=0,A18="")),"",A15)</f>
        <v/>
      </c>
      <c r="B106" s="75"/>
      <c r="C106" s="75"/>
      <c r="D106" s="75"/>
      <c r="E106" s="75"/>
      <c r="F106" s="75"/>
      <c r="G106" s="75"/>
      <c r="H106" s="92"/>
      <c r="I106" s="92"/>
      <c r="J106" s="92"/>
      <c r="K106" s="92"/>
      <c r="L106" s="92"/>
      <c r="AF106" s="93"/>
    </row>
    <row r="107" spans="1:32">
      <c r="AF107" s="91"/>
    </row>
  </sheetData>
  <mergeCells count="3">
    <mergeCell ref="B16:H16"/>
    <mergeCell ref="C17:H17"/>
    <mergeCell ref="D18:H18"/>
  </mergeCells>
  <pageMargins left="0.25" right="0.25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theme="5"/>
  </sheetPr>
  <dimension ref="A1:FU54"/>
  <sheetViews>
    <sheetView showGridLines="0" topLeftCell="CV200" zoomScale="90" zoomScaleNormal="90" workbookViewId="0">
      <selection activeCell="B4" sqref="B4"/>
    </sheetView>
  </sheetViews>
  <sheetFormatPr defaultColWidth="9.140625" defaultRowHeight="12"/>
  <cols>
    <col min="1" max="1" width="10" style="166" customWidth="1"/>
    <col min="2" max="2" width="76.42578125" style="36" customWidth="1"/>
    <col min="3" max="4" width="32" style="36" customWidth="1"/>
    <col min="5" max="7" width="11.42578125" style="36" customWidth="1"/>
    <col min="8" max="89" width="9.28515625" style="37" customWidth="1"/>
    <col min="90" max="102" width="9.28515625" style="36" customWidth="1"/>
    <col min="103" max="103" width="57.140625" style="76" customWidth="1"/>
    <col min="104" max="177" width="9.140625" style="36" customWidth="1"/>
    <col min="178" max="16384" width="9.140625" style="46"/>
  </cols>
  <sheetData>
    <row r="1" spans="1:177" s="186" customFormat="1">
      <c r="A1" s="193">
        <v>17.98</v>
      </c>
      <c r="B1" s="189" t="s">
        <v>238</v>
      </c>
      <c r="C1" s="189" t="s">
        <v>239</v>
      </c>
      <c r="D1" s="189" t="s">
        <v>240</v>
      </c>
      <c r="E1" s="189" t="s">
        <v>181</v>
      </c>
      <c r="F1" s="189">
        <v>0</v>
      </c>
      <c r="G1" s="189">
        <v>0</v>
      </c>
      <c r="H1" s="189" t="s">
        <v>7</v>
      </c>
      <c r="I1" s="189" t="s">
        <v>7</v>
      </c>
      <c r="J1" s="189" t="s">
        <v>7</v>
      </c>
      <c r="K1" s="189" t="s">
        <v>7</v>
      </c>
      <c r="L1" s="189">
        <v>0</v>
      </c>
      <c r="M1" s="189">
        <v>0</v>
      </c>
      <c r="N1" s="189">
        <v>0</v>
      </c>
      <c r="O1" s="189" t="s">
        <v>7</v>
      </c>
      <c r="P1" s="189" t="s">
        <v>7</v>
      </c>
      <c r="Q1" s="189">
        <v>0</v>
      </c>
      <c r="R1" s="189">
        <v>0</v>
      </c>
      <c r="S1" s="189">
        <v>0</v>
      </c>
      <c r="T1" s="189">
        <v>0</v>
      </c>
      <c r="U1" s="189">
        <v>0</v>
      </c>
      <c r="V1" s="189">
        <v>0</v>
      </c>
      <c r="W1" s="189">
        <v>0</v>
      </c>
      <c r="X1" s="189">
        <v>0</v>
      </c>
      <c r="Y1" s="189">
        <v>0</v>
      </c>
      <c r="Z1" s="189">
        <v>0</v>
      </c>
      <c r="AA1" s="189">
        <v>0</v>
      </c>
      <c r="AB1" s="189">
        <v>0</v>
      </c>
      <c r="AC1" s="189">
        <v>0</v>
      </c>
      <c r="AD1" s="189">
        <v>0</v>
      </c>
      <c r="AE1" s="189">
        <v>0</v>
      </c>
      <c r="AF1" s="189">
        <v>0</v>
      </c>
      <c r="AG1" s="189">
        <v>0</v>
      </c>
      <c r="AH1" s="189">
        <v>0</v>
      </c>
      <c r="AI1" s="189">
        <v>0</v>
      </c>
      <c r="AJ1" s="189">
        <v>0</v>
      </c>
      <c r="AK1" s="189">
        <v>0</v>
      </c>
      <c r="AL1" s="189">
        <v>0</v>
      </c>
      <c r="AM1" s="189">
        <v>0</v>
      </c>
      <c r="AN1" s="189">
        <v>0</v>
      </c>
      <c r="AO1" s="189">
        <v>0</v>
      </c>
      <c r="AP1" s="189">
        <v>0</v>
      </c>
      <c r="AQ1" s="189">
        <v>0</v>
      </c>
      <c r="AR1" s="189">
        <v>0</v>
      </c>
      <c r="AS1" s="189">
        <v>0</v>
      </c>
      <c r="AT1" s="189">
        <v>0</v>
      </c>
      <c r="AU1" s="189">
        <v>0</v>
      </c>
      <c r="AV1" s="189">
        <v>0</v>
      </c>
      <c r="AW1" s="189">
        <v>0</v>
      </c>
      <c r="AX1" s="189">
        <v>0</v>
      </c>
      <c r="AY1" s="189">
        <v>0</v>
      </c>
      <c r="AZ1" s="189">
        <v>0</v>
      </c>
      <c r="BA1" s="189">
        <v>0</v>
      </c>
      <c r="BB1" s="189">
        <v>0</v>
      </c>
      <c r="BC1" s="189">
        <v>0</v>
      </c>
      <c r="BD1" s="189">
        <v>0</v>
      </c>
      <c r="BE1" s="346">
        <v>0</v>
      </c>
      <c r="BF1" s="346">
        <v>0</v>
      </c>
      <c r="BG1" s="346">
        <v>0</v>
      </c>
      <c r="BH1" s="346">
        <v>0</v>
      </c>
      <c r="BI1" s="346">
        <v>0</v>
      </c>
      <c r="BJ1" s="346">
        <v>0</v>
      </c>
      <c r="BK1" s="346">
        <v>0</v>
      </c>
      <c r="BL1" s="346">
        <v>0</v>
      </c>
      <c r="BM1" s="346">
        <v>0</v>
      </c>
      <c r="BN1" s="346">
        <v>0</v>
      </c>
      <c r="BO1" s="346">
        <v>0</v>
      </c>
      <c r="BP1" s="346">
        <v>0</v>
      </c>
      <c r="BQ1" s="346">
        <v>0</v>
      </c>
      <c r="BR1" s="346">
        <v>0</v>
      </c>
      <c r="BS1" s="346">
        <v>0</v>
      </c>
      <c r="BT1" s="346">
        <v>0</v>
      </c>
      <c r="BU1" s="189">
        <v>0</v>
      </c>
      <c r="BV1" s="189">
        <v>0</v>
      </c>
      <c r="BW1" s="189">
        <v>0</v>
      </c>
      <c r="BX1" s="189">
        <v>0</v>
      </c>
      <c r="BY1" s="189">
        <v>0</v>
      </c>
      <c r="BZ1" s="189">
        <v>0</v>
      </c>
      <c r="CA1" s="189">
        <v>0</v>
      </c>
      <c r="CB1" s="189">
        <v>0</v>
      </c>
      <c r="CC1" s="189">
        <v>0</v>
      </c>
      <c r="CD1" s="189">
        <v>0</v>
      </c>
      <c r="CE1" s="189">
        <v>0</v>
      </c>
      <c r="CF1" s="189">
        <v>0</v>
      </c>
      <c r="CG1" s="189">
        <v>0</v>
      </c>
      <c r="CH1" s="189">
        <v>0</v>
      </c>
      <c r="CI1" s="189">
        <v>0</v>
      </c>
      <c r="CJ1" s="189">
        <v>0</v>
      </c>
      <c r="CK1" s="189" t="s">
        <v>181</v>
      </c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87"/>
      <c r="CZ1" s="191"/>
      <c r="DA1" s="191"/>
      <c r="DB1" s="191"/>
      <c r="DC1" s="191"/>
      <c r="DD1" s="191"/>
      <c r="DE1" s="191"/>
      <c r="DF1" s="191"/>
      <c r="DG1" s="191"/>
      <c r="DH1" s="191"/>
      <c r="DI1" s="191"/>
      <c r="DJ1" s="191"/>
      <c r="DK1" s="191"/>
      <c r="DL1" s="191"/>
      <c r="DM1" s="191"/>
      <c r="DN1" s="191"/>
      <c r="DO1" s="191"/>
      <c r="DP1" s="191"/>
      <c r="DQ1" s="191"/>
      <c r="DR1" s="191"/>
      <c r="DS1" s="191"/>
      <c r="DT1" s="191"/>
      <c r="DU1" s="191"/>
      <c r="DV1" s="191"/>
      <c r="DW1" s="191"/>
      <c r="DX1" s="191"/>
      <c r="DY1" s="191"/>
      <c r="DZ1" s="191"/>
      <c r="EA1" s="191"/>
      <c r="EB1" s="191"/>
      <c r="EC1" s="191"/>
      <c r="ED1" s="191"/>
      <c r="EE1" s="191"/>
      <c r="EF1" s="191"/>
      <c r="EG1" s="191"/>
      <c r="EH1" s="191"/>
      <c r="EI1" s="191"/>
      <c r="EJ1" s="191"/>
      <c r="EK1" s="191"/>
      <c r="EL1" s="191"/>
      <c r="EM1" s="191"/>
      <c r="EN1" s="191"/>
      <c r="EO1" s="191"/>
      <c r="EP1" s="191"/>
      <c r="EQ1" s="191"/>
      <c r="ER1" s="191"/>
      <c r="ES1" s="191"/>
      <c r="ET1" s="191"/>
      <c r="EU1" s="191"/>
      <c r="EV1" s="191"/>
      <c r="EW1" s="191"/>
      <c r="EX1" s="191"/>
      <c r="EY1" s="191"/>
      <c r="EZ1" s="191"/>
      <c r="FA1" s="191"/>
      <c r="FB1" s="191"/>
      <c r="FC1" s="191"/>
      <c r="FD1" s="191"/>
      <c r="FE1" s="191"/>
      <c r="FF1" s="191"/>
      <c r="FG1" s="191"/>
      <c r="FH1" s="191"/>
      <c r="FI1" s="191"/>
      <c r="FJ1" s="191"/>
      <c r="FK1" s="191"/>
      <c r="FL1" s="191"/>
      <c r="FM1" s="191"/>
      <c r="FN1" s="191"/>
      <c r="FO1" s="191"/>
      <c r="FP1" s="191"/>
      <c r="FQ1" s="191"/>
      <c r="FR1" s="191"/>
      <c r="FS1" s="191"/>
      <c r="FT1" s="191"/>
      <c r="FU1" s="191"/>
    </row>
    <row r="2" spans="1:177" s="77" customFormat="1" ht="14.25" customHeight="1">
      <c r="A2" s="162">
        <v>0</v>
      </c>
      <c r="B2" s="384" t="s">
        <v>67</v>
      </c>
      <c r="C2" s="368" t="s">
        <v>67</v>
      </c>
      <c r="D2" s="368" t="s">
        <v>67</v>
      </c>
      <c r="E2" s="369" t="s">
        <v>67</v>
      </c>
      <c r="F2" s="369" t="s">
        <v>67</v>
      </c>
      <c r="G2" s="369" t="s">
        <v>67</v>
      </c>
      <c r="H2" s="420" t="s">
        <v>67</v>
      </c>
      <c r="I2" s="420" t="s">
        <v>67</v>
      </c>
      <c r="J2" s="420" t="s">
        <v>67</v>
      </c>
      <c r="K2" s="420" t="s">
        <v>67</v>
      </c>
      <c r="L2" s="420" t="s">
        <v>67</v>
      </c>
      <c r="M2" s="420" t="s">
        <v>67</v>
      </c>
      <c r="N2" s="420" t="s">
        <v>67</v>
      </c>
      <c r="O2" s="420" t="s">
        <v>67</v>
      </c>
      <c r="P2" s="420" t="s">
        <v>67</v>
      </c>
      <c r="Q2" s="420" t="s">
        <v>67</v>
      </c>
      <c r="R2" s="420" t="s">
        <v>67</v>
      </c>
      <c r="S2" s="420" t="s">
        <v>67</v>
      </c>
      <c r="T2" s="420" t="s">
        <v>67</v>
      </c>
      <c r="U2" s="420" t="s">
        <v>67</v>
      </c>
      <c r="V2" s="420" t="s">
        <v>67</v>
      </c>
      <c r="W2" s="420" t="s">
        <v>67</v>
      </c>
      <c r="X2" s="420" t="s">
        <v>67</v>
      </c>
      <c r="Y2" s="420" t="s">
        <v>67</v>
      </c>
      <c r="Z2" s="420" t="s">
        <v>67</v>
      </c>
      <c r="AA2" s="420" t="s">
        <v>67</v>
      </c>
      <c r="AB2" s="420" t="s">
        <v>67</v>
      </c>
      <c r="AC2" s="420" t="s">
        <v>67</v>
      </c>
      <c r="AD2" s="420" t="s">
        <v>67</v>
      </c>
      <c r="AE2" s="420" t="s">
        <v>67</v>
      </c>
      <c r="AF2" s="420" t="s">
        <v>67</v>
      </c>
      <c r="AG2" s="420" t="s">
        <v>67</v>
      </c>
      <c r="AH2" s="420" t="s">
        <v>67</v>
      </c>
      <c r="AI2" s="420" t="s">
        <v>67</v>
      </c>
      <c r="AJ2" s="420" t="s">
        <v>67</v>
      </c>
      <c r="AK2" s="420" t="s">
        <v>67</v>
      </c>
      <c r="AL2" s="420" t="s">
        <v>67</v>
      </c>
      <c r="AM2" s="420" t="s">
        <v>67</v>
      </c>
      <c r="AN2" s="420" t="s">
        <v>67</v>
      </c>
      <c r="AO2" s="420" t="s">
        <v>67</v>
      </c>
      <c r="AP2" s="420" t="s">
        <v>67</v>
      </c>
      <c r="AQ2" s="420" t="s">
        <v>67</v>
      </c>
      <c r="AR2" s="420" t="s">
        <v>67</v>
      </c>
      <c r="AS2" s="420" t="s">
        <v>67</v>
      </c>
      <c r="AT2" s="420" t="s">
        <v>67</v>
      </c>
      <c r="AU2" s="420" t="s">
        <v>67</v>
      </c>
      <c r="AV2" s="420" t="s">
        <v>67</v>
      </c>
      <c r="AW2" s="420" t="s">
        <v>67</v>
      </c>
      <c r="AX2" s="420" t="s">
        <v>67</v>
      </c>
      <c r="AY2" s="420" t="s">
        <v>67</v>
      </c>
      <c r="AZ2" s="420" t="s">
        <v>67</v>
      </c>
      <c r="BA2" s="420" t="s">
        <v>67</v>
      </c>
      <c r="BB2" s="420" t="s">
        <v>67</v>
      </c>
      <c r="BC2" s="420" t="s">
        <v>67</v>
      </c>
      <c r="BD2" s="420" t="s">
        <v>67</v>
      </c>
      <c r="BE2" s="420" t="s">
        <v>67</v>
      </c>
      <c r="BF2" s="420" t="s">
        <v>67</v>
      </c>
      <c r="BG2" s="420" t="s">
        <v>67</v>
      </c>
      <c r="BH2" s="420" t="s">
        <v>67</v>
      </c>
      <c r="BI2" s="420" t="s">
        <v>67</v>
      </c>
      <c r="BJ2" s="420" t="s">
        <v>67</v>
      </c>
      <c r="BK2" s="420" t="s">
        <v>67</v>
      </c>
      <c r="BL2" s="420" t="s">
        <v>67</v>
      </c>
      <c r="BM2" s="420" t="s">
        <v>67</v>
      </c>
      <c r="BN2" s="420" t="s">
        <v>67</v>
      </c>
      <c r="BO2" s="420" t="s">
        <v>67</v>
      </c>
      <c r="BP2" s="420" t="s">
        <v>67</v>
      </c>
      <c r="BQ2" s="420" t="s">
        <v>67</v>
      </c>
      <c r="BR2" s="420"/>
      <c r="BS2" s="420"/>
      <c r="BT2" s="420"/>
      <c r="BU2" s="420"/>
      <c r="BV2" s="420"/>
      <c r="BW2" s="420"/>
      <c r="BX2" s="420"/>
      <c r="BY2" s="420"/>
      <c r="BZ2" s="420"/>
      <c r="CA2" s="420"/>
      <c r="CB2" s="420"/>
      <c r="CC2" s="420"/>
      <c r="CD2" s="420"/>
      <c r="CE2" s="420"/>
      <c r="CF2" s="420"/>
      <c r="CG2" s="420"/>
      <c r="CH2" s="420"/>
      <c r="CI2" s="420"/>
      <c r="CJ2" s="420"/>
      <c r="CY2" s="78"/>
    </row>
    <row r="3" spans="1:177" s="79" customFormat="1" ht="14.25" customHeight="1" thickBot="1">
      <c r="A3" s="163" t="s">
        <v>238</v>
      </c>
      <c r="B3" s="370" t="s">
        <v>610</v>
      </c>
      <c r="C3" s="370" t="s">
        <v>67</v>
      </c>
      <c r="D3" s="370" t="s">
        <v>67</v>
      </c>
      <c r="E3" s="388" t="s">
        <v>67</v>
      </c>
      <c r="F3" s="388" t="s">
        <v>67</v>
      </c>
      <c r="G3" s="388" t="s">
        <v>67</v>
      </c>
      <c r="H3" s="371" t="s">
        <v>67</v>
      </c>
      <c r="I3" s="371" t="s">
        <v>67</v>
      </c>
      <c r="J3" s="371" t="s">
        <v>67</v>
      </c>
      <c r="K3" s="371" t="s">
        <v>67</v>
      </c>
      <c r="L3" s="371" t="s">
        <v>67</v>
      </c>
      <c r="M3" s="371" t="s">
        <v>67</v>
      </c>
      <c r="N3" s="371" t="s">
        <v>67</v>
      </c>
      <c r="O3" s="371" t="s">
        <v>67</v>
      </c>
      <c r="P3" s="371" t="s">
        <v>67</v>
      </c>
      <c r="Q3" s="371" t="s">
        <v>67</v>
      </c>
      <c r="R3" s="371" t="s">
        <v>67</v>
      </c>
      <c r="S3" s="371" t="s">
        <v>67</v>
      </c>
      <c r="T3" s="371" t="s">
        <v>67</v>
      </c>
      <c r="U3" s="371" t="s">
        <v>67</v>
      </c>
      <c r="V3" s="371" t="s">
        <v>67</v>
      </c>
      <c r="W3" s="371" t="s">
        <v>67</v>
      </c>
      <c r="X3" s="371" t="s">
        <v>67</v>
      </c>
      <c r="Y3" s="371" t="s">
        <v>67</v>
      </c>
      <c r="Z3" s="371" t="s">
        <v>67</v>
      </c>
      <c r="AA3" s="371" t="s">
        <v>67</v>
      </c>
      <c r="AB3" s="371" t="s">
        <v>67</v>
      </c>
      <c r="AC3" s="371" t="s">
        <v>67</v>
      </c>
      <c r="AD3" s="371" t="s">
        <v>67</v>
      </c>
      <c r="AE3" s="371" t="s">
        <v>67</v>
      </c>
      <c r="AF3" s="371" t="s">
        <v>67</v>
      </c>
      <c r="AG3" s="371" t="s">
        <v>67</v>
      </c>
      <c r="AH3" s="371" t="s">
        <v>67</v>
      </c>
      <c r="AI3" s="371" t="s">
        <v>67</v>
      </c>
      <c r="AJ3" s="371" t="s">
        <v>67</v>
      </c>
      <c r="AK3" s="371" t="s">
        <v>67</v>
      </c>
      <c r="AL3" s="371" t="s">
        <v>67</v>
      </c>
      <c r="AM3" s="371" t="s">
        <v>67</v>
      </c>
      <c r="AN3" s="371" t="s">
        <v>67</v>
      </c>
      <c r="AO3" s="371" t="s">
        <v>67</v>
      </c>
      <c r="AP3" s="371" t="s">
        <v>67</v>
      </c>
      <c r="AQ3" s="371" t="s">
        <v>67</v>
      </c>
      <c r="AR3" s="371" t="s">
        <v>67</v>
      </c>
      <c r="AS3" s="371" t="s">
        <v>67</v>
      </c>
      <c r="AT3" s="371" t="s">
        <v>67</v>
      </c>
      <c r="AU3" s="371" t="s">
        <v>67</v>
      </c>
      <c r="AV3" s="371" t="s">
        <v>67</v>
      </c>
      <c r="AW3" s="371" t="s">
        <v>67</v>
      </c>
      <c r="AX3" s="371" t="s">
        <v>67</v>
      </c>
      <c r="AY3" s="371" t="s">
        <v>67</v>
      </c>
      <c r="AZ3" s="371" t="s">
        <v>67</v>
      </c>
      <c r="BA3" s="371" t="s">
        <v>67</v>
      </c>
      <c r="BB3" s="371" t="s">
        <v>67</v>
      </c>
      <c r="BC3" s="371" t="s">
        <v>67</v>
      </c>
      <c r="BD3" s="371" t="s">
        <v>67</v>
      </c>
      <c r="BE3" s="371" t="s">
        <v>67</v>
      </c>
      <c r="BF3" s="371" t="s">
        <v>67</v>
      </c>
      <c r="BG3" s="371" t="s">
        <v>67</v>
      </c>
      <c r="BH3" s="371" t="s">
        <v>67</v>
      </c>
      <c r="BI3" s="371" t="s">
        <v>67</v>
      </c>
      <c r="BJ3" s="371" t="s">
        <v>67</v>
      </c>
      <c r="BK3" s="371" t="s">
        <v>67</v>
      </c>
      <c r="BL3" s="371" t="s">
        <v>67</v>
      </c>
      <c r="BM3" s="371" t="s">
        <v>67</v>
      </c>
      <c r="BN3" s="371" t="s">
        <v>67</v>
      </c>
      <c r="BO3" s="371" t="s">
        <v>67</v>
      </c>
      <c r="BP3" s="371" t="s">
        <v>67</v>
      </c>
      <c r="BQ3" s="371" t="s">
        <v>67</v>
      </c>
      <c r="BR3" s="371" t="s">
        <v>67</v>
      </c>
      <c r="BS3" s="513" t="s">
        <v>67</v>
      </c>
      <c r="BT3" s="513" t="s">
        <v>67</v>
      </c>
      <c r="BU3" s="513" t="s">
        <v>67</v>
      </c>
      <c r="BV3" s="513" t="s">
        <v>67</v>
      </c>
      <c r="BW3" s="513" t="s">
        <v>611</v>
      </c>
      <c r="BX3" s="513" t="s">
        <v>67</v>
      </c>
      <c r="BY3" s="513" t="s">
        <v>612</v>
      </c>
      <c r="BZ3" s="513" t="s">
        <v>611</v>
      </c>
      <c r="CA3" s="513" t="s">
        <v>612</v>
      </c>
      <c r="CB3" s="513" t="s">
        <v>611</v>
      </c>
      <c r="CC3" s="513" t="s">
        <v>612</v>
      </c>
      <c r="CD3" s="513" t="s">
        <v>611</v>
      </c>
      <c r="CE3" s="513" t="s">
        <v>611</v>
      </c>
      <c r="CF3" s="513" t="s">
        <v>612</v>
      </c>
      <c r="CG3" s="513" t="s">
        <v>613</v>
      </c>
      <c r="CH3" s="513" t="s">
        <v>612</v>
      </c>
      <c r="CI3" s="513" t="s">
        <v>614</v>
      </c>
      <c r="CJ3" s="513" t="s">
        <v>612</v>
      </c>
      <c r="CK3" s="514" t="s">
        <v>611</v>
      </c>
      <c r="CY3" s="80"/>
    </row>
    <row r="4" spans="1:177" s="79" customFormat="1" ht="14.25" customHeight="1" thickTop="1" thickBot="1">
      <c r="A4" s="162" t="s">
        <v>238</v>
      </c>
      <c r="B4" s="368" t="s">
        <v>67</v>
      </c>
      <c r="C4" s="384" t="s">
        <v>67</v>
      </c>
      <c r="D4" s="368" t="s">
        <v>67</v>
      </c>
      <c r="E4" s="369" t="s">
        <v>67</v>
      </c>
      <c r="F4" s="369" t="s">
        <v>67</v>
      </c>
      <c r="G4" s="369" t="s">
        <v>67</v>
      </c>
      <c r="H4" s="420" t="s">
        <v>67</v>
      </c>
      <c r="I4" s="420" t="s">
        <v>67</v>
      </c>
      <c r="J4" s="420" t="s">
        <v>67</v>
      </c>
      <c r="K4" s="420" t="s">
        <v>67</v>
      </c>
      <c r="L4" s="420" t="s">
        <v>67</v>
      </c>
      <c r="M4" s="420" t="s">
        <v>67</v>
      </c>
      <c r="N4" s="420" t="s">
        <v>67</v>
      </c>
      <c r="O4" s="420" t="s">
        <v>67</v>
      </c>
      <c r="P4" s="420" t="s">
        <v>67</v>
      </c>
      <c r="Q4" s="420" t="s">
        <v>67</v>
      </c>
      <c r="R4" s="420" t="s">
        <v>67</v>
      </c>
      <c r="S4" s="420" t="s">
        <v>67</v>
      </c>
      <c r="T4" s="420" t="s">
        <v>67</v>
      </c>
      <c r="U4" s="420" t="s">
        <v>67</v>
      </c>
      <c r="V4" s="420" t="s">
        <v>67</v>
      </c>
      <c r="W4" s="420" t="s">
        <v>67</v>
      </c>
      <c r="X4" s="420" t="s">
        <v>67</v>
      </c>
      <c r="Y4" s="420" t="s">
        <v>67</v>
      </c>
      <c r="Z4" s="420" t="s">
        <v>67</v>
      </c>
      <c r="AA4" s="420" t="s">
        <v>67</v>
      </c>
      <c r="AB4" s="420" t="s">
        <v>67</v>
      </c>
      <c r="AC4" s="420" t="s">
        <v>67</v>
      </c>
      <c r="AD4" s="420" t="s">
        <v>67</v>
      </c>
      <c r="AE4" s="420" t="s">
        <v>67</v>
      </c>
      <c r="AF4" s="420" t="s">
        <v>67</v>
      </c>
      <c r="AG4" s="420" t="s">
        <v>67</v>
      </c>
      <c r="AH4" s="420" t="s">
        <v>67</v>
      </c>
      <c r="AI4" s="420" t="s">
        <v>67</v>
      </c>
      <c r="AJ4" s="420" t="s">
        <v>67</v>
      </c>
      <c r="AK4" s="420" t="s">
        <v>67</v>
      </c>
      <c r="AL4" s="420" t="s">
        <v>67</v>
      </c>
      <c r="AM4" s="420" t="s">
        <v>67</v>
      </c>
      <c r="AN4" s="420" t="s">
        <v>67</v>
      </c>
      <c r="AO4" s="420" t="s">
        <v>67</v>
      </c>
      <c r="AP4" s="420" t="s">
        <v>67</v>
      </c>
      <c r="AQ4" s="420" t="s">
        <v>67</v>
      </c>
      <c r="AR4" s="420" t="s">
        <v>67</v>
      </c>
      <c r="AS4" s="420" t="s">
        <v>67</v>
      </c>
      <c r="AT4" s="420" t="s">
        <v>67</v>
      </c>
      <c r="AU4" s="420" t="s">
        <v>67</v>
      </c>
      <c r="AV4" s="420" t="s">
        <v>67</v>
      </c>
      <c r="AW4" s="420" t="s">
        <v>67</v>
      </c>
      <c r="AX4" s="420" t="s">
        <v>67</v>
      </c>
      <c r="AY4" s="420" t="s">
        <v>67</v>
      </c>
      <c r="AZ4" s="420" t="s">
        <v>67</v>
      </c>
      <c r="BA4" s="420" t="s">
        <v>67</v>
      </c>
      <c r="BB4" s="420" t="s">
        <v>67</v>
      </c>
      <c r="BC4" s="420" t="s">
        <v>67</v>
      </c>
      <c r="BD4" s="420" t="s">
        <v>67</v>
      </c>
      <c r="BE4" s="420" t="s">
        <v>67</v>
      </c>
      <c r="BF4" s="420" t="s">
        <v>67</v>
      </c>
      <c r="BG4" s="420" t="s">
        <v>67</v>
      </c>
      <c r="BH4" s="420" t="s">
        <v>67</v>
      </c>
      <c r="BI4" s="420" t="s">
        <v>67</v>
      </c>
      <c r="BJ4" s="420" t="s">
        <v>67</v>
      </c>
      <c r="BK4" s="420" t="s">
        <v>67</v>
      </c>
      <c r="BL4" s="420" t="s">
        <v>67</v>
      </c>
      <c r="BM4" s="420" t="s">
        <v>67</v>
      </c>
      <c r="BN4" s="420" t="s">
        <v>67</v>
      </c>
      <c r="BO4" s="420" t="s">
        <v>67</v>
      </c>
      <c r="BP4" s="420" t="s">
        <v>67</v>
      </c>
      <c r="BQ4" s="512" t="s">
        <v>67</v>
      </c>
      <c r="BR4" s="512" t="s">
        <v>67</v>
      </c>
      <c r="BS4" s="515" t="s">
        <v>67</v>
      </c>
      <c r="BT4" s="515" t="s">
        <v>67</v>
      </c>
      <c r="BU4" s="515" t="s">
        <v>67</v>
      </c>
      <c r="BV4" s="515" t="s">
        <v>67</v>
      </c>
      <c r="BW4" s="515" t="s">
        <v>583</v>
      </c>
      <c r="BX4" s="515" t="s">
        <v>67</v>
      </c>
      <c r="BY4" s="515" t="s">
        <v>583</v>
      </c>
      <c r="BZ4" s="515" t="s">
        <v>584</v>
      </c>
      <c r="CA4" s="515" t="s">
        <v>584</v>
      </c>
      <c r="CB4" s="515" t="s">
        <v>581</v>
      </c>
      <c r="CC4" s="515" t="s">
        <v>581</v>
      </c>
      <c r="CD4" s="515" t="s">
        <v>582</v>
      </c>
      <c r="CE4" s="515" t="s">
        <v>585</v>
      </c>
      <c r="CF4" s="515" t="s">
        <v>486</v>
      </c>
      <c r="CG4" s="515" t="s">
        <v>486</v>
      </c>
      <c r="CH4" s="515" t="s">
        <v>486</v>
      </c>
      <c r="CI4" s="515" t="s">
        <v>486</v>
      </c>
      <c r="CJ4" s="515" t="s">
        <v>487</v>
      </c>
      <c r="CK4" s="374" t="s">
        <v>488</v>
      </c>
      <c r="CY4" s="80"/>
    </row>
    <row r="5" spans="1:177" s="81" customFormat="1" ht="14.25" customHeight="1" thickTop="1" thickBot="1">
      <c r="A5" s="163" t="s">
        <v>239</v>
      </c>
      <c r="B5" s="370" t="s">
        <v>67</v>
      </c>
      <c r="C5" s="370" t="s">
        <v>615</v>
      </c>
      <c r="D5" s="370" t="s">
        <v>67</v>
      </c>
      <c r="E5" s="388" t="s">
        <v>67</v>
      </c>
      <c r="F5" s="388" t="s">
        <v>67</v>
      </c>
      <c r="G5" s="388" t="s">
        <v>67</v>
      </c>
      <c r="H5" s="371" t="s">
        <v>67</v>
      </c>
      <c r="I5" s="371" t="s">
        <v>67</v>
      </c>
      <c r="J5" s="371" t="s">
        <v>67</v>
      </c>
      <c r="K5" s="371" t="s">
        <v>67</v>
      </c>
      <c r="L5" s="371" t="s">
        <v>67</v>
      </c>
      <c r="M5" s="371" t="s">
        <v>67</v>
      </c>
      <c r="N5" s="371" t="s">
        <v>67</v>
      </c>
      <c r="O5" s="371" t="s">
        <v>67</v>
      </c>
      <c r="P5" s="371" t="s">
        <v>67</v>
      </c>
      <c r="Q5" s="371" t="s">
        <v>67</v>
      </c>
      <c r="R5" s="371" t="s">
        <v>67</v>
      </c>
      <c r="S5" s="371" t="s">
        <v>67</v>
      </c>
      <c r="T5" s="371" t="s">
        <v>67</v>
      </c>
      <c r="U5" s="371" t="s">
        <v>67</v>
      </c>
      <c r="V5" s="371" t="s">
        <v>67</v>
      </c>
      <c r="W5" s="371" t="s">
        <v>67</v>
      </c>
      <c r="X5" s="371" t="s">
        <v>67</v>
      </c>
      <c r="Y5" s="371" t="s">
        <v>67</v>
      </c>
      <c r="Z5" s="371" t="s">
        <v>67</v>
      </c>
      <c r="AA5" s="371" t="s">
        <v>67</v>
      </c>
      <c r="AB5" s="371" t="s">
        <v>67</v>
      </c>
      <c r="AC5" s="371" t="s">
        <v>67</v>
      </c>
      <c r="AD5" s="371" t="s">
        <v>67</v>
      </c>
      <c r="AE5" s="371" t="s">
        <v>67</v>
      </c>
      <c r="AF5" s="371" t="s">
        <v>67</v>
      </c>
      <c r="AG5" s="371" t="s">
        <v>67</v>
      </c>
      <c r="AH5" s="371" t="s">
        <v>67</v>
      </c>
      <c r="AI5" s="371" t="s">
        <v>67</v>
      </c>
      <c r="AJ5" s="371" t="s">
        <v>67</v>
      </c>
      <c r="AK5" s="371" t="s">
        <v>67</v>
      </c>
      <c r="AL5" s="371" t="s">
        <v>67</v>
      </c>
      <c r="AM5" s="371" t="s">
        <v>67</v>
      </c>
      <c r="AN5" s="371" t="s">
        <v>67</v>
      </c>
      <c r="AO5" s="371" t="s">
        <v>67</v>
      </c>
      <c r="AP5" s="371" t="s">
        <v>67</v>
      </c>
      <c r="AQ5" s="371" t="s">
        <v>67</v>
      </c>
      <c r="AR5" s="371" t="s">
        <v>67</v>
      </c>
      <c r="AS5" s="371" t="s">
        <v>67</v>
      </c>
      <c r="AT5" s="371" t="s">
        <v>67</v>
      </c>
      <c r="AU5" s="371" t="s">
        <v>67</v>
      </c>
      <c r="AV5" s="371" t="s">
        <v>67</v>
      </c>
      <c r="AW5" s="371" t="s">
        <v>67</v>
      </c>
      <c r="AX5" s="371" t="s">
        <v>67</v>
      </c>
      <c r="AY5" s="371" t="s">
        <v>67</v>
      </c>
      <c r="AZ5" s="371" t="s">
        <v>67</v>
      </c>
      <c r="BA5" s="371" t="s">
        <v>67</v>
      </c>
      <c r="BB5" s="371" t="s">
        <v>67</v>
      </c>
      <c r="BC5" s="371" t="s">
        <v>67</v>
      </c>
      <c r="BD5" s="371" t="s">
        <v>67</v>
      </c>
      <c r="BE5" s="371" t="s">
        <v>67</v>
      </c>
      <c r="BF5" s="371" t="s">
        <v>67</v>
      </c>
      <c r="BG5" s="371" t="s">
        <v>67</v>
      </c>
      <c r="BH5" s="371" t="s">
        <v>67</v>
      </c>
      <c r="BI5" s="371" t="s">
        <v>67</v>
      </c>
      <c r="BJ5" s="371" t="s">
        <v>67</v>
      </c>
      <c r="BK5" s="371" t="s">
        <v>67</v>
      </c>
      <c r="BL5" s="371" t="s">
        <v>67</v>
      </c>
      <c r="BM5" s="371" t="s">
        <v>67</v>
      </c>
      <c r="BN5" s="371" t="s">
        <v>67</v>
      </c>
      <c r="BO5" s="371" t="s">
        <v>67</v>
      </c>
      <c r="BP5" s="371" t="s">
        <v>67</v>
      </c>
      <c r="BQ5" s="371" t="s">
        <v>67</v>
      </c>
      <c r="BR5" s="371" t="s">
        <v>67</v>
      </c>
      <c r="BS5" s="513" t="s">
        <v>67</v>
      </c>
      <c r="BT5" s="513" t="s">
        <v>67</v>
      </c>
      <c r="BU5" s="513" t="s">
        <v>67</v>
      </c>
      <c r="BV5" s="513" t="s">
        <v>67</v>
      </c>
      <c r="BW5" s="513" t="s">
        <v>616</v>
      </c>
      <c r="BX5" s="513" t="s">
        <v>67</v>
      </c>
      <c r="BY5" s="513" t="s">
        <v>617</v>
      </c>
      <c r="BZ5" s="513" t="s">
        <v>616</v>
      </c>
      <c r="CA5" s="513" t="s">
        <v>617</v>
      </c>
      <c r="CB5" s="513" t="s">
        <v>616</v>
      </c>
      <c r="CC5" s="513" t="s">
        <v>617</v>
      </c>
      <c r="CD5" s="513" t="s">
        <v>616</v>
      </c>
      <c r="CE5" s="513" t="s">
        <v>616</v>
      </c>
      <c r="CF5" s="513" t="s">
        <v>617</v>
      </c>
      <c r="CG5" s="513" t="s">
        <v>613</v>
      </c>
      <c r="CH5" s="513" t="s">
        <v>618</v>
      </c>
      <c r="CI5" s="513" t="s">
        <v>619</v>
      </c>
      <c r="CJ5" s="513" t="s">
        <v>617</v>
      </c>
      <c r="CK5" s="514" t="s">
        <v>616</v>
      </c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8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</row>
    <row r="6" spans="1:177" s="79" customFormat="1" ht="14.25" customHeight="1" thickTop="1" thickBot="1">
      <c r="A6" s="162" t="s">
        <v>239</v>
      </c>
      <c r="B6" s="368" t="s">
        <v>67</v>
      </c>
      <c r="C6" s="368" t="s">
        <v>67</v>
      </c>
      <c r="D6" s="384" t="s">
        <v>67</v>
      </c>
      <c r="E6" s="369" t="s">
        <v>67</v>
      </c>
      <c r="F6" s="369" t="s">
        <v>67</v>
      </c>
      <c r="G6" s="369" t="s">
        <v>67</v>
      </c>
      <c r="H6" s="420" t="s">
        <v>67</v>
      </c>
      <c r="I6" s="420" t="s">
        <v>67</v>
      </c>
      <c r="J6" s="420" t="s">
        <v>67</v>
      </c>
      <c r="K6" s="420" t="s">
        <v>67</v>
      </c>
      <c r="L6" s="420" t="s">
        <v>67</v>
      </c>
      <c r="M6" s="420" t="s">
        <v>67</v>
      </c>
      <c r="N6" s="420" t="s">
        <v>67</v>
      </c>
      <c r="O6" s="420" t="s">
        <v>67</v>
      </c>
      <c r="P6" s="420" t="s">
        <v>67</v>
      </c>
      <c r="Q6" s="420" t="s">
        <v>67</v>
      </c>
      <c r="R6" s="420" t="s">
        <v>67</v>
      </c>
      <c r="S6" s="420" t="s">
        <v>67</v>
      </c>
      <c r="T6" s="420" t="s">
        <v>67</v>
      </c>
      <c r="U6" s="420" t="s">
        <v>67</v>
      </c>
      <c r="V6" s="420" t="s">
        <v>67</v>
      </c>
      <c r="W6" s="420" t="s">
        <v>67</v>
      </c>
      <c r="X6" s="420" t="s">
        <v>67</v>
      </c>
      <c r="Y6" s="420" t="s">
        <v>67</v>
      </c>
      <c r="Z6" s="420" t="s">
        <v>67</v>
      </c>
      <c r="AA6" s="420" t="s">
        <v>67</v>
      </c>
      <c r="AB6" s="420" t="s">
        <v>67</v>
      </c>
      <c r="AC6" s="420" t="s">
        <v>67</v>
      </c>
      <c r="AD6" s="420" t="s">
        <v>67</v>
      </c>
      <c r="AE6" s="420" t="s">
        <v>67</v>
      </c>
      <c r="AF6" s="420" t="s">
        <v>67</v>
      </c>
      <c r="AG6" s="420" t="s">
        <v>67</v>
      </c>
      <c r="AH6" s="420" t="s">
        <v>67</v>
      </c>
      <c r="AI6" s="420" t="s">
        <v>67</v>
      </c>
      <c r="AJ6" s="420" t="s">
        <v>67</v>
      </c>
      <c r="AK6" s="420" t="s">
        <v>67</v>
      </c>
      <c r="AL6" s="420" t="s">
        <v>67</v>
      </c>
      <c r="AM6" s="420" t="s">
        <v>67</v>
      </c>
      <c r="AN6" s="420" t="s">
        <v>67</v>
      </c>
      <c r="AO6" s="420" t="s">
        <v>67</v>
      </c>
      <c r="AP6" s="420" t="s">
        <v>67</v>
      </c>
      <c r="AQ6" s="420" t="s">
        <v>67</v>
      </c>
      <c r="AR6" s="420" t="s">
        <v>67</v>
      </c>
      <c r="AS6" s="420" t="s">
        <v>67</v>
      </c>
      <c r="AT6" s="420" t="s">
        <v>67</v>
      </c>
      <c r="AU6" s="420" t="s">
        <v>67</v>
      </c>
      <c r="AV6" s="420" t="s">
        <v>67</v>
      </c>
      <c r="AW6" s="420" t="s">
        <v>67</v>
      </c>
      <c r="AX6" s="420" t="s">
        <v>67</v>
      </c>
      <c r="AY6" s="420" t="s">
        <v>67</v>
      </c>
      <c r="AZ6" s="420" t="s">
        <v>67</v>
      </c>
      <c r="BA6" s="420" t="s">
        <v>67</v>
      </c>
      <c r="BB6" s="420" t="s">
        <v>67</v>
      </c>
      <c r="BC6" s="420" t="s">
        <v>67</v>
      </c>
      <c r="BD6" s="420" t="s">
        <v>67</v>
      </c>
      <c r="BE6" s="420" t="s">
        <v>67</v>
      </c>
      <c r="BF6" s="420" t="s">
        <v>67</v>
      </c>
      <c r="BG6" s="420" t="s">
        <v>67</v>
      </c>
      <c r="BH6" s="420" t="s">
        <v>67</v>
      </c>
      <c r="BI6" s="420" t="s">
        <v>67</v>
      </c>
      <c r="BJ6" s="420" t="s">
        <v>67</v>
      </c>
      <c r="BK6" s="420" t="s">
        <v>67</v>
      </c>
      <c r="BL6" s="420" t="s">
        <v>67</v>
      </c>
      <c r="BM6" s="420" t="s">
        <v>67</v>
      </c>
      <c r="BN6" s="420" t="s">
        <v>67</v>
      </c>
      <c r="BO6" s="420" t="s">
        <v>67</v>
      </c>
      <c r="BP6" s="420" t="s">
        <v>67</v>
      </c>
      <c r="BQ6" s="512" t="s">
        <v>67</v>
      </c>
      <c r="BR6" s="512" t="s">
        <v>67</v>
      </c>
      <c r="BS6" s="515" t="s">
        <v>67</v>
      </c>
      <c r="BT6" s="515" t="s">
        <v>67</v>
      </c>
      <c r="BU6" s="515" t="s">
        <v>67</v>
      </c>
      <c r="BV6" s="515" t="s">
        <v>67</v>
      </c>
      <c r="BW6" s="515" t="s">
        <v>583</v>
      </c>
      <c r="BX6" s="515" t="s">
        <v>67</v>
      </c>
      <c r="BY6" s="515" t="s">
        <v>583</v>
      </c>
      <c r="BZ6" s="515" t="s">
        <v>584</v>
      </c>
      <c r="CA6" s="515" t="s">
        <v>584</v>
      </c>
      <c r="CB6" s="515" t="s">
        <v>581</v>
      </c>
      <c r="CC6" s="515" t="s">
        <v>581</v>
      </c>
      <c r="CD6" s="515" t="s">
        <v>582</v>
      </c>
      <c r="CE6" s="515" t="s">
        <v>585</v>
      </c>
      <c r="CF6" s="515" t="s">
        <v>585</v>
      </c>
      <c r="CG6" s="515" t="s">
        <v>585</v>
      </c>
      <c r="CH6" s="515" t="s">
        <v>585</v>
      </c>
      <c r="CI6" s="515" t="s">
        <v>585</v>
      </c>
      <c r="CJ6" s="515" t="s">
        <v>487</v>
      </c>
      <c r="CK6" s="374" t="s">
        <v>488</v>
      </c>
      <c r="CY6" s="80"/>
    </row>
    <row r="7" spans="1:177" s="79" customFormat="1" ht="14.25" customHeight="1" thickTop="1" thickBot="1">
      <c r="A7" s="164" t="s">
        <v>240</v>
      </c>
      <c r="B7" s="370" t="s">
        <v>67</v>
      </c>
      <c r="C7" s="370" t="s">
        <v>67</v>
      </c>
      <c r="D7" s="370" t="s">
        <v>620</v>
      </c>
      <c r="E7" s="388" t="s">
        <v>67</v>
      </c>
      <c r="F7" s="388" t="s">
        <v>67</v>
      </c>
      <c r="G7" s="388" t="s">
        <v>67</v>
      </c>
      <c r="H7" s="371" t="s">
        <v>67</v>
      </c>
      <c r="I7" s="371" t="s">
        <v>67</v>
      </c>
      <c r="J7" s="371" t="s">
        <v>67</v>
      </c>
      <c r="K7" s="371" t="s">
        <v>67</v>
      </c>
      <c r="L7" s="371" t="s">
        <v>67</v>
      </c>
      <c r="M7" s="371" t="s">
        <v>67</v>
      </c>
      <c r="N7" s="371" t="s">
        <v>67</v>
      </c>
      <c r="O7" s="371" t="s">
        <v>67</v>
      </c>
      <c r="P7" s="371" t="s">
        <v>67</v>
      </c>
      <c r="Q7" s="371" t="s">
        <v>67</v>
      </c>
      <c r="R7" s="371" t="s">
        <v>67</v>
      </c>
      <c r="S7" s="371" t="s">
        <v>67</v>
      </c>
      <c r="T7" s="371" t="s">
        <v>67</v>
      </c>
      <c r="U7" s="371" t="s">
        <v>67</v>
      </c>
      <c r="V7" s="371" t="s">
        <v>67</v>
      </c>
      <c r="W7" s="371" t="s">
        <v>67</v>
      </c>
      <c r="X7" s="371" t="s">
        <v>67</v>
      </c>
      <c r="Y7" s="371" t="s">
        <v>67</v>
      </c>
      <c r="Z7" s="371" t="s">
        <v>67</v>
      </c>
      <c r="AA7" s="371" t="s">
        <v>67</v>
      </c>
      <c r="AB7" s="371" t="s">
        <v>67</v>
      </c>
      <c r="AC7" s="371" t="s">
        <v>67</v>
      </c>
      <c r="AD7" s="371" t="s">
        <v>67</v>
      </c>
      <c r="AE7" s="371" t="s">
        <v>67</v>
      </c>
      <c r="AF7" s="371" t="s">
        <v>67</v>
      </c>
      <c r="AG7" s="371" t="s">
        <v>67</v>
      </c>
      <c r="AH7" s="371" t="s">
        <v>67</v>
      </c>
      <c r="AI7" s="371" t="s">
        <v>67</v>
      </c>
      <c r="AJ7" s="371" t="s">
        <v>67</v>
      </c>
      <c r="AK7" s="371" t="s">
        <v>67</v>
      </c>
      <c r="AL7" s="371" t="s">
        <v>67</v>
      </c>
      <c r="AM7" s="371" t="s">
        <v>67</v>
      </c>
      <c r="AN7" s="371" t="s">
        <v>67</v>
      </c>
      <c r="AO7" s="371" t="s">
        <v>67</v>
      </c>
      <c r="AP7" s="371" t="s">
        <v>67</v>
      </c>
      <c r="AQ7" s="371" t="s">
        <v>67</v>
      </c>
      <c r="AR7" s="371" t="s">
        <v>67</v>
      </c>
      <c r="AS7" s="371" t="s">
        <v>67</v>
      </c>
      <c r="AT7" s="371" t="s">
        <v>67</v>
      </c>
      <c r="AU7" s="371" t="s">
        <v>67</v>
      </c>
      <c r="AV7" s="371" t="s">
        <v>67</v>
      </c>
      <c r="AW7" s="371" t="s">
        <v>67</v>
      </c>
      <c r="AX7" s="371" t="s">
        <v>67</v>
      </c>
      <c r="AY7" s="371" t="s">
        <v>67</v>
      </c>
      <c r="AZ7" s="371" t="s">
        <v>67</v>
      </c>
      <c r="BA7" s="371" t="s">
        <v>67</v>
      </c>
      <c r="BB7" s="371" t="s">
        <v>67</v>
      </c>
      <c r="BC7" s="371" t="s">
        <v>67</v>
      </c>
      <c r="BD7" s="371" t="s">
        <v>67</v>
      </c>
      <c r="BE7" s="371" t="s">
        <v>67</v>
      </c>
      <c r="BF7" s="371" t="s">
        <v>67</v>
      </c>
      <c r="BG7" s="371" t="s">
        <v>67</v>
      </c>
      <c r="BH7" s="371" t="s">
        <v>67</v>
      </c>
      <c r="BI7" s="371" t="s">
        <v>67</v>
      </c>
      <c r="BJ7" s="371" t="s">
        <v>67</v>
      </c>
      <c r="BK7" s="371" t="s">
        <v>67</v>
      </c>
      <c r="BL7" s="371" t="s">
        <v>67</v>
      </c>
      <c r="BM7" s="371" t="s">
        <v>67</v>
      </c>
      <c r="BN7" s="371" t="s">
        <v>67</v>
      </c>
      <c r="BO7" s="371" t="s">
        <v>67</v>
      </c>
      <c r="BP7" s="371" t="s">
        <v>67</v>
      </c>
      <c r="BQ7" s="371" t="s">
        <v>67</v>
      </c>
      <c r="BR7" s="371" t="s">
        <v>67</v>
      </c>
      <c r="BS7" s="513" t="s">
        <v>67</v>
      </c>
      <c r="BT7" s="513" t="s">
        <v>67</v>
      </c>
      <c r="BU7" s="513" t="s">
        <v>67</v>
      </c>
      <c r="BV7" s="513" t="s">
        <v>67</v>
      </c>
      <c r="BW7" s="513" t="s">
        <v>621</v>
      </c>
      <c r="BX7" s="513" t="s">
        <v>67</v>
      </c>
      <c r="BY7" s="513" t="s">
        <v>622</v>
      </c>
      <c r="BZ7" s="513" t="s">
        <v>621</v>
      </c>
      <c r="CA7" s="513" t="s">
        <v>622</v>
      </c>
      <c r="CB7" s="513" t="s">
        <v>621</v>
      </c>
      <c r="CC7" s="513" t="s">
        <v>622</v>
      </c>
      <c r="CD7" s="513" t="s">
        <v>621</v>
      </c>
      <c r="CE7" s="513" t="s">
        <v>621</v>
      </c>
      <c r="CF7" s="513" t="s">
        <v>622</v>
      </c>
      <c r="CG7" s="513" t="s">
        <v>613</v>
      </c>
      <c r="CH7" s="513" t="s">
        <v>623</v>
      </c>
      <c r="CI7" s="513" t="s">
        <v>614</v>
      </c>
      <c r="CJ7" s="513" t="s">
        <v>622</v>
      </c>
      <c r="CK7" s="514" t="s">
        <v>621</v>
      </c>
      <c r="CY7" s="80"/>
    </row>
    <row r="8" spans="1:177" s="79" customFormat="1" ht="14.25" thickTop="1" thickBot="1">
      <c r="A8" s="162" t="s">
        <v>240</v>
      </c>
      <c r="B8" s="372" t="s">
        <v>67</v>
      </c>
      <c r="C8" s="372" t="s">
        <v>67</v>
      </c>
      <c r="D8" s="372" t="s">
        <v>67</v>
      </c>
      <c r="E8" s="373" t="s">
        <v>67</v>
      </c>
      <c r="F8" s="373" t="s">
        <v>67</v>
      </c>
      <c r="G8" s="373" t="s">
        <v>67</v>
      </c>
      <c r="H8" s="375" t="s">
        <v>67</v>
      </c>
      <c r="I8" s="375" t="s">
        <v>67</v>
      </c>
      <c r="J8" s="375" t="s">
        <v>67</v>
      </c>
      <c r="K8" s="375" t="s">
        <v>67</v>
      </c>
      <c r="L8" s="375" t="s">
        <v>67</v>
      </c>
      <c r="M8" s="375" t="s">
        <v>67</v>
      </c>
      <c r="N8" s="375" t="s">
        <v>67</v>
      </c>
      <c r="O8" s="375" t="s">
        <v>67</v>
      </c>
      <c r="P8" s="375" t="s">
        <v>67</v>
      </c>
      <c r="Q8" s="375" t="s">
        <v>67</v>
      </c>
      <c r="R8" s="375" t="s">
        <v>67</v>
      </c>
      <c r="S8" s="375" t="s">
        <v>67</v>
      </c>
      <c r="T8" s="375" t="s">
        <v>67</v>
      </c>
      <c r="U8" s="375" t="s">
        <v>67</v>
      </c>
      <c r="V8" s="375" t="s">
        <v>67</v>
      </c>
      <c r="W8" s="375" t="s">
        <v>67</v>
      </c>
      <c r="X8" s="375" t="s">
        <v>67</v>
      </c>
      <c r="Y8" s="375" t="s">
        <v>67</v>
      </c>
      <c r="Z8" s="375" t="s">
        <v>67</v>
      </c>
      <c r="AA8" s="375" t="s">
        <v>67</v>
      </c>
      <c r="AB8" s="375" t="s">
        <v>67</v>
      </c>
      <c r="AC8" s="375" t="s">
        <v>67</v>
      </c>
      <c r="AD8" s="375" t="s">
        <v>67</v>
      </c>
      <c r="AE8" s="375" t="s">
        <v>67</v>
      </c>
      <c r="AF8" s="375" t="s">
        <v>67</v>
      </c>
      <c r="AG8" s="375" t="s">
        <v>67</v>
      </c>
      <c r="AH8" s="375" t="s">
        <v>67</v>
      </c>
      <c r="AI8" s="375" t="s">
        <v>67</v>
      </c>
      <c r="AJ8" s="375" t="s">
        <v>67</v>
      </c>
      <c r="AK8" s="375" t="s">
        <v>67</v>
      </c>
      <c r="AL8" s="375" t="s">
        <v>67</v>
      </c>
      <c r="AM8" s="375" t="s">
        <v>67</v>
      </c>
      <c r="AN8" s="375" t="s">
        <v>67</v>
      </c>
      <c r="AO8" s="375" t="s">
        <v>67</v>
      </c>
      <c r="AP8" s="375" t="s">
        <v>67</v>
      </c>
      <c r="AQ8" s="375" t="s">
        <v>67</v>
      </c>
      <c r="AR8" s="375" t="s">
        <v>67</v>
      </c>
      <c r="AS8" s="375" t="s">
        <v>67</v>
      </c>
      <c r="AT8" s="375" t="s">
        <v>67</v>
      </c>
      <c r="AU8" s="375" t="s">
        <v>67</v>
      </c>
      <c r="AV8" s="375" t="s">
        <v>67</v>
      </c>
      <c r="AW8" s="375" t="s">
        <v>67</v>
      </c>
      <c r="AX8" s="375" t="s">
        <v>67</v>
      </c>
      <c r="AY8" s="375" t="s">
        <v>67</v>
      </c>
      <c r="AZ8" s="375" t="s">
        <v>67</v>
      </c>
      <c r="BA8" s="375" t="s">
        <v>67</v>
      </c>
      <c r="BB8" s="375" t="s">
        <v>67</v>
      </c>
      <c r="BC8" s="375" t="s">
        <v>67</v>
      </c>
      <c r="BD8" s="375" t="s">
        <v>67</v>
      </c>
      <c r="BE8" s="375" t="s">
        <v>67</v>
      </c>
      <c r="BF8" s="375" t="s">
        <v>67</v>
      </c>
      <c r="BG8" s="375" t="s">
        <v>67</v>
      </c>
      <c r="BH8" s="375" t="s">
        <v>67</v>
      </c>
      <c r="BI8" s="375" t="s">
        <v>67</v>
      </c>
      <c r="BJ8" s="375" t="s">
        <v>67</v>
      </c>
      <c r="BK8" s="375" t="s">
        <v>67</v>
      </c>
      <c r="BL8" s="375" t="s">
        <v>67</v>
      </c>
      <c r="BM8" s="375" t="s">
        <v>67</v>
      </c>
      <c r="BN8" s="375" t="s">
        <v>67</v>
      </c>
      <c r="BO8" s="375" t="s">
        <v>67</v>
      </c>
      <c r="BP8" s="375" t="s">
        <v>67</v>
      </c>
      <c r="BQ8" s="375" t="s">
        <v>67</v>
      </c>
      <c r="BR8" s="375" t="s">
        <v>67</v>
      </c>
      <c r="BS8" s="375" t="s">
        <v>67</v>
      </c>
      <c r="BT8" s="375" t="s">
        <v>67</v>
      </c>
      <c r="BU8" s="375" t="s">
        <v>67</v>
      </c>
      <c r="BV8" s="375" t="s">
        <v>67</v>
      </c>
      <c r="BW8" s="375" t="s">
        <v>583</v>
      </c>
      <c r="BX8" s="375" t="s">
        <v>67</v>
      </c>
      <c r="BY8" s="375" t="s">
        <v>583</v>
      </c>
      <c r="BZ8" s="375" t="s">
        <v>584</v>
      </c>
      <c r="CA8" s="375" t="s">
        <v>584</v>
      </c>
      <c r="CB8" s="375" t="s">
        <v>581</v>
      </c>
      <c r="CC8" s="375" t="s">
        <v>581</v>
      </c>
      <c r="CD8" s="375" t="s">
        <v>582</v>
      </c>
      <c r="CE8" s="375" t="s">
        <v>585</v>
      </c>
      <c r="CF8" s="375" t="s">
        <v>585</v>
      </c>
      <c r="CG8" s="375" t="s">
        <v>585</v>
      </c>
      <c r="CH8" s="375" t="s">
        <v>585</v>
      </c>
      <c r="CI8" s="375" t="s">
        <v>585</v>
      </c>
      <c r="CJ8" s="375" t="s">
        <v>487</v>
      </c>
      <c r="CK8" s="374" t="s">
        <v>488</v>
      </c>
      <c r="CY8" s="80"/>
    </row>
    <row r="9" spans="1:177" s="81" customFormat="1" ht="12.75" customHeight="1" thickTop="1">
      <c r="A9" s="162" t="s">
        <v>181</v>
      </c>
      <c r="B9" s="383" t="s">
        <v>275</v>
      </c>
      <c r="C9" s="383" t="s">
        <v>276</v>
      </c>
      <c r="D9" s="383" t="s">
        <v>277</v>
      </c>
      <c r="E9" s="376" t="s">
        <v>67</v>
      </c>
      <c r="F9" s="376" t="s">
        <v>67</v>
      </c>
      <c r="G9" s="376" t="s">
        <v>67</v>
      </c>
      <c r="H9" s="378" t="s">
        <v>67</v>
      </c>
      <c r="I9" s="378" t="s">
        <v>67</v>
      </c>
      <c r="J9" s="378" t="s">
        <v>67</v>
      </c>
      <c r="K9" s="378" t="s">
        <v>67</v>
      </c>
      <c r="L9" s="378" t="s">
        <v>67</v>
      </c>
      <c r="M9" s="378" t="s">
        <v>67</v>
      </c>
      <c r="N9" s="378" t="s">
        <v>67</v>
      </c>
      <c r="O9" s="378" t="s">
        <v>67</v>
      </c>
      <c r="P9" s="378" t="s">
        <v>67</v>
      </c>
      <c r="Q9" s="378" t="s">
        <v>67</v>
      </c>
      <c r="R9" s="378" t="s">
        <v>67</v>
      </c>
      <c r="S9" s="378" t="s">
        <v>67</v>
      </c>
      <c r="T9" s="378" t="s">
        <v>67</v>
      </c>
      <c r="U9" s="378" t="s">
        <v>67</v>
      </c>
      <c r="V9" s="378" t="s">
        <v>67</v>
      </c>
      <c r="W9" s="378" t="s">
        <v>67</v>
      </c>
      <c r="X9" s="378" t="s">
        <v>67</v>
      </c>
      <c r="Y9" s="378" t="s">
        <v>67</v>
      </c>
      <c r="Z9" s="378" t="s">
        <v>67</v>
      </c>
      <c r="AA9" s="378" t="s">
        <v>67</v>
      </c>
      <c r="AB9" s="378" t="s">
        <v>67</v>
      </c>
      <c r="AC9" s="378" t="s">
        <v>67</v>
      </c>
      <c r="AD9" s="378" t="s">
        <v>67</v>
      </c>
      <c r="AE9" s="378" t="s">
        <v>67</v>
      </c>
      <c r="AF9" s="378" t="s">
        <v>67</v>
      </c>
      <c r="AG9" s="378" t="s">
        <v>67</v>
      </c>
      <c r="AH9" s="378" t="s">
        <v>67</v>
      </c>
      <c r="AI9" s="378" t="s">
        <v>67</v>
      </c>
      <c r="AJ9" s="378" t="s">
        <v>67</v>
      </c>
      <c r="AK9" s="378" t="s">
        <v>67</v>
      </c>
      <c r="AL9" s="378" t="s">
        <v>67</v>
      </c>
      <c r="AM9" s="378" t="s">
        <v>67</v>
      </c>
      <c r="AN9" s="378" t="s">
        <v>67</v>
      </c>
      <c r="AO9" s="378" t="s">
        <v>67</v>
      </c>
      <c r="AP9" s="378" t="s">
        <v>67</v>
      </c>
      <c r="AQ9" s="378" t="s">
        <v>67</v>
      </c>
      <c r="AR9" s="378" t="s">
        <v>67</v>
      </c>
      <c r="AS9" s="378" t="s">
        <v>67</v>
      </c>
      <c r="AT9" s="378" t="s">
        <v>67</v>
      </c>
      <c r="AU9" s="378" t="s">
        <v>67</v>
      </c>
      <c r="AV9" s="378" t="s">
        <v>67</v>
      </c>
      <c r="AW9" s="378" t="s">
        <v>67</v>
      </c>
      <c r="AX9" s="378" t="s">
        <v>67</v>
      </c>
      <c r="AY9" s="378" t="s">
        <v>67</v>
      </c>
      <c r="AZ9" s="378" t="s">
        <v>67</v>
      </c>
      <c r="BA9" s="378" t="s">
        <v>67</v>
      </c>
      <c r="BB9" s="378" t="s">
        <v>67</v>
      </c>
      <c r="BC9" s="378" t="s">
        <v>67</v>
      </c>
      <c r="BD9" s="378" t="s">
        <v>67</v>
      </c>
      <c r="BE9" s="378" t="s">
        <v>67</v>
      </c>
      <c r="BF9" s="378" t="s">
        <v>67</v>
      </c>
      <c r="BG9" s="378" t="s">
        <v>67</v>
      </c>
      <c r="BH9" s="378" t="s">
        <v>67</v>
      </c>
      <c r="BI9" s="378" t="s">
        <v>67</v>
      </c>
      <c r="BJ9" s="378" t="s">
        <v>67</v>
      </c>
      <c r="BK9" s="378" t="s">
        <v>67</v>
      </c>
      <c r="BL9" s="378" t="s">
        <v>67</v>
      </c>
      <c r="BM9" s="378" t="s">
        <v>67</v>
      </c>
      <c r="BN9" s="378" t="s">
        <v>67</v>
      </c>
      <c r="BO9" s="378" t="s">
        <v>67</v>
      </c>
      <c r="BP9" s="378" t="s">
        <v>67</v>
      </c>
      <c r="BQ9" s="378" t="s">
        <v>67</v>
      </c>
      <c r="BR9" s="378" t="s">
        <v>67</v>
      </c>
      <c r="BS9" s="378" t="s">
        <v>67</v>
      </c>
      <c r="BT9" s="378" t="s">
        <v>67</v>
      </c>
      <c r="BU9" s="378" t="s">
        <v>67</v>
      </c>
      <c r="BV9" s="378" t="s">
        <v>67</v>
      </c>
      <c r="BW9" s="378" t="s">
        <v>67</v>
      </c>
      <c r="BX9" s="378" t="s">
        <v>67</v>
      </c>
      <c r="BY9" s="378" t="s">
        <v>67</v>
      </c>
      <c r="BZ9" s="378" t="s">
        <v>67</v>
      </c>
      <c r="CA9" s="378" t="s">
        <v>67</v>
      </c>
      <c r="CB9" s="378" t="s">
        <v>67</v>
      </c>
      <c r="CC9" s="378" t="s">
        <v>67</v>
      </c>
      <c r="CD9" s="378" t="s">
        <v>67</v>
      </c>
      <c r="CE9" s="378" t="s">
        <v>67</v>
      </c>
      <c r="CF9" s="378" t="s">
        <v>67</v>
      </c>
      <c r="CG9" s="378" t="s">
        <v>67</v>
      </c>
      <c r="CH9" s="378" t="s">
        <v>67</v>
      </c>
      <c r="CI9" s="378" t="s">
        <v>67</v>
      </c>
      <c r="CJ9" s="378" t="s">
        <v>67</v>
      </c>
      <c r="CK9" s="377" t="s">
        <v>67</v>
      </c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8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</row>
    <row r="10" spans="1:177" s="81" customFormat="1" ht="12.75" customHeight="1">
      <c r="A10" s="162" t="s">
        <v>181</v>
      </c>
      <c r="B10" s="376" t="s">
        <v>278</v>
      </c>
      <c r="C10" s="376" t="s">
        <v>279</v>
      </c>
      <c r="D10" s="376" t="s">
        <v>280</v>
      </c>
      <c r="E10" s="376" t="s">
        <v>231</v>
      </c>
      <c r="F10" s="376" t="s">
        <v>67</v>
      </c>
      <c r="G10" s="376" t="s">
        <v>67</v>
      </c>
      <c r="H10" s="378" t="s">
        <v>67</v>
      </c>
      <c r="I10" s="378" t="s">
        <v>67</v>
      </c>
      <c r="J10" s="378" t="s">
        <v>67</v>
      </c>
      <c r="K10" s="378" t="s">
        <v>67</v>
      </c>
      <c r="L10" s="378" t="s">
        <v>67</v>
      </c>
      <c r="M10" s="378" t="s">
        <v>67</v>
      </c>
      <c r="N10" s="378" t="s">
        <v>67</v>
      </c>
      <c r="O10" s="378" t="s">
        <v>67</v>
      </c>
      <c r="P10" s="378" t="s">
        <v>67</v>
      </c>
      <c r="Q10" s="378" t="s">
        <v>67</v>
      </c>
      <c r="R10" s="378" t="s">
        <v>67</v>
      </c>
      <c r="S10" s="378" t="s">
        <v>67</v>
      </c>
      <c r="T10" s="378" t="s">
        <v>67</v>
      </c>
      <c r="U10" s="378" t="s">
        <v>67</v>
      </c>
      <c r="V10" s="378" t="s">
        <v>67</v>
      </c>
      <c r="W10" s="378" t="s">
        <v>67</v>
      </c>
      <c r="X10" s="378" t="s">
        <v>67</v>
      </c>
      <c r="Y10" s="378" t="s">
        <v>67</v>
      </c>
      <c r="Z10" s="378" t="s">
        <v>67</v>
      </c>
      <c r="AA10" s="378" t="s">
        <v>67</v>
      </c>
      <c r="AB10" s="378" t="s">
        <v>67</v>
      </c>
      <c r="AC10" s="378" t="s">
        <v>67</v>
      </c>
      <c r="AD10" s="378" t="s">
        <v>67</v>
      </c>
      <c r="AE10" s="378" t="s">
        <v>67</v>
      </c>
      <c r="AF10" s="378" t="s">
        <v>67</v>
      </c>
      <c r="AG10" s="378" t="s">
        <v>67</v>
      </c>
      <c r="AH10" s="378" t="s">
        <v>67</v>
      </c>
      <c r="AI10" s="378" t="s">
        <v>67</v>
      </c>
      <c r="AJ10" s="378" t="s">
        <v>67</v>
      </c>
      <c r="AK10" s="378" t="s">
        <v>67</v>
      </c>
      <c r="AL10" s="378" t="s">
        <v>67</v>
      </c>
      <c r="AM10" s="378" t="s">
        <v>67</v>
      </c>
      <c r="AN10" s="378" t="s">
        <v>67</v>
      </c>
      <c r="AO10" s="378" t="s">
        <v>67</v>
      </c>
      <c r="AP10" s="378" t="s">
        <v>67</v>
      </c>
      <c r="AQ10" s="378" t="s">
        <v>67</v>
      </c>
      <c r="AR10" s="378" t="s">
        <v>67</v>
      </c>
      <c r="AS10" s="378" t="s">
        <v>67</v>
      </c>
      <c r="AT10" s="378" t="s">
        <v>67</v>
      </c>
      <c r="AU10" s="378" t="s">
        <v>67</v>
      </c>
      <c r="AV10" s="378" t="s">
        <v>67</v>
      </c>
      <c r="AW10" s="378" t="s">
        <v>67</v>
      </c>
      <c r="AX10" s="378" t="s">
        <v>67</v>
      </c>
      <c r="AY10" s="378" t="s">
        <v>67</v>
      </c>
      <c r="AZ10" s="378" t="s">
        <v>67</v>
      </c>
      <c r="BA10" s="378" t="s">
        <v>67</v>
      </c>
      <c r="BB10" s="378" t="s">
        <v>67</v>
      </c>
      <c r="BC10" s="378" t="s">
        <v>67</v>
      </c>
      <c r="BD10" s="378" t="s">
        <v>67</v>
      </c>
      <c r="BE10" s="378" t="s">
        <v>67</v>
      </c>
      <c r="BF10" s="378" t="s">
        <v>67</v>
      </c>
      <c r="BG10" s="378" t="s">
        <v>67</v>
      </c>
      <c r="BH10" s="378" t="s">
        <v>67</v>
      </c>
      <c r="BI10" s="378" t="s">
        <v>67</v>
      </c>
      <c r="BJ10" s="378" t="s">
        <v>67</v>
      </c>
      <c r="BK10" s="378" t="s">
        <v>67</v>
      </c>
      <c r="BL10" s="378" t="s">
        <v>67</v>
      </c>
      <c r="BM10" s="378" t="s">
        <v>67</v>
      </c>
      <c r="BN10" s="378" t="s">
        <v>67</v>
      </c>
      <c r="BO10" s="378" t="s">
        <v>67</v>
      </c>
      <c r="BP10" s="378" t="s">
        <v>67</v>
      </c>
      <c r="BQ10" s="378" t="s">
        <v>67</v>
      </c>
      <c r="BR10" s="378" t="s">
        <v>67</v>
      </c>
      <c r="BS10" s="378" t="s">
        <v>67</v>
      </c>
      <c r="BT10" s="378" t="s">
        <v>67</v>
      </c>
      <c r="BU10" s="378" t="s">
        <v>67</v>
      </c>
      <c r="BV10" s="378" t="s">
        <v>67</v>
      </c>
      <c r="BW10" s="378" t="s">
        <v>67</v>
      </c>
      <c r="BX10" s="378" t="s">
        <v>67</v>
      </c>
      <c r="BY10" s="378" t="s">
        <v>67</v>
      </c>
      <c r="BZ10" s="378" t="s">
        <v>624</v>
      </c>
      <c r="CA10" s="378" t="s">
        <v>624</v>
      </c>
      <c r="CB10" s="378" t="s">
        <v>624</v>
      </c>
      <c r="CC10" s="378" t="s">
        <v>624</v>
      </c>
      <c r="CD10" s="378" t="s">
        <v>624</v>
      </c>
      <c r="CE10" s="378" t="s">
        <v>324</v>
      </c>
      <c r="CF10" s="378" t="s">
        <v>324</v>
      </c>
      <c r="CG10" s="378" t="s">
        <v>324</v>
      </c>
      <c r="CH10" s="378" t="s">
        <v>324</v>
      </c>
      <c r="CI10" s="378" t="s">
        <v>324</v>
      </c>
      <c r="CJ10" s="378" t="s">
        <v>324</v>
      </c>
      <c r="CK10" s="377" t="s">
        <v>324</v>
      </c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8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</row>
    <row r="11" spans="1:177" s="81" customFormat="1" ht="12.75" customHeight="1">
      <c r="A11" s="162" t="s">
        <v>181</v>
      </c>
      <c r="B11" s="376" t="s">
        <v>281</v>
      </c>
      <c r="C11" s="376" t="s">
        <v>282</v>
      </c>
      <c r="D11" s="376" t="s">
        <v>283</v>
      </c>
      <c r="E11" s="376" t="s">
        <v>233</v>
      </c>
      <c r="F11" s="376" t="s">
        <v>67</v>
      </c>
      <c r="G11" s="376" t="s">
        <v>67</v>
      </c>
      <c r="H11" s="378" t="s">
        <v>67</v>
      </c>
      <c r="I11" s="378" t="s">
        <v>67</v>
      </c>
      <c r="J11" s="378" t="s">
        <v>67</v>
      </c>
      <c r="K11" s="378" t="s">
        <v>67</v>
      </c>
      <c r="L11" s="378" t="s">
        <v>67</v>
      </c>
      <c r="M11" s="378" t="s">
        <v>67</v>
      </c>
      <c r="N11" s="378" t="s">
        <v>67</v>
      </c>
      <c r="O11" s="378" t="s">
        <v>67</v>
      </c>
      <c r="P11" s="378" t="s">
        <v>67</v>
      </c>
      <c r="Q11" s="378" t="s">
        <v>67</v>
      </c>
      <c r="R11" s="378" t="s">
        <v>67</v>
      </c>
      <c r="S11" s="378" t="s">
        <v>67</v>
      </c>
      <c r="T11" s="378" t="s">
        <v>67</v>
      </c>
      <c r="U11" s="378" t="s">
        <v>67</v>
      </c>
      <c r="V11" s="378" t="s">
        <v>67</v>
      </c>
      <c r="W11" s="378" t="s">
        <v>67</v>
      </c>
      <c r="X11" s="378" t="s">
        <v>67</v>
      </c>
      <c r="Y11" s="378" t="s">
        <v>67</v>
      </c>
      <c r="Z11" s="378" t="s">
        <v>67</v>
      </c>
      <c r="AA11" s="378" t="s">
        <v>67</v>
      </c>
      <c r="AB11" s="378" t="s">
        <v>67</v>
      </c>
      <c r="AC11" s="378" t="s">
        <v>67</v>
      </c>
      <c r="AD11" s="378" t="s">
        <v>67</v>
      </c>
      <c r="AE11" s="378" t="s">
        <v>67</v>
      </c>
      <c r="AF11" s="378" t="s">
        <v>67</v>
      </c>
      <c r="AG11" s="378" t="s">
        <v>67</v>
      </c>
      <c r="AH11" s="378" t="s">
        <v>67</v>
      </c>
      <c r="AI11" s="378" t="s">
        <v>67</v>
      </c>
      <c r="AJ11" s="378" t="s">
        <v>67</v>
      </c>
      <c r="AK11" s="378" t="s">
        <v>67</v>
      </c>
      <c r="AL11" s="378" t="s">
        <v>67</v>
      </c>
      <c r="AM11" s="378" t="s">
        <v>67</v>
      </c>
      <c r="AN11" s="378" t="s">
        <v>67</v>
      </c>
      <c r="AO11" s="378" t="s">
        <v>67</v>
      </c>
      <c r="AP11" s="378" t="s">
        <v>67</v>
      </c>
      <c r="AQ11" s="378" t="s">
        <v>67</v>
      </c>
      <c r="AR11" s="378" t="s">
        <v>67</v>
      </c>
      <c r="AS11" s="378" t="s">
        <v>67</v>
      </c>
      <c r="AT11" s="378" t="s">
        <v>67</v>
      </c>
      <c r="AU11" s="378" t="s">
        <v>67</v>
      </c>
      <c r="AV11" s="378" t="s">
        <v>67</v>
      </c>
      <c r="AW11" s="378" t="s">
        <v>67</v>
      </c>
      <c r="AX11" s="378" t="s">
        <v>67</v>
      </c>
      <c r="AY11" s="378" t="s">
        <v>67</v>
      </c>
      <c r="AZ11" s="378" t="s">
        <v>67</v>
      </c>
      <c r="BA11" s="378" t="s">
        <v>67</v>
      </c>
      <c r="BB11" s="378" t="s">
        <v>67</v>
      </c>
      <c r="BC11" s="378" t="s">
        <v>67</v>
      </c>
      <c r="BD11" s="378" t="s">
        <v>67</v>
      </c>
      <c r="BE11" s="378" t="s">
        <v>67</v>
      </c>
      <c r="BF11" s="378" t="s">
        <v>67</v>
      </c>
      <c r="BG11" s="378" t="s">
        <v>67</v>
      </c>
      <c r="BH11" s="378" t="s">
        <v>67</v>
      </c>
      <c r="BI11" s="378" t="s">
        <v>67</v>
      </c>
      <c r="BJ11" s="378" t="s">
        <v>67</v>
      </c>
      <c r="BK11" s="378" t="s">
        <v>67</v>
      </c>
      <c r="BL11" s="378" t="s">
        <v>67</v>
      </c>
      <c r="BM11" s="378" t="s">
        <v>67</v>
      </c>
      <c r="BN11" s="378" t="s">
        <v>67</v>
      </c>
      <c r="BO11" s="378" t="s">
        <v>67</v>
      </c>
      <c r="BP11" s="378" t="s">
        <v>67</v>
      </c>
      <c r="BQ11" s="378" t="s">
        <v>67</v>
      </c>
      <c r="BR11" s="378" t="s">
        <v>67</v>
      </c>
      <c r="BS11" s="378" t="s">
        <v>67</v>
      </c>
      <c r="BT11" s="378" t="s">
        <v>67</v>
      </c>
      <c r="BU11" s="378" t="s">
        <v>67</v>
      </c>
      <c r="BV11" s="378" t="s">
        <v>67</v>
      </c>
      <c r="BW11" s="378" t="s">
        <v>67</v>
      </c>
      <c r="BX11" s="378" t="s">
        <v>67</v>
      </c>
      <c r="BY11" s="378" t="s">
        <v>67</v>
      </c>
      <c r="BZ11" s="378" t="s">
        <v>625</v>
      </c>
      <c r="CA11" s="378" t="s">
        <v>625</v>
      </c>
      <c r="CB11" s="378" t="s">
        <v>626</v>
      </c>
      <c r="CC11" s="378" t="s">
        <v>626</v>
      </c>
      <c r="CD11" s="378" t="s">
        <v>627</v>
      </c>
      <c r="CE11" s="378" t="s">
        <v>628</v>
      </c>
      <c r="CF11" s="378" t="s">
        <v>628</v>
      </c>
      <c r="CG11" s="378" t="s">
        <v>628</v>
      </c>
      <c r="CH11" s="378" t="s">
        <v>628</v>
      </c>
      <c r="CI11" s="378" t="s">
        <v>628</v>
      </c>
      <c r="CJ11" s="378" t="s">
        <v>490</v>
      </c>
      <c r="CK11" s="377" t="s">
        <v>629</v>
      </c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8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</row>
    <row r="12" spans="1:177" s="81" customFormat="1" ht="12.75" customHeight="1">
      <c r="A12" s="162" t="s">
        <v>181</v>
      </c>
      <c r="B12" s="376" t="s">
        <v>284</v>
      </c>
      <c r="C12" s="376" t="s">
        <v>285</v>
      </c>
      <c r="D12" s="376" t="s">
        <v>286</v>
      </c>
      <c r="E12" s="376" t="s">
        <v>234</v>
      </c>
      <c r="F12" s="376" t="s">
        <v>67</v>
      </c>
      <c r="G12" s="376" t="s">
        <v>67</v>
      </c>
      <c r="H12" s="378" t="s">
        <v>67</v>
      </c>
      <c r="I12" s="378" t="s">
        <v>67</v>
      </c>
      <c r="J12" s="378" t="s">
        <v>67</v>
      </c>
      <c r="K12" s="378" t="s">
        <v>67</v>
      </c>
      <c r="L12" s="378" t="s">
        <v>67</v>
      </c>
      <c r="M12" s="378" t="s">
        <v>67</v>
      </c>
      <c r="N12" s="378" t="s">
        <v>67</v>
      </c>
      <c r="O12" s="378" t="s">
        <v>67</v>
      </c>
      <c r="P12" s="378" t="s">
        <v>67</v>
      </c>
      <c r="Q12" s="378" t="s">
        <v>67</v>
      </c>
      <c r="R12" s="378" t="s">
        <v>67</v>
      </c>
      <c r="S12" s="378" t="s">
        <v>67</v>
      </c>
      <c r="T12" s="378" t="s">
        <v>67</v>
      </c>
      <c r="U12" s="378" t="s">
        <v>67</v>
      </c>
      <c r="V12" s="378" t="s">
        <v>67</v>
      </c>
      <c r="W12" s="378" t="s">
        <v>67</v>
      </c>
      <c r="X12" s="378" t="s">
        <v>67</v>
      </c>
      <c r="Y12" s="378" t="s">
        <v>67</v>
      </c>
      <c r="Z12" s="378" t="s">
        <v>67</v>
      </c>
      <c r="AA12" s="378" t="s">
        <v>67</v>
      </c>
      <c r="AB12" s="378" t="s">
        <v>67</v>
      </c>
      <c r="AC12" s="378" t="s">
        <v>67</v>
      </c>
      <c r="AD12" s="378" t="s">
        <v>67</v>
      </c>
      <c r="AE12" s="378" t="s">
        <v>67</v>
      </c>
      <c r="AF12" s="378" t="s">
        <v>67</v>
      </c>
      <c r="AG12" s="378" t="s">
        <v>67</v>
      </c>
      <c r="AH12" s="378" t="s">
        <v>67</v>
      </c>
      <c r="AI12" s="378" t="s">
        <v>67</v>
      </c>
      <c r="AJ12" s="378" t="s">
        <v>67</v>
      </c>
      <c r="AK12" s="378" t="s">
        <v>67</v>
      </c>
      <c r="AL12" s="378" t="s">
        <v>67</v>
      </c>
      <c r="AM12" s="378" t="s">
        <v>67</v>
      </c>
      <c r="AN12" s="378" t="s">
        <v>67</v>
      </c>
      <c r="AO12" s="378" t="s">
        <v>67</v>
      </c>
      <c r="AP12" s="378" t="s">
        <v>67</v>
      </c>
      <c r="AQ12" s="378" t="s">
        <v>67</v>
      </c>
      <c r="AR12" s="378" t="s">
        <v>67</v>
      </c>
      <c r="AS12" s="378" t="s">
        <v>67</v>
      </c>
      <c r="AT12" s="378" t="s">
        <v>67</v>
      </c>
      <c r="AU12" s="378" t="s">
        <v>67</v>
      </c>
      <c r="AV12" s="378" t="s">
        <v>67</v>
      </c>
      <c r="AW12" s="378" t="s">
        <v>67</v>
      </c>
      <c r="AX12" s="378" t="s">
        <v>67</v>
      </c>
      <c r="AY12" s="378" t="s">
        <v>67</v>
      </c>
      <c r="AZ12" s="378" t="s">
        <v>67</v>
      </c>
      <c r="BA12" s="378" t="s">
        <v>67</v>
      </c>
      <c r="BB12" s="378" t="s">
        <v>67</v>
      </c>
      <c r="BC12" s="378" t="s">
        <v>67</v>
      </c>
      <c r="BD12" s="378" t="s">
        <v>67</v>
      </c>
      <c r="BE12" s="378" t="s">
        <v>67</v>
      </c>
      <c r="BF12" s="378" t="s">
        <v>67</v>
      </c>
      <c r="BG12" s="378" t="s">
        <v>67</v>
      </c>
      <c r="BH12" s="378" t="s">
        <v>67</v>
      </c>
      <c r="BI12" s="378" t="s">
        <v>67</v>
      </c>
      <c r="BJ12" s="378" t="s">
        <v>67</v>
      </c>
      <c r="BK12" s="378" t="s">
        <v>67</v>
      </c>
      <c r="BL12" s="378" t="s">
        <v>67</v>
      </c>
      <c r="BM12" s="378" t="s">
        <v>67</v>
      </c>
      <c r="BN12" s="378" t="s">
        <v>67</v>
      </c>
      <c r="BO12" s="378" t="s">
        <v>67</v>
      </c>
      <c r="BP12" s="378" t="s">
        <v>67</v>
      </c>
      <c r="BQ12" s="378" t="s">
        <v>67</v>
      </c>
      <c r="BR12" s="378" t="s">
        <v>67</v>
      </c>
      <c r="BS12" s="378" t="s">
        <v>67</v>
      </c>
      <c r="BT12" s="378" t="s">
        <v>67</v>
      </c>
      <c r="BU12" s="378" t="s">
        <v>67</v>
      </c>
      <c r="BV12" s="378" t="s">
        <v>67</v>
      </c>
      <c r="BW12" s="378" t="s">
        <v>67</v>
      </c>
      <c r="BX12" s="378" t="s">
        <v>67</v>
      </c>
      <c r="BY12" s="378" t="s">
        <v>67</v>
      </c>
      <c r="BZ12" s="378" t="s">
        <v>630</v>
      </c>
      <c r="CA12" s="378" t="s">
        <v>630</v>
      </c>
      <c r="CB12" s="378" t="s">
        <v>630</v>
      </c>
      <c r="CC12" s="378" t="s">
        <v>630</v>
      </c>
      <c r="CD12" s="378" t="s">
        <v>631</v>
      </c>
      <c r="CE12" s="378" t="s">
        <v>632</v>
      </c>
      <c r="CF12" s="378" t="s">
        <v>632</v>
      </c>
      <c r="CG12" s="378" t="s">
        <v>632</v>
      </c>
      <c r="CH12" s="378" t="s">
        <v>632</v>
      </c>
      <c r="CI12" s="378" t="s">
        <v>632</v>
      </c>
      <c r="CJ12" s="378" t="s">
        <v>633</v>
      </c>
      <c r="CK12" s="377" t="s">
        <v>633</v>
      </c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8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</row>
    <row r="13" spans="1:177" s="81" customFormat="1" ht="12.75" customHeight="1">
      <c r="A13" s="162" t="s">
        <v>181</v>
      </c>
      <c r="B13" s="376" t="s">
        <v>287</v>
      </c>
      <c r="C13" s="376" t="s">
        <v>288</v>
      </c>
      <c r="D13" s="376" t="s">
        <v>289</v>
      </c>
      <c r="E13" s="376" t="s">
        <v>634</v>
      </c>
      <c r="F13" s="376" t="s">
        <v>67</v>
      </c>
      <c r="G13" s="376" t="s">
        <v>67</v>
      </c>
      <c r="H13" s="378" t="s">
        <v>67</v>
      </c>
      <c r="I13" s="378" t="s">
        <v>67</v>
      </c>
      <c r="J13" s="378" t="s">
        <v>67</v>
      </c>
      <c r="K13" s="378" t="s">
        <v>67</v>
      </c>
      <c r="L13" s="378" t="s">
        <v>67</v>
      </c>
      <c r="M13" s="378" t="s">
        <v>67</v>
      </c>
      <c r="N13" s="378" t="s">
        <v>67</v>
      </c>
      <c r="O13" s="378" t="s">
        <v>67</v>
      </c>
      <c r="P13" s="378" t="s">
        <v>67</v>
      </c>
      <c r="Q13" s="378" t="s">
        <v>67</v>
      </c>
      <c r="R13" s="378" t="s">
        <v>67</v>
      </c>
      <c r="S13" s="378" t="s">
        <v>67</v>
      </c>
      <c r="T13" s="378" t="s">
        <v>67</v>
      </c>
      <c r="U13" s="378" t="s">
        <v>67</v>
      </c>
      <c r="V13" s="378" t="s">
        <v>67</v>
      </c>
      <c r="W13" s="378" t="s">
        <v>67</v>
      </c>
      <c r="X13" s="378" t="s">
        <v>67</v>
      </c>
      <c r="Y13" s="378" t="s">
        <v>67</v>
      </c>
      <c r="Z13" s="378" t="s">
        <v>67</v>
      </c>
      <c r="AA13" s="378" t="s">
        <v>67</v>
      </c>
      <c r="AB13" s="378" t="s">
        <v>67</v>
      </c>
      <c r="AC13" s="378" t="s">
        <v>67</v>
      </c>
      <c r="AD13" s="378" t="s">
        <v>67</v>
      </c>
      <c r="AE13" s="378" t="s">
        <v>67</v>
      </c>
      <c r="AF13" s="378" t="s">
        <v>67</v>
      </c>
      <c r="AG13" s="378" t="s">
        <v>67</v>
      </c>
      <c r="AH13" s="378" t="s">
        <v>67</v>
      </c>
      <c r="AI13" s="378" t="s">
        <v>67</v>
      </c>
      <c r="AJ13" s="378" t="s">
        <v>67</v>
      </c>
      <c r="AK13" s="378" t="s">
        <v>67</v>
      </c>
      <c r="AL13" s="378" t="s">
        <v>67</v>
      </c>
      <c r="AM13" s="378" t="s">
        <v>67</v>
      </c>
      <c r="AN13" s="378" t="s">
        <v>67</v>
      </c>
      <c r="AO13" s="378" t="s">
        <v>67</v>
      </c>
      <c r="AP13" s="378" t="s">
        <v>67</v>
      </c>
      <c r="AQ13" s="378" t="s">
        <v>67</v>
      </c>
      <c r="AR13" s="378" t="s">
        <v>67</v>
      </c>
      <c r="AS13" s="378" t="s">
        <v>67</v>
      </c>
      <c r="AT13" s="378" t="s">
        <v>67</v>
      </c>
      <c r="AU13" s="378" t="s">
        <v>67</v>
      </c>
      <c r="AV13" s="378" t="s">
        <v>67</v>
      </c>
      <c r="AW13" s="378" t="s">
        <v>67</v>
      </c>
      <c r="AX13" s="378" t="s">
        <v>67</v>
      </c>
      <c r="AY13" s="378" t="s">
        <v>67</v>
      </c>
      <c r="AZ13" s="378" t="s">
        <v>67</v>
      </c>
      <c r="BA13" s="378" t="s">
        <v>67</v>
      </c>
      <c r="BB13" s="378" t="s">
        <v>67</v>
      </c>
      <c r="BC13" s="378" t="s">
        <v>67</v>
      </c>
      <c r="BD13" s="378" t="s">
        <v>67</v>
      </c>
      <c r="BE13" s="378" t="s">
        <v>67</v>
      </c>
      <c r="BF13" s="378" t="s">
        <v>67</v>
      </c>
      <c r="BG13" s="378" t="s">
        <v>67</v>
      </c>
      <c r="BH13" s="378" t="s">
        <v>67</v>
      </c>
      <c r="BI13" s="378" t="s">
        <v>67</v>
      </c>
      <c r="BJ13" s="378" t="s">
        <v>67</v>
      </c>
      <c r="BK13" s="378" t="s">
        <v>67</v>
      </c>
      <c r="BL13" s="378" t="s">
        <v>67</v>
      </c>
      <c r="BM13" s="378" t="s">
        <v>67</v>
      </c>
      <c r="BN13" s="378" t="s">
        <v>67</v>
      </c>
      <c r="BO13" s="378" t="s">
        <v>67</v>
      </c>
      <c r="BP13" s="378" t="s">
        <v>67</v>
      </c>
      <c r="BQ13" s="378" t="s">
        <v>67</v>
      </c>
      <c r="BR13" s="378" t="s">
        <v>67</v>
      </c>
      <c r="BS13" s="378" t="s">
        <v>67</v>
      </c>
      <c r="BT13" s="378" t="s">
        <v>67</v>
      </c>
      <c r="BU13" s="378" t="s">
        <v>67</v>
      </c>
      <c r="BV13" s="378" t="s">
        <v>67</v>
      </c>
      <c r="BW13" s="378" t="s">
        <v>67</v>
      </c>
      <c r="BX13" s="378" t="s">
        <v>67</v>
      </c>
      <c r="BY13" s="378" t="s">
        <v>67</v>
      </c>
      <c r="BZ13" s="378" t="s">
        <v>635</v>
      </c>
      <c r="CA13" s="378" t="s">
        <v>635</v>
      </c>
      <c r="CB13" s="378" t="s">
        <v>636</v>
      </c>
      <c r="CC13" s="378" t="s">
        <v>636</v>
      </c>
      <c r="CD13" s="378" t="s">
        <v>637</v>
      </c>
      <c r="CE13" s="378" t="s">
        <v>638</v>
      </c>
      <c r="CF13" s="378" t="s">
        <v>638</v>
      </c>
      <c r="CG13" s="378" t="s">
        <v>638</v>
      </c>
      <c r="CH13" s="378" t="s">
        <v>638</v>
      </c>
      <c r="CI13" s="378" t="s">
        <v>638</v>
      </c>
      <c r="CJ13" s="378" t="s">
        <v>639</v>
      </c>
      <c r="CK13" s="377" t="s">
        <v>640</v>
      </c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8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</row>
    <row r="14" spans="1:177" s="81" customFormat="1" ht="12.75" customHeight="1">
      <c r="A14" s="162">
        <v>0</v>
      </c>
      <c r="B14" s="376" t="s">
        <v>290</v>
      </c>
      <c r="C14" s="376" t="s">
        <v>291</v>
      </c>
      <c r="D14" s="376" t="s">
        <v>292</v>
      </c>
      <c r="E14" s="376" t="s">
        <v>67</v>
      </c>
      <c r="F14" s="376" t="s">
        <v>67</v>
      </c>
      <c r="G14" s="376" t="s">
        <v>67</v>
      </c>
      <c r="H14" s="378" t="s">
        <v>67</v>
      </c>
      <c r="I14" s="378" t="s">
        <v>67</v>
      </c>
      <c r="J14" s="378" t="s">
        <v>67</v>
      </c>
      <c r="K14" s="378" t="s">
        <v>67</v>
      </c>
      <c r="L14" s="378" t="s">
        <v>67</v>
      </c>
      <c r="M14" s="378" t="s">
        <v>67</v>
      </c>
      <c r="N14" s="378" t="s">
        <v>67</v>
      </c>
      <c r="O14" s="378" t="s">
        <v>67</v>
      </c>
      <c r="P14" s="378" t="s">
        <v>67</v>
      </c>
      <c r="Q14" s="378" t="s">
        <v>67</v>
      </c>
      <c r="R14" s="378" t="s">
        <v>67</v>
      </c>
      <c r="S14" s="378" t="s">
        <v>67</v>
      </c>
      <c r="T14" s="378" t="s">
        <v>67</v>
      </c>
      <c r="U14" s="378" t="s">
        <v>67</v>
      </c>
      <c r="V14" s="378" t="s">
        <v>67</v>
      </c>
      <c r="W14" s="378" t="s">
        <v>67</v>
      </c>
      <c r="X14" s="378" t="s">
        <v>67</v>
      </c>
      <c r="Y14" s="378" t="s">
        <v>67</v>
      </c>
      <c r="Z14" s="378" t="s">
        <v>67</v>
      </c>
      <c r="AA14" s="378" t="s">
        <v>67</v>
      </c>
      <c r="AB14" s="378" t="s">
        <v>67</v>
      </c>
      <c r="AC14" s="378" t="s">
        <v>67</v>
      </c>
      <c r="AD14" s="378" t="s">
        <v>67</v>
      </c>
      <c r="AE14" s="378" t="s">
        <v>67</v>
      </c>
      <c r="AF14" s="378" t="s">
        <v>67</v>
      </c>
      <c r="AG14" s="378" t="s">
        <v>67</v>
      </c>
      <c r="AH14" s="378" t="s">
        <v>67</v>
      </c>
      <c r="AI14" s="378" t="s">
        <v>67</v>
      </c>
      <c r="AJ14" s="378" t="s">
        <v>67</v>
      </c>
      <c r="AK14" s="378" t="s">
        <v>67</v>
      </c>
      <c r="AL14" s="378" t="s">
        <v>67</v>
      </c>
      <c r="AM14" s="378" t="s">
        <v>67</v>
      </c>
      <c r="AN14" s="378" t="s">
        <v>67</v>
      </c>
      <c r="AO14" s="378" t="s">
        <v>67</v>
      </c>
      <c r="AP14" s="378" t="s">
        <v>67</v>
      </c>
      <c r="AQ14" s="378" t="s">
        <v>67</v>
      </c>
      <c r="AR14" s="378" t="s">
        <v>67</v>
      </c>
      <c r="AS14" s="378" t="s">
        <v>67</v>
      </c>
      <c r="AT14" s="378" t="s">
        <v>67</v>
      </c>
      <c r="AU14" s="378" t="s">
        <v>67</v>
      </c>
      <c r="AV14" s="378" t="s">
        <v>67</v>
      </c>
      <c r="AW14" s="378" t="s">
        <v>67</v>
      </c>
      <c r="AX14" s="378" t="s">
        <v>67</v>
      </c>
      <c r="AY14" s="378" t="s">
        <v>67</v>
      </c>
      <c r="AZ14" s="378" t="s">
        <v>67</v>
      </c>
      <c r="BA14" s="378" t="s">
        <v>67</v>
      </c>
      <c r="BB14" s="378" t="s">
        <v>67</v>
      </c>
      <c r="BC14" s="378" t="s">
        <v>67</v>
      </c>
      <c r="BD14" s="378" t="s">
        <v>67</v>
      </c>
      <c r="BE14" s="378" t="s">
        <v>67</v>
      </c>
      <c r="BF14" s="378" t="s">
        <v>67</v>
      </c>
      <c r="BG14" s="378" t="s">
        <v>67</v>
      </c>
      <c r="BH14" s="378" t="s">
        <v>67</v>
      </c>
      <c r="BI14" s="378" t="s">
        <v>67</v>
      </c>
      <c r="BJ14" s="378" t="s">
        <v>67</v>
      </c>
      <c r="BK14" s="378" t="s">
        <v>67</v>
      </c>
      <c r="BL14" s="378" t="s">
        <v>67</v>
      </c>
      <c r="BM14" s="378" t="s">
        <v>67</v>
      </c>
      <c r="BN14" s="378" t="s">
        <v>67</v>
      </c>
      <c r="BO14" s="378" t="s">
        <v>67</v>
      </c>
      <c r="BP14" s="378" t="s">
        <v>67</v>
      </c>
      <c r="BQ14" s="378" t="s">
        <v>67</v>
      </c>
      <c r="BR14" s="378" t="s">
        <v>67</v>
      </c>
      <c r="BS14" s="378" t="s">
        <v>67</v>
      </c>
      <c r="BT14" s="378" t="s">
        <v>67</v>
      </c>
      <c r="BU14" s="378" t="s">
        <v>67</v>
      </c>
      <c r="BV14" s="378" t="s">
        <v>67</v>
      </c>
      <c r="BW14" s="378" t="s">
        <v>67</v>
      </c>
      <c r="BX14" s="378" t="s">
        <v>67</v>
      </c>
      <c r="BY14" s="378" t="s">
        <v>67</v>
      </c>
      <c r="BZ14" s="378" t="s">
        <v>67</v>
      </c>
      <c r="CA14" s="378" t="s">
        <v>84</v>
      </c>
      <c r="CB14" s="378" t="s">
        <v>67</v>
      </c>
      <c r="CC14" s="378" t="s">
        <v>84</v>
      </c>
      <c r="CD14" s="378" t="s">
        <v>67</v>
      </c>
      <c r="CE14" s="378" t="s">
        <v>641</v>
      </c>
      <c r="CF14" s="378" t="s">
        <v>641</v>
      </c>
      <c r="CG14" s="378" t="s">
        <v>641</v>
      </c>
      <c r="CH14" s="378" t="s">
        <v>641</v>
      </c>
      <c r="CI14" s="378" t="s">
        <v>641</v>
      </c>
      <c r="CJ14" s="378" t="s">
        <v>642</v>
      </c>
      <c r="CK14" s="377" t="s">
        <v>643</v>
      </c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8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</row>
    <row r="15" spans="1:177" s="81" customFormat="1" ht="12.75" customHeight="1" thickBot="1">
      <c r="A15" s="162" t="s">
        <v>181</v>
      </c>
      <c r="B15" s="376" t="s">
        <v>293</v>
      </c>
      <c r="C15" s="376" t="s">
        <v>294</v>
      </c>
      <c r="D15" s="376" t="s">
        <v>295</v>
      </c>
      <c r="E15" s="376" t="s">
        <v>89</v>
      </c>
      <c r="F15" s="376" t="s">
        <v>67</v>
      </c>
      <c r="G15" s="376" t="s">
        <v>67</v>
      </c>
      <c r="H15" s="378" t="s">
        <v>67</v>
      </c>
      <c r="I15" s="378" t="s">
        <v>67</v>
      </c>
      <c r="J15" s="378" t="s">
        <v>67</v>
      </c>
      <c r="K15" s="378" t="s">
        <v>67</v>
      </c>
      <c r="L15" s="378" t="s">
        <v>67</v>
      </c>
      <c r="M15" s="378" t="s">
        <v>67</v>
      </c>
      <c r="N15" s="378" t="s">
        <v>67</v>
      </c>
      <c r="O15" s="378" t="s">
        <v>67</v>
      </c>
      <c r="P15" s="378" t="s">
        <v>67</v>
      </c>
      <c r="Q15" s="378" t="s">
        <v>67</v>
      </c>
      <c r="R15" s="378" t="s">
        <v>67</v>
      </c>
      <c r="S15" s="378" t="s">
        <v>67</v>
      </c>
      <c r="T15" s="378" t="s">
        <v>67</v>
      </c>
      <c r="U15" s="378" t="s">
        <v>67</v>
      </c>
      <c r="V15" s="378" t="s">
        <v>67</v>
      </c>
      <c r="W15" s="378" t="s">
        <v>67</v>
      </c>
      <c r="X15" s="378" t="s">
        <v>67</v>
      </c>
      <c r="Y15" s="378" t="s">
        <v>67</v>
      </c>
      <c r="Z15" s="378" t="s">
        <v>67</v>
      </c>
      <c r="AA15" s="378" t="s">
        <v>67</v>
      </c>
      <c r="AB15" s="378" t="s">
        <v>67</v>
      </c>
      <c r="AC15" s="378" t="s">
        <v>67</v>
      </c>
      <c r="AD15" s="378" t="s">
        <v>67</v>
      </c>
      <c r="AE15" s="378" t="s">
        <v>67</v>
      </c>
      <c r="AF15" s="378" t="s">
        <v>67</v>
      </c>
      <c r="AG15" s="378" t="s">
        <v>67</v>
      </c>
      <c r="AH15" s="378" t="s">
        <v>67</v>
      </c>
      <c r="AI15" s="378" t="s">
        <v>67</v>
      </c>
      <c r="AJ15" s="378" t="s">
        <v>67</v>
      </c>
      <c r="AK15" s="378" t="s">
        <v>67</v>
      </c>
      <c r="AL15" s="378" t="s">
        <v>67</v>
      </c>
      <c r="AM15" s="378" t="s">
        <v>67</v>
      </c>
      <c r="AN15" s="378" t="s">
        <v>67</v>
      </c>
      <c r="AO15" s="378" t="s">
        <v>67</v>
      </c>
      <c r="AP15" s="378" t="s">
        <v>67</v>
      </c>
      <c r="AQ15" s="378" t="s">
        <v>67</v>
      </c>
      <c r="AR15" s="378" t="s">
        <v>67</v>
      </c>
      <c r="AS15" s="378" t="s">
        <v>67</v>
      </c>
      <c r="AT15" s="378" t="s">
        <v>67</v>
      </c>
      <c r="AU15" s="378" t="s">
        <v>67</v>
      </c>
      <c r="AV15" s="378" t="s">
        <v>67</v>
      </c>
      <c r="AW15" s="378" t="s">
        <v>67</v>
      </c>
      <c r="AX15" s="378" t="s">
        <v>67</v>
      </c>
      <c r="AY15" s="378" t="s">
        <v>67</v>
      </c>
      <c r="AZ15" s="378" t="s">
        <v>67</v>
      </c>
      <c r="BA15" s="378" t="s">
        <v>67</v>
      </c>
      <c r="BB15" s="378" t="s">
        <v>67</v>
      </c>
      <c r="BC15" s="378" t="s">
        <v>67</v>
      </c>
      <c r="BD15" s="378" t="s">
        <v>67</v>
      </c>
      <c r="BE15" s="378" t="s">
        <v>67</v>
      </c>
      <c r="BF15" s="378" t="s">
        <v>67</v>
      </c>
      <c r="BG15" s="378" t="s">
        <v>67</v>
      </c>
      <c r="BH15" s="378" t="s">
        <v>67</v>
      </c>
      <c r="BI15" s="378" t="s">
        <v>67</v>
      </c>
      <c r="BJ15" s="378" t="s">
        <v>67</v>
      </c>
      <c r="BK15" s="378" t="s">
        <v>67</v>
      </c>
      <c r="BL15" s="378" t="s">
        <v>67</v>
      </c>
      <c r="BM15" s="378" t="s">
        <v>67</v>
      </c>
      <c r="BN15" s="378" t="s">
        <v>67</v>
      </c>
      <c r="BO15" s="378" t="s">
        <v>67</v>
      </c>
      <c r="BP15" s="378" t="s">
        <v>67</v>
      </c>
      <c r="BQ15" s="378" t="s">
        <v>67</v>
      </c>
      <c r="BR15" s="378" t="s">
        <v>67</v>
      </c>
      <c r="BS15" s="378" t="s">
        <v>67</v>
      </c>
      <c r="BT15" s="378" t="s">
        <v>67</v>
      </c>
      <c r="BU15" s="378" t="s">
        <v>67</v>
      </c>
      <c r="BV15" s="378" t="s">
        <v>67</v>
      </c>
      <c r="BW15" s="378" t="s">
        <v>67</v>
      </c>
      <c r="BX15" s="378" t="s">
        <v>67</v>
      </c>
      <c r="BY15" s="378" t="s">
        <v>67</v>
      </c>
      <c r="BZ15" s="378" t="s">
        <v>644</v>
      </c>
      <c r="CA15" s="378" t="s">
        <v>644</v>
      </c>
      <c r="CB15" s="378" t="s">
        <v>645</v>
      </c>
      <c r="CC15" s="378" t="s">
        <v>645</v>
      </c>
      <c r="CD15" s="378" t="s">
        <v>646</v>
      </c>
      <c r="CE15" s="378" t="s">
        <v>647</v>
      </c>
      <c r="CF15" s="378" t="s">
        <v>647</v>
      </c>
      <c r="CG15" s="378" t="s">
        <v>638</v>
      </c>
      <c r="CH15" s="378" t="s">
        <v>638</v>
      </c>
      <c r="CI15" s="378" t="s">
        <v>638</v>
      </c>
      <c r="CJ15" s="378" t="s">
        <v>648</v>
      </c>
      <c r="CK15" s="377" t="s">
        <v>649</v>
      </c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8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</row>
    <row r="16" spans="1:177" s="79" customFormat="1" ht="24" thickTop="1" thickBot="1">
      <c r="A16" s="162" t="s">
        <v>181</v>
      </c>
      <c r="B16" s="372" t="s">
        <v>297</v>
      </c>
      <c r="C16" s="372" t="s">
        <v>298</v>
      </c>
      <c r="D16" s="372" t="s">
        <v>299</v>
      </c>
      <c r="E16" s="373" t="s">
        <v>78</v>
      </c>
      <c r="F16" s="373" t="s">
        <v>67</v>
      </c>
      <c r="G16" s="373" t="s">
        <v>67</v>
      </c>
      <c r="H16" s="375" t="s">
        <v>67</v>
      </c>
      <c r="I16" s="375" t="s">
        <v>67</v>
      </c>
      <c r="J16" s="375" t="s">
        <v>67</v>
      </c>
      <c r="K16" s="375" t="s">
        <v>67</v>
      </c>
      <c r="L16" s="375" t="s">
        <v>67</v>
      </c>
      <c r="M16" s="375" t="s">
        <v>67</v>
      </c>
      <c r="N16" s="375" t="s">
        <v>67</v>
      </c>
      <c r="O16" s="375" t="s">
        <v>67</v>
      </c>
      <c r="P16" s="375" t="s">
        <v>67</v>
      </c>
      <c r="Q16" s="375" t="s">
        <v>67</v>
      </c>
      <c r="R16" s="375" t="s">
        <v>67</v>
      </c>
      <c r="S16" s="375" t="s">
        <v>67</v>
      </c>
      <c r="T16" s="375" t="s">
        <v>67</v>
      </c>
      <c r="U16" s="375" t="s">
        <v>67</v>
      </c>
      <c r="V16" s="375" t="s">
        <v>67</v>
      </c>
      <c r="W16" s="375" t="s">
        <v>67</v>
      </c>
      <c r="X16" s="375" t="s">
        <v>67</v>
      </c>
      <c r="Y16" s="375" t="s">
        <v>67</v>
      </c>
      <c r="Z16" s="375" t="s">
        <v>67</v>
      </c>
      <c r="AA16" s="375" t="s">
        <v>67</v>
      </c>
      <c r="AB16" s="375" t="s">
        <v>67</v>
      </c>
      <c r="AC16" s="375" t="s">
        <v>67</v>
      </c>
      <c r="AD16" s="375" t="s">
        <v>67</v>
      </c>
      <c r="AE16" s="375" t="s">
        <v>67</v>
      </c>
      <c r="AF16" s="375" t="s">
        <v>67</v>
      </c>
      <c r="AG16" s="375" t="s">
        <v>67</v>
      </c>
      <c r="AH16" s="375" t="s">
        <v>67</v>
      </c>
      <c r="AI16" s="375" t="s">
        <v>67</v>
      </c>
      <c r="AJ16" s="375" t="s">
        <v>67</v>
      </c>
      <c r="AK16" s="375" t="s">
        <v>67</v>
      </c>
      <c r="AL16" s="375" t="s">
        <v>67</v>
      </c>
      <c r="AM16" s="375" t="s">
        <v>67</v>
      </c>
      <c r="AN16" s="375" t="s">
        <v>67</v>
      </c>
      <c r="AO16" s="375" t="s">
        <v>67</v>
      </c>
      <c r="AP16" s="375" t="s">
        <v>67</v>
      </c>
      <c r="AQ16" s="375" t="s">
        <v>67</v>
      </c>
      <c r="AR16" s="375" t="s">
        <v>67</v>
      </c>
      <c r="AS16" s="375" t="s">
        <v>67</v>
      </c>
      <c r="AT16" s="375" t="s">
        <v>67</v>
      </c>
      <c r="AU16" s="375" t="s">
        <v>67</v>
      </c>
      <c r="AV16" s="375" t="s">
        <v>67</v>
      </c>
      <c r="AW16" s="375" t="s">
        <v>67</v>
      </c>
      <c r="AX16" s="375" t="s">
        <v>67</v>
      </c>
      <c r="AY16" s="375" t="s">
        <v>67</v>
      </c>
      <c r="AZ16" s="375" t="s">
        <v>67</v>
      </c>
      <c r="BA16" s="375" t="s">
        <v>67</v>
      </c>
      <c r="BB16" s="375" t="s">
        <v>67</v>
      </c>
      <c r="BC16" s="375" t="s">
        <v>67</v>
      </c>
      <c r="BD16" s="375" t="s">
        <v>67</v>
      </c>
      <c r="BE16" s="375" t="s">
        <v>67</v>
      </c>
      <c r="BF16" s="375" t="s">
        <v>67</v>
      </c>
      <c r="BG16" s="375" t="s">
        <v>67</v>
      </c>
      <c r="BH16" s="375" t="s">
        <v>67</v>
      </c>
      <c r="BI16" s="375" t="s">
        <v>67</v>
      </c>
      <c r="BJ16" s="375" t="s">
        <v>67</v>
      </c>
      <c r="BK16" s="375" t="s">
        <v>67</v>
      </c>
      <c r="BL16" s="375" t="s">
        <v>67</v>
      </c>
      <c r="BM16" s="375" t="s">
        <v>67</v>
      </c>
      <c r="BN16" s="375" t="s">
        <v>67</v>
      </c>
      <c r="BO16" s="375" t="s">
        <v>67</v>
      </c>
      <c r="BP16" s="375" t="s">
        <v>67</v>
      </c>
      <c r="BQ16" s="375" t="s">
        <v>67</v>
      </c>
      <c r="BR16" s="375" t="s">
        <v>67</v>
      </c>
      <c r="BS16" s="375" t="s">
        <v>67</v>
      </c>
      <c r="BT16" s="375" t="s">
        <v>67</v>
      </c>
      <c r="BU16" s="375" t="s">
        <v>67</v>
      </c>
      <c r="BV16" s="375" t="s">
        <v>67</v>
      </c>
      <c r="BW16" s="375" t="s">
        <v>67</v>
      </c>
      <c r="BX16" s="375" t="s">
        <v>67</v>
      </c>
      <c r="BY16" s="375" t="s">
        <v>67</v>
      </c>
      <c r="BZ16" s="375" t="s">
        <v>650</v>
      </c>
      <c r="CA16" s="375" t="s">
        <v>650</v>
      </c>
      <c r="CB16" s="375" t="s">
        <v>651</v>
      </c>
      <c r="CC16" s="375" t="s">
        <v>651</v>
      </c>
      <c r="CD16" s="375" t="s">
        <v>652</v>
      </c>
      <c r="CE16" s="375" t="s">
        <v>653</v>
      </c>
      <c r="CF16" s="375" t="s">
        <v>653</v>
      </c>
      <c r="CG16" s="375" t="s">
        <v>654</v>
      </c>
      <c r="CH16" s="375" t="s">
        <v>654</v>
      </c>
      <c r="CI16" s="375" t="s">
        <v>654</v>
      </c>
      <c r="CJ16" s="375" t="s">
        <v>655</v>
      </c>
      <c r="CK16" s="374" t="s">
        <v>656</v>
      </c>
      <c r="CY16" s="80"/>
    </row>
    <row r="17" spans="1:177" s="81" customFormat="1" ht="12.75" customHeight="1" thickTop="1">
      <c r="A17" s="162" t="s">
        <v>181</v>
      </c>
      <c r="B17" s="376" t="s">
        <v>301</v>
      </c>
      <c r="C17" s="376" t="s">
        <v>302</v>
      </c>
      <c r="D17" s="376" t="s">
        <v>303</v>
      </c>
      <c r="E17" s="376" t="s">
        <v>67</v>
      </c>
      <c r="F17" s="376" t="s">
        <v>67</v>
      </c>
      <c r="G17" s="376" t="s">
        <v>67</v>
      </c>
      <c r="H17" s="378" t="s">
        <v>67</v>
      </c>
      <c r="I17" s="378" t="s">
        <v>67</v>
      </c>
      <c r="J17" s="378" t="s">
        <v>67</v>
      </c>
      <c r="K17" s="378" t="s">
        <v>67</v>
      </c>
      <c r="L17" s="378" t="s">
        <v>67</v>
      </c>
      <c r="M17" s="378" t="s">
        <v>67</v>
      </c>
      <c r="N17" s="378" t="s">
        <v>67</v>
      </c>
      <c r="O17" s="378" t="s">
        <v>67</v>
      </c>
      <c r="P17" s="378" t="s">
        <v>67</v>
      </c>
      <c r="Q17" s="378" t="s">
        <v>67</v>
      </c>
      <c r="R17" s="378" t="s">
        <v>67</v>
      </c>
      <c r="S17" s="378" t="s">
        <v>67</v>
      </c>
      <c r="T17" s="378" t="s">
        <v>67</v>
      </c>
      <c r="U17" s="378" t="s">
        <v>67</v>
      </c>
      <c r="V17" s="378" t="s">
        <v>67</v>
      </c>
      <c r="W17" s="378" t="s">
        <v>67</v>
      </c>
      <c r="X17" s="378" t="s">
        <v>67</v>
      </c>
      <c r="Y17" s="378" t="s">
        <v>67</v>
      </c>
      <c r="Z17" s="378" t="s">
        <v>67</v>
      </c>
      <c r="AA17" s="378" t="s">
        <v>67</v>
      </c>
      <c r="AB17" s="378" t="s">
        <v>67</v>
      </c>
      <c r="AC17" s="378" t="s">
        <v>67</v>
      </c>
      <c r="AD17" s="378" t="s">
        <v>67</v>
      </c>
      <c r="AE17" s="378" t="s">
        <v>67</v>
      </c>
      <c r="AF17" s="378" t="s">
        <v>67</v>
      </c>
      <c r="AG17" s="378" t="s">
        <v>67</v>
      </c>
      <c r="AH17" s="378" t="s">
        <v>67</v>
      </c>
      <c r="AI17" s="378" t="s">
        <v>67</v>
      </c>
      <c r="AJ17" s="378" t="s">
        <v>67</v>
      </c>
      <c r="AK17" s="378" t="s">
        <v>67</v>
      </c>
      <c r="AL17" s="378" t="s">
        <v>67</v>
      </c>
      <c r="AM17" s="378" t="s">
        <v>67</v>
      </c>
      <c r="AN17" s="378" t="s">
        <v>67</v>
      </c>
      <c r="AO17" s="378" t="s">
        <v>67</v>
      </c>
      <c r="AP17" s="378" t="s">
        <v>67</v>
      </c>
      <c r="AQ17" s="378" t="s">
        <v>67</v>
      </c>
      <c r="AR17" s="378" t="s">
        <v>67</v>
      </c>
      <c r="AS17" s="378" t="s">
        <v>67</v>
      </c>
      <c r="AT17" s="378" t="s">
        <v>67</v>
      </c>
      <c r="AU17" s="378" t="s">
        <v>67</v>
      </c>
      <c r="AV17" s="378" t="s">
        <v>67</v>
      </c>
      <c r="AW17" s="378" t="s">
        <v>67</v>
      </c>
      <c r="AX17" s="378" t="s">
        <v>67</v>
      </c>
      <c r="AY17" s="378" t="s">
        <v>67</v>
      </c>
      <c r="AZ17" s="378" t="s">
        <v>67</v>
      </c>
      <c r="BA17" s="378" t="s">
        <v>67</v>
      </c>
      <c r="BB17" s="378" t="s">
        <v>67</v>
      </c>
      <c r="BC17" s="378" t="s">
        <v>67</v>
      </c>
      <c r="BD17" s="378" t="s">
        <v>67</v>
      </c>
      <c r="BE17" s="378" t="s">
        <v>67</v>
      </c>
      <c r="BF17" s="378" t="s">
        <v>67</v>
      </c>
      <c r="BG17" s="378" t="s">
        <v>67</v>
      </c>
      <c r="BH17" s="378" t="s">
        <v>67</v>
      </c>
      <c r="BI17" s="378" t="s">
        <v>67</v>
      </c>
      <c r="BJ17" s="378" t="s">
        <v>67</v>
      </c>
      <c r="BK17" s="378" t="s">
        <v>67</v>
      </c>
      <c r="BL17" s="378" t="s">
        <v>67</v>
      </c>
      <c r="BM17" s="378" t="s">
        <v>67</v>
      </c>
      <c r="BN17" s="378" t="s">
        <v>67</v>
      </c>
      <c r="BO17" s="378" t="s">
        <v>67</v>
      </c>
      <c r="BP17" s="378" t="s">
        <v>67</v>
      </c>
      <c r="BQ17" s="378" t="s">
        <v>67</v>
      </c>
      <c r="BR17" s="378" t="s">
        <v>67</v>
      </c>
      <c r="BS17" s="378" t="s">
        <v>67</v>
      </c>
      <c r="BT17" s="378" t="s">
        <v>67</v>
      </c>
      <c r="BU17" s="378" t="s">
        <v>67</v>
      </c>
      <c r="BV17" s="378" t="s">
        <v>67</v>
      </c>
      <c r="BW17" s="378" t="s">
        <v>67</v>
      </c>
      <c r="BX17" s="378" t="s">
        <v>67</v>
      </c>
      <c r="BY17" s="378" t="s">
        <v>67</v>
      </c>
      <c r="BZ17" s="378" t="s">
        <v>67</v>
      </c>
      <c r="CA17" s="378" t="s">
        <v>67</v>
      </c>
      <c r="CB17" s="378" t="s">
        <v>67</v>
      </c>
      <c r="CC17" s="378" t="s">
        <v>67</v>
      </c>
      <c r="CD17" s="378" t="s">
        <v>67</v>
      </c>
      <c r="CE17" s="378" t="s">
        <v>67</v>
      </c>
      <c r="CF17" s="378" t="s">
        <v>67</v>
      </c>
      <c r="CG17" s="378" t="s">
        <v>67</v>
      </c>
      <c r="CH17" s="378" t="s">
        <v>67</v>
      </c>
      <c r="CI17" s="378" t="s">
        <v>67</v>
      </c>
      <c r="CJ17" s="378" t="s">
        <v>67</v>
      </c>
      <c r="CK17" s="377" t="s">
        <v>67</v>
      </c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8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</row>
    <row r="18" spans="1:177" s="81" customFormat="1" ht="12.75" customHeight="1">
      <c r="A18" s="162" t="s">
        <v>181</v>
      </c>
      <c r="B18" s="376" t="s">
        <v>599</v>
      </c>
      <c r="C18" s="376" t="s">
        <v>657</v>
      </c>
      <c r="D18" s="376" t="s">
        <v>658</v>
      </c>
      <c r="E18" s="376" t="s">
        <v>659</v>
      </c>
      <c r="F18" s="376" t="s">
        <v>67</v>
      </c>
      <c r="G18" s="376" t="s">
        <v>67</v>
      </c>
      <c r="H18" s="378" t="s">
        <v>67</v>
      </c>
      <c r="I18" s="378" t="s">
        <v>67</v>
      </c>
      <c r="J18" s="378" t="s">
        <v>67</v>
      </c>
      <c r="K18" s="378" t="s">
        <v>67</v>
      </c>
      <c r="L18" s="378" t="s">
        <v>67</v>
      </c>
      <c r="M18" s="378" t="s">
        <v>67</v>
      </c>
      <c r="N18" s="378" t="s">
        <v>67</v>
      </c>
      <c r="O18" s="378" t="s">
        <v>67</v>
      </c>
      <c r="P18" s="378" t="s">
        <v>67</v>
      </c>
      <c r="Q18" s="378" t="s">
        <v>67</v>
      </c>
      <c r="R18" s="378" t="s">
        <v>67</v>
      </c>
      <c r="S18" s="378" t="s">
        <v>67</v>
      </c>
      <c r="T18" s="378" t="s">
        <v>67</v>
      </c>
      <c r="U18" s="378" t="s">
        <v>67</v>
      </c>
      <c r="V18" s="378" t="s">
        <v>67</v>
      </c>
      <c r="W18" s="378" t="s">
        <v>67</v>
      </c>
      <c r="X18" s="378" t="s">
        <v>67</v>
      </c>
      <c r="Y18" s="378" t="s">
        <v>67</v>
      </c>
      <c r="Z18" s="378" t="s">
        <v>67</v>
      </c>
      <c r="AA18" s="378" t="s">
        <v>67</v>
      </c>
      <c r="AB18" s="378" t="s">
        <v>67</v>
      </c>
      <c r="AC18" s="378" t="s">
        <v>67</v>
      </c>
      <c r="AD18" s="378" t="s">
        <v>67</v>
      </c>
      <c r="AE18" s="378" t="s">
        <v>67</v>
      </c>
      <c r="AF18" s="378" t="s">
        <v>67</v>
      </c>
      <c r="AG18" s="378" t="s">
        <v>67</v>
      </c>
      <c r="AH18" s="378" t="s">
        <v>67</v>
      </c>
      <c r="AI18" s="378" t="s">
        <v>67</v>
      </c>
      <c r="AJ18" s="378" t="s">
        <v>67</v>
      </c>
      <c r="AK18" s="378" t="s">
        <v>67</v>
      </c>
      <c r="AL18" s="378" t="s">
        <v>67</v>
      </c>
      <c r="AM18" s="378" t="s">
        <v>67</v>
      </c>
      <c r="AN18" s="378" t="s">
        <v>67</v>
      </c>
      <c r="AO18" s="378" t="s">
        <v>67</v>
      </c>
      <c r="AP18" s="378" t="s">
        <v>67</v>
      </c>
      <c r="AQ18" s="378" t="s">
        <v>67</v>
      </c>
      <c r="AR18" s="378" t="s">
        <v>67</v>
      </c>
      <c r="AS18" s="378" t="s">
        <v>67</v>
      </c>
      <c r="AT18" s="378" t="s">
        <v>67</v>
      </c>
      <c r="AU18" s="378" t="s">
        <v>67</v>
      </c>
      <c r="AV18" s="378" t="s">
        <v>67</v>
      </c>
      <c r="AW18" s="378" t="s">
        <v>67</v>
      </c>
      <c r="AX18" s="378" t="s">
        <v>67</v>
      </c>
      <c r="AY18" s="378" t="s">
        <v>67</v>
      </c>
      <c r="AZ18" s="378" t="s">
        <v>67</v>
      </c>
      <c r="BA18" s="378" t="s">
        <v>67</v>
      </c>
      <c r="BB18" s="378" t="s">
        <v>67</v>
      </c>
      <c r="BC18" s="378" t="s">
        <v>67</v>
      </c>
      <c r="BD18" s="378" t="s">
        <v>67</v>
      </c>
      <c r="BE18" s="378" t="s">
        <v>67</v>
      </c>
      <c r="BF18" s="378" t="s">
        <v>67</v>
      </c>
      <c r="BG18" s="378" t="s">
        <v>67</v>
      </c>
      <c r="BH18" s="378" t="s">
        <v>67</v>
      </c>
      <c r="BI18" s="378" t="s">
        <v>67</v>
      </c>
      <c r="BJ18" s="378" t="s">
        <v>67</v>
      </c>
      <c r="BK18" s="378" t="s">
        <v>67</v>
      </c>
      <c r="BL18" s="378" t="s">
        <v>67</v>
      </c>
      <c r="BM18" s="378" t="s">
        <v>67</v>
      </c>
      <c r="BN18" s="378" t="s">
        <v>67</v>
      </c>
      <c r="BO18" s="378" t="s">
        <v>67</v>
      </c>
      <c r="BP18" s="378" t="s">
        <v>67</v>
      </c>
      <c r="BQ18" s="378" t="s">
        <v>67</v>
      </c>
      <c r="BR18" s="378" t="s">
        <v>67</v>
      </c>
      <c r="BS18" s="378" t="s">
        <v>67</v>
      </c>
      <c r="BT18" s="378" t="s">
        <v>67</v>
      </c>
      <c r="BU18" s="378" t="s">
        <v>67</v>
      </c>
      <c r="BV18" s="378" t="s">
        <v>67</v>
      </c>
      <c r="BW18" s="378" t="s">
        <v>67</v>
      </c>
      <c r="BX18" s="378" t="s">
        <v>67</v>
      </c>
      <c r="BY18" s="378" t="s">
        <v>67</v>
      </c>
      <c r="BZ18" s="378" t="s">
        <v>660</v>
      </c>
      <c r="CA18" s="378" t="s">
        <v>67</v>
      </c>
      <c r="CB18" s="378" t="s">
        <v>661</v>
      </c>
      <c r="CC18" s="378" t="s">
        <v>67</v>
      </c>
      <c r="CD18" s="378" t="s">
        <v>662</v>
      </c>
      <c r="CE18" s="378" t="s">
        <v>663</v>
      </c>
      <c r="CF18" s="378" t="s">
        <v>67</v>
      </c>
      <c r="CG18" s="378" t="s">
        <v>67</v>
      </c>
      <c r="CH18" s="378" t="s">
        <v>67</v>
      </c>
      <c r="CI18" s="378" t="s">
        <v>67</v>
      </c>
      <c r="CJ18" s="378" t="s">
        <v>67</v>
      </c>
      <c r="CK18" s="377" t="s">
        <v>664</v>
      </c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8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</row>
    <row r="19" spans="1:177" s="81" customFormat="1" ht="12.75" customHeight="1">
      <c r="A19" s="162" t="s">
        <v>181</v>
      </c>
      <c r="B19" s="376" t="s">
        <v>304</v>
      </c>
      <c r="C19" s="376" t="s">
        <v>305</v>
      </c>
      <c r="D19" s="376" t="s">
        <v>306</v>
      </c>
      <c r="E19" s="376" t="s">
        <v>665</v>
      </c>
      <c r="F19" s="376" t="s">
        <v>67</v>
      </c>
      <c r="G19" s="376" t="s">
        <v>67</v>
      </c>
      <c r="H19" s="378" t="s">
        <v>67</v>
      </c>
      <c r="I19" s="378" t="s">
        <v>67</v>
      </c>
      <c r="J19" s="378" t="s">
        <v>67</v>
      </c>
      <c r="K19" s="378" t="s">
        <v>67</v>
      </c>
      <c r="L19" s="378" t="s">
        <v>67</v>
      </c>
      <c r="M19" s="378" t="s">
        <v>67</v>
      </c>
      <c r="N19" s="378" t="s">
        <v>67</v>
      </c>
      <c r="O19" s="378" t="s">
        <v>67</v>
      </c>
      <c r="P19" s="378" t="s">
        <v>67</v>
      </c>
      <c r="Q19" s="378" t="s">
        <v>67</v>
      </c>
      <c r="R19" s="378" t="s">
        <v>67</v>
      </c>
      <c r="S19" s="378" t="s">
        <v>67</v>
      </c>
      <c r="T19" s="378" t="s">
        <v>67</v>
      </c>
      <c r="U19" s="378" t="s">
        <v>67</v>
      </c>
      <c r="V19" s="378" t="s">
        <v>67</v>
      </c>
      <c r="W19" s="378" t="s">
        <v>67</v>
      </c>
      <c r="X19" s="378" t="s">
        <v>67</v>
      </c>
      <c r="Y19" s="378" t="s">
        <v>67</v>
      </c>
      <c r="Z19" s="378" t="s">
        <v>67</v>
      </c>
      <c r="AA19" s="378" t="s">
        <v>67</v>
      </c>
      <c r="AB19" s="378" t="s">
        <v>67</v>
      </c>
      <c r="AC19" s="378" t="s">
        <v>67</v>
      </c>
      <c r="AD19" s="378" t="s">
        <v>67</v>
      </c>
      <c r="AE19" s="378" t="s">
        <v>67</v>
      </c>
      <c r="AF19" s="378" t="s">
        <v>67</v>
      </c>
      <c r="AG19" s="378" t="s">
        <v>67</v>
      </c>
      <c r="AH19" s="378" t="s">
        <v>67</v>
      </c>
      <c r="AI19" s="378" t="s">
        <v>67</v>
      </c>
      <c r="AJ19" s="378" t="s">
        <v>67</v>
      </c>
      <c r="AK19" s="378" t="s">
        <v>67</v>
      </c>
      <c r="AL19" s="378" t="s">
        <v>67</v>
      </c>
      <c r="AM19" s="378" t="s">
        <v>67</v>
      </c>
      <c r="AN19" s="378" t="s">
        <v>67</v>
      </c>
      <c r="AO19" s="378" t="s">
        <v>67</v>
      </c>
      <c r="AP19" s="378" t="s">
        <v>67</v>
      </c>
      <c r="AQ19" s="378" t="s">
        <v>67</v>
      </c>
      <c r="AR19" s="378" t="s">
        <v>67</v>
      </c>
      <c r="AS19" s="378" t="s">
        <v>67</v>
      </c>
      <c r="AT19" s="378" t="s">
        <v>67</v>
      </c>
      <c r="AU19" s="378" t="s">
        <v>67</v>
      </c>
      <c r="AV19" s="378" t="s">
        <v>67</v>
      </c>
      <c r="AW19" s="378" t="s">
        <v>67</v>
      </c>
      <c r="AX19" s="378" t="s">
        <v>67</v>
      </c>
      <c r="AY19" s="378" t="s">
        <v>67</v>
      </c>
      <c r="AZ19" s="378" t="s">
        <v>67</v>
      </c>
      <c r="BA19" s="378" t="s">
        <v>67</v>
      </c>
      <c r="BB19" s="378" t="s">
        <v>67</v>
      </c>
      <c r="BC19" s="378" t="s">
        <v>67</v>
      </c>
      <c r="BD19" s="378" t="s">
        <v>67</v>
      </c>
      <c r="BE19" s="378" t="s">
        <v>67</v>
      </c>
      <c r="BF19" s="378" t="s">
        <v>67</v>
      </c>
      <c r="BG19" s="378" t="s">
        <v>67</v>
      </c>
      <c r="BH19" s="378" t="s">
        <v>67</v>
      </c>
      <c r="BI19" s="378" t="s">
        <v>67</v>
      </c>
      <c r="BJ19" s="378" t="s">
        <v>67</v>
      </c>
      <c r="BK19" s="378" t="s">
        <v>67</v>
      </c>
      <c r="BL19" s="378" t="s">
        <v>67</v>
      </c>
      <c r="BM19" s="378" t="s">
        <v>67</v>
      </c>
      <c r="BN19" s="378" t="s">
        <v>67</v>
      </c>
      <c r="BO19" s="378" t="s">
        <v>67</v>
      </c>
      <c r="BP19" s="378" t="s">
        <v>67</v>
      </c>
      <c r="BQ19" s="378" t="s">
        <v>67</v>
      </c>
      <c r="BR19" s="378" t="s">
        <v>67</v>
      </c>
      <c r="BS19" s="378" t="s">
        <v>67</v>
      </c>
      <c r="BT19" s="378" t="s">
        <v>67</v>
      </c>
      <c r="BU19" s="378" t="s">
        <v>67</v>
      </c>
      <c r="BV19" s="378" t="s">
        <v>67</v>
      </c>
      <c r="BW19" s="378" t="s">
        <v>67</v>
      </c>
      <c r="BX19" s="378" t="s">
        <v>67</v>
      </c>
      <c r="BY19" s="378" t="s">
        <v>67</v>
      </c>
      <c r="BZ19" s="378" t="s">
        <v>84</v>
      </c>
      <c r="CA19" s="378" t="s">
        <v>67</v>
      </c>
      <c r="CB19" s="378" t="s">
        <v>67</v>
      </c>
      <c r="CC19" s="378" t="s">
        <v>67</v>
      </c>
      <c r="CD19" s="378" t="s">
        <v>666</v>
      </c>
      <c r="CE19" s="378" t="s">
        <v>667</v>
      </c>
      <c r="CF19" s="378" t="s">
        <v>667</v>
      </c>
      <c r="CG19" s="378" t="s">
        <v>668</v>
      </c>
      <c r="CH19" s="378" t="s">
        <v>668</v>
      </c>
      <c r="CI19" s="378" t="s">
        <v>668</v>
      </c>
      <c r="CJ19" s="378" t="s">
        <v>669</v>
      </c>
      <c r="CK19" s="377" t="s">
        <v>670</v>
      </c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8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</row>
    <row r="20" spans="1:177" s="81" customFormat="1" ht="12.75" customHeight="1">
      <c r="A20" s="162">
        <v>0</v>
      </c>
      <c r="B20" s="376" t="s">
        <v>307</v>
      </c>
      <c r="C20" s="376" t="s">
        <v>671</v>
      </c>
      <c r="D20" s="376" t="s">
        <v>308</v>
      </c>
      <c r="E20" s="376" t="s">
        <v>67</v>
      </c>
      <c r="F20" s="376" t="s">
        <v>67</v>
      </c>
      <c r="G20" s="376" t="s">
        <v>67</v>
      </c>
      <c r="H20" s="378" t="s">
        <v>67</v>
      </c>
      <c r="I20" s="378" t="s">
        <v>67</v>
      </c>
      <c r="J20" s="378" t="s">
        <v>67</v>
      </c>
      <c r="K20" s="378" t="s">
        <v>67</v>
      </c>
      <c r="L20" s="378" t="s">
        <v>67</v>
      </c>
      <c r="M20" s="378" t="s">
        <v>67</v>
      </c>
      <c r="N20" s="378" t="s">
        <v>67</v>
      </c>
      <c r="O20" s="378" t="s">
        <v>67</v>
      </c>
      <c r="P20" s="378" t="s">
        <v>67</v>
      </c>
      <c r="Q20" s="378" t="s">
        <v>67</v>
      </c>
      <c r="R20" s="378" t="s">
        <v>67</v>
      </c>
      <c r="S20" s="378" t="s">
        <v>67</v>
      </c>
      <c r="T20" s="378" t="s">
        <v>67</v>
      </c>
      <c r="U20" s="378" t="s">
        <v>67</v>
      </c>
      <c r="V20" s="378" t="s">
        <v>67</v>
      </c>
      <c r="W20" s="378" t="s">
        <v>67</v>
      </c>
      <c r="X20" s="378" t="s">
        <v>67</v>
      </c>
      <c r="Y20" s="378" t="s">
        <v>67</v>
      </c>
      <c r="Z20" s="378" t="s">
        <v>67</v>
      </c>
      <c r="AA20" s="378" t="s">
        <v>67</v>
      </c>
      <c r="AB20" s="378" t="s">
        <v>67</v>
      </c>
      <c r="AC20" s="378" t="s">
        <v>67</v>
      </c>
      <c r="AD20" s="378" t="s">
        <v>67</v>
      </c>
      <c r="AE20" s="378" t="s">
        <v>67</v>
      </c>
      <c r="AF20" s="378" t="s">
        <v>67</v>
      </c>
      <c r="AG20" s="378" t="s">
        <v>67</v>
      </c>
      <c r="AH20" s="378" t="s">
        <v>67</v>
      </c>
      <c r="AI20" s="378" t="s">
        <v>67</v>
      </c>
      <c r="AJ20" s="378" t="s">
        <v>67</v>
      </c>
      <c r="AK20" s="378" t="s">
        <v>67</v>
      </c>
      <c r="AL20" s="378" t="s">
        <v>67</v>
      </c>
      <c r="AM20" s="378" t="s">
        <v>67</v>
      </c>
      <c r="AN20" s="378" t="s">
        <v>67</v>
      </c>
      <c r="AO20" s="378" t="s">
        <v>67</v>
      </c>
      <c r="AP20" s="378" t="s">
        <v>67</v>
      </c>
      <c r="AQ20" s="378" t="s">
        <v>67</v>
      </c>
      <c r="AR20" s="378" t="s">
        <v>67</v>
      </c>
      <c r="AS20" s="378" t="s">
        <v>67</v>
      </c>
      <c r="AT20" s="378" t="s">
        <v>67</v>
      </c>
      <c r="AU20" s="378" t="s">
        <v>67</v>
      </c>
      <c r="AV20" s="378" t="s">
        <v>67</v>
      </c>
      <c r="AW20" s="378" t="s">
        <v>67</v>
      </c>
      <c r="AX20" s="378" t="s">
        <v>67</v>
      </c>
      <c r="AY20" s="378" t="s">
        <v>67</v>
      </c>
      <c r="AZ20" s="378" t="s">
        <v>67</v>
      </c>
      <c r="BA20" s="378" t="s">
        <v>67</v>
      </c>
      <c r="BB20" s="378" t="s">
        <v>67</v>
      </c>
      <c r="BC20" s="378" t="s">
        <v>67</v>
      </c>
      <c r="BD20" s="378" t="s">
        <v>67</v>
      </c>
      <c r="BE20" s="378" t="s">
        <v>67</v>
      </c>
      <c r="BF20" s="378" t="s">
        <v>67</v>
      </c>
      <c r="BG20" s="378" t="s">
        <v>67</v>
      </c>
      <c r="BH20" s="378" t="s">
        <v>67</v>
      </c>
      <c r="BI20" s="378" t="s">
        <v>67</v>
      </c>
      <c r="BJ20" s="378" t="s">
        <v>67</v>
      </c>
      <c r="BK20" s="378" t="s">
        <v>67</v>
      </c>
      <c r="BL20" s="378" t="s">
        <v>67</v>
      </c>
      <c r="BM20" s="378" t="s">
        <v>67</v>
      </c>
      <c r="BN20" s="378" t="s">
        <v>67</v>
      </c>
      <c r="BO20" s="378" t="s">
        <v>67</v>
      </c>
      <c r="BP20" s="378" t="s">
        <v>67</v>
      </c>
      <c r="BQ20" s="378" t="s">
        <v>67</v>
      </c>
      <c r="BR20" s="378" t="s">
        <v>67</v>
      </c>
      <c r="BS20" s="378" t="s">
        <v>67</v>
      </c>
      <c r="BT20" s="378" t="s">
        <v>67</v>
      </c>
      <c r="BU20" s="378" t="s">
        <v>67</v>
      </c>
      <c r="BV20" s="378" t="s">
        <v>67</v>
      </c>
      <c r="BW20" s="378" t="s">
        <v>67</v>
      </c>
      <c r="BX20" s="378" t="s">
        <v>67</v>
      </c>
      <c r="BY20" s="378" t="s">
        <v>67</v>
      </c>
      <c r="BZ20" s="378" t="s">
        <v>67</v>
      </c>
      <c r="CA20" s="378" t="s">
        <v>67</v>
      </c>
      <c r="CB20" s="378" t="s">
        <v>67</v>
      </c>
      <c r="CC20" s="378" t="s">
        <v>67</v>
      </c>
      <c r="CD20" s="378" t="s">
        <v>67</v>
      </c>
      <c r="CE20" s="378" t="s">
        <v>67</v>
      </c>
      <c r="CF20" s="378" t="s">
        <v>67</v>
      </c>
      <c r="CG20" s="378" t="s">
        <v>672</v>
      </c>
      <c r="CH20" s="378" t="s">
        <v>673</v>
      </c>
      <c r="CI20" s="378" t="s">
        <v>674</v>
      </c>
      <c r="CJ20" s="378" t="s">
        <v>675</v>
      </c>
      <c r="CK20" s="377" t="s">
        <v>676</v>
      </c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8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</row>
    <row r="21" spans="1:177" s="81" customFormat="1" ht="12.75" customHeight="1">
      <c r="A21" s="162">
        <v>0</v>
      </c>
      <c r="B21" s="376" t="s">
        <v>314</v>
      </c>
      <c r="C21" s="376" t="s">
        <v>315</v>
      </c>
      <c r="D21" s="376" t="s">
        <v>316</v>
      </c>
      <c r="E21" s="376" t="s">
        <v>67</v>
      </c>
      <c r="F21" s="376" t="s">
        <v>67</v>
      </c>
      <c r="G21" s="376" t="s">
        <v>67</v>
      </c>
      <c r="H21" s="378" t="s">
        <v>67</v>
      </c>
      <c r="I21" s="378" t="s">
        <v>67</v>
      </c>
      <c r="J21" s="378" t="s">
        <v>67</v>
      </c>
      <c r="K21" s="378" t="s">
        <v>67</v>
      </c>
      <c r="L21" s="378" t="s">
        <v>67</v>
      </c>
      <c r="M21" s="378" t="s">
        <v>67</v>
      </c>
      <c r="N21" s="378" t="s">
        <v>67</v>
      </c>
      <c r="O21" s="378" t="s">
        <v>67</v>
      </c>
      <c r="P21" s="378" t="s">
        <v>67</v>
      </c>
      <c r="Q21" s="378" t="s">
        <v>67</v>
      </c>
      <c r="R21" s="378" t="s">
        <v>67</v>
      </c>
      <c r="S21" s="378" t="s">
        <v>67</v>
      </c>
      <c r="T21" s="378" t="s">
        <v>67</v>
      </c>
      <c r="U21" s="378" t="s">
        <v>67</v>
      </c>
      <c r="V21" s="378" t="s">
        <v>67</v>
      </c>
      <c r="W21" s="378" t="s">
        <v>67</v>
      </c>
      <c r="X21" s="378" t="s">
        <v>67</v>
      </c>
      <c r="Y21" s="378" t="s">
        <v>67</v>
      </c>
      <c r="Z21" s="378" t="s">
        <v>67</v>
      </c>
      <c r="AA21" s="378" t="s">
        <v>67</v>
      </c>
      <c r="AB21" s="378" t="s">
        <v>67</v>
      </c>
      <c r="AC21" s="378" t="s">
        <v>67</v>
      </c>
      <c r="AD21" s="378" t="s">
        <v>67</v>
      </c>
      <c r="AE21" s="378" t="s">
        <v>67</v>
      </c>
      <c r="AF21" s="378" t="s">
        <v>67</v>
      </c>
      <c r="AG21" s="378" t="s">
        <v>67</v>
      </c>
      <c r="AH21" s="378" t="s">
        <v>67</v>
      </c>
      <c r="AI21" s="378" t="s">
        <v>67</v>
      </c>
      <c r="AJ21" s="378" t="s">
        <v>67</v>
      </c>
      <c r="AK21" s="378" t="s">
        <v>67</v>
      </c>
      <c r="AL21" s="378" t="s">
        <v>67</v>
      </c>
      <c r="AM21" s="378" t="s">
        <v>67</v>
      </c>
      <c r="AN21" s="378" t="s">
        <v>67</v>
      </c>
      <c r="AO21" s="378" t="s">
        <v>67</v>
      </c>
      <c r="AP21" s="378" t="s">
        <v>67</v>
      </c>
      <c r="AQ21" s="378" t="s">
        <v>67</v>
      </c>
      <c r="AR21" s="378" t="s">
        <v>67</v>
      </c>
      <c r="AS21" s="378" t="s">
        <v>67</v>
      </c>
      <c r="AT21" s="378" t="s">
        <v>67</v>
      </c>
      <c r="AU21" s="378" t="s">
        <v>67</v>
      </c>
      <c r="AV21" s="378" t="s">
        <v>67</v>
      </c>
      <c r="AW21" s="378" t="s">
        <v>67</v>
      </c>
      <c r="AX21" s="378" t="s">
        <v>67</v>
      </c>
      <c r="AY21" s="378" t="s">
        <v>67</v>
      </c>
      <c r="AZ21" s="378" t="s">
        <v>67</v>
      </c>
      <c r="BA21" s="378" t="s">
        <v>67</v>
      </c>
      <c r="BB21" s="378" t="s">
        <v>67</v>
      </c>
      <c r="BC21" s="378" t="s">
        <v>67</v>
      </c>
      <c r="BD21" s="378" t="s">
        <v>67</v>
      </c>
      <c r="BE21" s="378" t="s">
        <v>67</v>
      </c>
      <c r="BF21" s="378" t="s">
        <v>67</v>
      </c>
      <c r="BG21" s="378" t="s">
        <v>67</v>
      </c>
      <c r="BH21" s="378" t="s">
        <v>67</v>
      </c>
      <c r="BI21" s="378" t="s">
        <v>67</v>
      </c>
      <c r="BJ21" s="378" t="s">
        <v>67</v>
      </c>
      <c r="BK21" s="378" t="s">
        <v>67</v>
      </c>
      <c r="BL21" s="378" t="s">
        <v>67</v>
      </c>
      <c r="BM21" s="378" t="s">
        <v>67</v>
      </c>
      <c r="BN21" s="378" t="s">
        <v>67</v>
      </c>
      <c r="BO21" s="378" t="s">
        <v>67</v>
      </c>
      <c r="BP21" s="378" t="s">
        <v>67</v>
      </c>
      <c r="BQ21" s="378" t="s">
        <v>67</v>
      </c>
      <c r="BR21" s="378" t="s">
        <v>67</v>
      </c>
      <c r="BS21" s="378" t="s">
        <v>67</v>
      </c>
      <c r="BT21" s="378" t="s">
        <v>67</v>
      </c>
      <c r="BU21" s="378" t="s">
        <v>67</v>
      </c>
      <c r="BV21" s="378" t="s">
        <v>67</v>
      </c>
      <c r="BW21" s="378" t="s">
        <v>67</v>
      </c>
      <c r="BX21" s="378" t="s">
        <v>67</v>
      </c>
      <c r="BY21" s="378" t="s">
        <v>67</v>
      </c>
      <c r="BZ21" s="378" t="s">
        <v>84</v>
      </c>
      <c r="CA21" s="378" t="s">
        <v>84</v>
      </c>
      <c r="CB21" s="378" t="s">
        <v>67</v>
      </c>
      <c r="CC21" s="378" t="s">
        <v>67</v>
      </c>
      <c r="CD21" s="378" t="s">
        <v>677</v>
      </c>
      <c r="CE21" s="378" t="s">
        <v>678</v>
      </c>
      <c r="CF21" s="378" t="s">
        <v>678</v>
      </c>
      <c r="CG21" s="378" t="s">
        <v>679</v>
      </c>
      <c r="CH21" s="378" t="s">
        <v>679</v>
      </c>
      <c r="CI21" s="378" t="s">
        <v>679</v>
      </c>
      <c r="CJ21" s="378" t="s">
        <v>680</v>
      </c>
      <c r="CK21" s="377" t="s">
        <v>681</v>
      </c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8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</row>
    <row r="22" spans="1:177" s="81" customFormat="1" ht="12.75" customHeight="1">
      <c r="A22" s="162">
        <v>0</v>
      </c>
      <c r="B22" s="376" t="s">
        <v>317</v>
      </c>
      <c r="C22" s="376" t="s">
        <v>682</v>
      </c>
      <c r="D22" s="376" t="s">
        <v>318</v>
      </c>
      <c r="E22" s="376" t="s">
        <v>67</v>
      </c>
      <c r="F22" s="376" t="s">
        <v>67</v>
      </c>
      <c r="G22" s="376" t="s">
        <v>67</v>
      </c>
      <c r="H22" s="378" t="s">
        <v>67</v>
      </c>
      <c r="I22" s="378" t="s">
        <v>67</v>
      </c>
      <c r="J22" s="378" t="s">
        <v>67</v>
      </c>
      <c r="K22" s="378" t="s">
        <v>67</v>
      </c>
      <c r="L22" s="378" t="s">
        <v>67</v>
      </c>
      <c r="M22" s="378" t="s">
        <v>67</v>
      </c>
      <c r="N22" s="378" t="s">
        <v>67</v>
      </c>
      <c r="O22" s="378" t="s">
        <v>67</v>
      </c>
      <c r="P22" s="378" t="s">
        <v>67</v>
      </c>
      <c r="Q22" s="378" t="s">
        <v>67</v>
      </c>
      <c r="R22" s="378" t="s">
        <v>67</v>
      </c>
      <c r="S22" s="378" t="s">
        <v>67</v>
      </c>
      <c r="T22" s="378" t="s">
        <v>67</v>
      </c>
      <c r="U22" s="378" t="s">
        <v>67</v>
      </c>
      <c r="V22" s="378" t="s">
        <v>67</v>
      </c>
      <c r="W22" s="378" t="s">
        <v>67</v>
      </c>
      <c r="X22" s="378" t="s">
        <v>67</v>
      </c>
      <c r="Y22" s="378" t="s">
        <v>67</v>
      </c>
      <c r="Z22" s="378" t="s">
        <v>67</v>
      </c>
      <c r="AA22" s="378" t="s">
        <v>67</v>
      </c>
      <c r="AB22" s="378" t="s">
        <v>67</v>
      </c>
      <c r="AC22" s="378" t="s">
        <v>67</v>
      </c>
      <c r="AD22" s="378" t="s">
        <v>67</v>
      </c>
      <c r="AE22" s="378" t="s">
        <v>67</v>
      </c>
      <c r="AF22" s="378" t="s">
        <v>67</v>
      </c>
      <c r="AG22" s="378" t="s">
        <v>67</v>
      </c>
      <c r="AH22" s="378" t="s">
        <v>67</v>
      </c>
      <c r="AI22" s="378" t="s">
        <v>67</v>
      </c>
      <c r="AJ22" s="378" t="s">
        <v>67</v>
      </c>
      <c r="AK22" s="378" t="s">
        <v>67</v>
      </c>
      <c r="AL22" s="378" t="s">
        <v>67</v>
      </c>
      <c r="AM22" s="378" t="s">
        <v>67</v>
      </c>
      <c r="AN22" s="378" t="s">
        <v>67</v>
      </c>
      <c r="AO22" s="378" t="s">
        <v>67</v>
      </c>
      <c r="AP22" s="378" t="s">
        <v>67</v>
      </c>
      <c r="AQ22" s="378" t="s">
        <v>67</v>
      </c>
      <c r="AR22" s="378" t="s">
        <v>67</v>
      </c>
      <c r="AS22" s="378" t="s">
        <v>67</v>
      </c>
      <c r="AT22" s="378" t="s">
        <v>67</v>
      </c>
      <c r="AU22" s="378" t="s">
        <v>67</v>
      </c>
      <c r="AV22" s="378" t="s">
        <v>67</v>
      </c>
      <c r="AW22" s="378" t="s">
        <v>67</v>
      </c>
      <c r="AX22" s="378" t="s">
        <v>67</v>
      </c>
      <c r="AY22" s="378" t="s">
        <v>67</v>
      </c>
      <c r="AZ22" s="378" t="s">
        <v>67</v>
      </c>
      <c r="BA22" s="378" t="s">
        <v>67</v>
      </c>
      <c r="BB22" s="378" t="s">
        <v>67</v>
      </c>
      <c r="BC22" s="378" t="s">
        <v>67</v>
      </c>
      <c r="BD22" s="378" t="s">
        <v>67</v>
      </c>
      <c r="BE22" s="378" t="s">
        <v>67</v>
      </c>
      <c r="BF22" s="378" t="s">
        <v>67</v>
      </c>
      <c r="BG22" s="378" t="s">
        <v>67</v>
      </c>
      <c r="BH22" s="378" t="s">
        <v>67</v>
      </c>
      <c r="BI22" s="378" t="s">
        <v>67</v>
      </c>
      <c r="BJ22" s="378" t="s">
        <v>67</v>
      </c>
      <c r="BK22" s="378" t="s">
        <v>67</v>
      </c>
      <c r="BL22" s="378" t="s">
        <v>67</v>
      </c>
      <c r="BM22" s="378" t="s">
        <v>67</v>
      </c>
      <c r="BN22" s="378" t="s">
        <v>67</v>
      </c>
      <c r="BO22" s="378" t="s">
        <v>67</v>
      </c>
      <c r="BP22" s="378" t="s">
        <v>67</v>
      </c>
      <c r="BQ22" s="378" t="s">
        <v>67</v>
      </c>
      <c r="BR22" s="378" t="s">
        <v>67</v>
      </c>
      <c r="BS22" s="378" t="s">
        <v>67</v>
      </c>
      <c r="BT22" s="378" t="s">
        <v>67</v>
      </c>
      <c r="BU22" s="378" t="s">
        <v>67</v>
      </c>
      <c r="BV22" s="378" t="s">
        <v>67</v>
      </c>
      <c r="BW22" s="378" t="s">
        <v>67</v>
      </c>
      <c r="BX22" s="378" t="s">
        <v>67</v>
      </c>
      <c r="BY22" s="378" t="s">
        <v>67</v>
      </c>
      <c r="BZ22" s="378" t="s">
        <v>84</v>
      </c>
      <c r="CA22" s="378" t="s">
        <v>84</v>
      </c>
      <c r="CB22" s="378" t="s">
        <v>67</v>
      </c>
      <c r="CC22" s="378" t="s">
        <v>67</v>
      </c>
      <c r="CD22" s="378" t="s">
        <v>84</v>
      </c>
      <c r="CE22" s="378" t="s">
        <v>67</v>
      </c>
      <c r="CF22" s="378" t="s">
        <v>84</v>
      </c>
      <c r="CG22" s="378" t="s">
        <v>683</v>
      </c>
      <c r="CH22" s="378" t="s">
        <v>684</v>
      </c>
      <c r="CI22" s="378" t="s">
        <v>685</v>
      </c>
      <c r="CJ22" s="378" t="s">
        <v>686</v>
      </c>
      <c r="CK22" s="377" t="s">
        <v>687</v>
      </c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8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</row>
    <row r="23" spans="1:177" s="81" customFormat="1" ht="12.75" customHeight="1">
      <c r="A23" s="162" t="s">
        <v>181</v>
      </c>
      <c r="B23" s="376" t="s">
        <v>309</v>
      </c>
      <c r="C23" s="376" t="s">
        <v>310</v>
      </c>
      <c r="D23" s="376" t="s">
        <v>311</v>
      </c>
      <c r="E23" s="376" t="s">
        <v>688</v>
      </c>
      <c r="F23" s="376" t="s">
        <v>67</v>
      </c>
      <c r="G23" s="376" t="s">
        <v>67</v>
      </c>
      <c r="H23" s="378" t="s">
        <v>67</v>
      </c>
      <c r="I23" s="378" t="s">
        <v>67</v>
      </c>
      <c r="J23" s="378" t="s">
        <v>67</v>
      </c>
      <c r="K23" s="378" t="s">
        <v>67</v>
      </c>
      <c r="L23" s="378" t="s">
        <v>67</v>
      </c>
      <c r="M23" s="378" t="s">
        <v>67</v>
      </c>
      <c r="N23" s="378" t="s">
        <v>67</v>
      </c>
      <c r="O23" s="378" t="s">
        <v>67</v>
      </c>
      <c r="P23" s="378" t="s">
        <v>67</v>
      </c>
      <c r="Q23" s="378" t="s">
        <v>67</v>
      </c>
      <c r="R23" s="378" t="s">
        <v>67</v>
      </c>
      <c r="S23" s="378" t="s">
        <v>67</v>
      </c>
      <c r="T23" s="378" t="s">
        <v>67</v>
      </c>
      <c r="U23" s="378" t="s">
        <v>67</v>
      </c>
      <c r="V23" s="378" t="s">
        <v>67</v>
      </c>
      <c r="W23" s="378" t="s">
        <v>67</v>
      </c>
      <c r="X23" s="378" t="s">
        <v>67</v>
      </c>
      <c r="Y23" s="378" t="s">
        <v>67</v>
      </c>
      <c r="Z23" s="378" t="s">
        <v>67</v>
      </c>
      <c r="AA23" s="378" t="s">
        <v>67</v>
      </c>
      <c r="AB23" s="378" t="s">
        <v>67</v>
      </c>
      <c r="AC23" s="378" t="s">
        <v>67</v>
      </c>
      <c r="AD23" s="378" t="s">
        <v>67</v>
      </c>
      <c r="AE23" s="378" t="s">
        <v>67</v>
      </c>
      <c r="AF23" s="378" t="s">
        <v>67</v>
      </c>
      <c r="AG23" s="378" t="s">
        <v>67</v>
      </c>
      <c r="AH23" s="378" t="s">
        <v>67</v>
      </c>
      <c r="AI23" s="378" t="s">
        <v>67</v>
      </c>
      <c r="AJ23" s="378" t="s">
        <v>67</v>
      </c>
      <c r="AK23" s="378" t="s">
        <v>67</v>
      </c>
      <c r="AL23" s="378" t="s">
        <v>67</v>
      </c>
      <c r="AM23" s="378" t="s">
        <v>67</v>
      </c>
      <c r="AN23" s="378" t="s">
        <v>67</v>
      </c>
      <c r="AO23" s="378" t="s">
        <v>67</v>
      </c>
      <c r="AP23" s="378" t="s">
        <v>67</v>
      </c>
      <c r="AQ23" s="378" t="s">
        <v>67</v>
      </c>
      <c r="AR23" s="378" t="s">
        <v>67</v>
      </c>
      <c r="AS23" s="378" t="s">
        <v>67</v>
      </c>
      <c r="AT23" s="378" t="s">
        <v>67</v>
      </c>
      <c r="AU23" s="378" t="s">
        <v>67</v>
      </c>
      <c r="AV23" s="378" t="s">
        <v>67</v>
      </c>
      <c r="AW23" s="378" t="s">
        <v>67</v>
      </c>
      <c r="AX23" s="378" t="s">
        <v>67</v>
      </c>
      <c r="AY23" s="378" t="s">
        <v>67</v>
      </c>
      <c r="AZ23" s="378" t="s">
        <v>67</v>
      </c>
      <c r="BA23" s="378" t="s">
        <v>67</v>
      </c>
      <c r="BB23" s="378" t="s">
        <v>67</v>
      </c>
      <c r="BC23" s="378" t="s">
        <v>67</v>
      </c>
      <c r="BD23" s="378" t="s">
        <v>67</v>
      </c>
      <c r="BE23" s="378" t="s">
        <v>67</v>
      </c>
      <c r="BF23" s="378" t="s">
        <v>67</v>
      </c>
      <c r="BG23" s="378" t="s">
        <v>67</v>
      </c>
      <c r="BH23" s="378" t="s">
        <v>67</v>
      </c>
      <c r="BI23" s="378" t="s">
        <v>67</v>
      </c>
      <c r="BJ23" s="378" t="s">
        <v>67</v>
      </c>
      <c r="BK23" s="378" t="s">
        <v>67</v>
      </c>
      <c r="BL23" s="378" t="s">
        <v>67</v>
      </c>
      <c r="BM23" s="378" t="s">
        <v>67</v>
      </c>
      <c r="BN23" s="378" t="s">
        <v>67</v>
      </c>
      <c r="BO23" s="378" t="s">
        <v>67</v>
      </c>
      <c r="BP23" s="378" t="s">
        <v>67</v>
      </c>
      <c r="BQ23" s="378" t="s">
        <v>67</v>
      </c>
      <c r="BR23" s="378" t="s">
        <v>67</v>
      </c>
      <c r="BS23" s="378" t="s">
        <v>67</v>
      </c>
      <c r="BT23" s="378" t="s">
        <v>67</v>
      </c>
      <c r="BU23" s="378" t="s">
        <v>67</v>
      </c>
      <c r="BV23" s="378" t="s">
        <v>67</v>
      </c>
      <c r="BW23" s="378" t="s">
        <v>67</v>
      </c>
      <c r="BX23" s="378" t="s">
        <v>67</v>
      </c>
      <c r="BY23" s="378" t="s">
        <v>67</v>
      </c>
      <c r="BZ23" s="378" t="s">
        <v>689</v>
      </c>
      <c r="CA23" s="378" t="s">
        <v>689</v>
      </c>
      <c r="CB23" s="378" t="s">
        <v>690</v>
      </c>
      <c r="CC23" s="378" t="s">
        <v>690</v>
      </c>
      <c r="CD23" s="378" t="s">
        <v>691</v>
      </c>
      <c r="CE23" s="378" t="s">
        <v>692</v>
      </c>
      <c r="CF23" s="378" t="s">
        <v>692</v>
      </c>
      <c r="CG23" s="378" t="s">
        <v>693</v>
      </c>
      <c r="CH23" s="378" t="s">
        <v>693</v>
      </c>
      <c r="CI23" s="378" t="s">
        <v>693</v>
      </c>
      <c r="CJ23" s="378" t="s">
        <v>686</v>
      </c>
      <c r="CK23" s="377" t="s">
        <v>694</v>
      </c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8"/>
      <c r="CZ23" s="77"/>
      <c r="DA23" s="77"/>
      <c r="DB23" s="77"/>
      <c r="DC23" s="77"/>
      <c r="DD23" s="77"/>
      <c r="DE23" s="77"/>
      <c r="DF23" s="77"/>
      <c r="DG23" s="77"/>
      <c r="DH23" s="77"/>
      <c r="DI23" s="77"/>
      <c r="DJ23" s="77"/>
      <c r="DK23" s="77"/>
      <c r="DL23" s="77"/>
      <c r="DM23" s="77"/>
      <c r="DN23" s="77"/>
      <c r="DO23" s="77"/>
      <c r="DP23" s="77"/>
      <c r="DQ23" s="77"/>
      <c r="DR23" s="77"/>
      <c r="DS23" s="77"/>
      <c r="DT23" s="77"/>
      <c r="DU23" s="77"/>
      <c r="DV23" s="77"/>
      <c r="DW23" s="77"/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</row>
    <row r="24" spans="1:177" s="81" customFormat="1" ht="12.75" customHeight="1">
      <c r="A24" s="162">
        <v>0</v>
      </c>
      <c r="B24" s="376" t="s">
        <v>312</v>
      </c>
      <c r="C24" s="376" t="s">
        <v>695</v>
      </c>
      <c r="D24" s="376" t="s">
        <v>313</v>
      </c>
      <c r="E24" s="376" t="s">
        <v>67</v>
      </c>
      <c r="F24" s="376" t="s">
        <v>67</v>
      </c>
      <c r="G24" s="376" t="s">
        <v>67</v>
      </c>
      <c r="H24" s="378" t="s">
        <v>67</v>
      </c>
      <c r="I24" s="378" t="s">
        <v>67</v>
      </c>
      <c r="J24" s="378" t="s">
        <v>67</v>
      </c>
      <c r="K24" s="378" t="s">
        <v>67</v>
      </c>
      <c r="L24" s="378" t="s">
        <v>67</v>
      </c>
      <c r="M24" s="378" t="s">
        <v>67</v>
      </c>
      <c r="N24" s="378" t="s">
        <v>67</v>
      </c>
      <c r="O24" s="378" t="s">
        <v>67</v>
      </c>
      <c r="P24" s="378" t="s">
        <v>67</v>
      </c>
      <c r="Q24" s="378" t="s">
        <v>67</v>
      </c>
      <c r="R24" s="378" t="s">
        <v>67</v>
      </c>
      <c r="S24" s="378" t="s">
        <v>67</v>
      </c>
      <c r="T24" s="378" t="s">
        <v>67</v>
      </c>
      <c r="U24" s="378" t="s">
        <v>67</v>
      </c>
      <c r="V24" s="378" t="s">
        <v>67</v>
      </c>
      <c r="W24" s="378" t="s">
        <v>67</v>
      </c>
      <c r="X24" s="378" t="s">
        <v>67</v>
      </c>
      <c r="Y24" s="378" t="s">
        <v>67</v>
      </c>
      <c r="Z24" s="378" t="s">
        <v>67</v>
      </c>
      <c r="AA24" s="378" t="s">
        <v>67</v>
      </c>
      <c r="AB24" s="378" t="s">
        <v>67</v>
      </c>
      <c r="AC24" s="378" t="s">
        <v>67</v>
      </c>
      <c r="AD24" s="378" t="s">
        <v>67</v>
      </c>
      <c r="AE24" s="378" t="s">
        <v>67</v>
      </c>
      <c r="AF24" s="378" t="s">
        <v>67</v>
      </c>
      <c r="AG24" s="378" t="s">
        <v>67</v>
      </c>
      <c r="AH24" s="378" t="s">
        <v>67</v>
      </c>
      <c r="AI24" s="378" t="s">
        <v>67</v>
      </c>
      <c r="AJ24" s="378" t="s">
        <v>67</v>
      </c>
      <c r="AK24" s="378" t="s">
        <v>67</v>
      </c>
      <c r="AL24" s="378" t="s">
        <v>67</v>
      </c>
      <c r="AM24" s="378" t="s">
        <v>67</v>
      </c>
      <c r="AN24" s="378" t="s">
        <v>67</v>
      </c>
      <c r="AO24" s="378" t="s">
        <v>67</v>
      </c>
      <c r="AP24" s="378" t="s">
        <v>67</v>
      </c>
      <c r="AQ24" s="378" t="s">
        <v>67</v>
      </c>
      <c r="AR24" s="378" t="s">
        <v>67</v>
      </c>
      <c r="AS24" s="378" t="s">
        <v>67</v>
      </c>
      <c r="AT24" s="378" t="s">
        <v>67</v>
      </c>
      <c r="AU24" s="378" t="s">
        <v>67</v>
      </c>
      <c r="AV24" s="378" t="s">
        <v>67</v>
      </c>
      <c r="AW24" s="378" t="s">
        <v>67</v>
      </c>
      <c r="AX24" s="378" t="s">
        <v>67</v>
      </c>
      <c r="AY24" s="378" t="s">
        <v>67</v>
      </c>
      <c r="AZ24" s="378" t="s">
        <v>67</v>
      </c>
      <c r="BA24" s="378" t="s">
        <v>67</v>
      </c>
      <c r="BB24" s="378" t="s">
        <v>67</v>
      </c>
      <c r="BC24" s="378" t="s">
        <v>67</v>
      </c>
      <c r="BD24" s="378" t="s">
        <v>67</v>
      </c>
      <c r="BE24" s="378" t="s">
        <v>67</v>
      </c>
      <c r="BF24" s="378" t="s">
        <v>67</v>
      </c>
      <c r="BG24" s="378" t="s">
        <v>67</v>
      </c>
      <c r="BH24" s="378" t="s">
        <v>67</v>
      </c>
      <c r="BI24" s="378" t="s">
        <v>67</v>
      </c>
      <c r="BJ24" s="378" t="s">
        <v>67</v>
      </c>
      <c r="BK24" s="378" t="s">
        <v>67</v>
      </c>
      <c r="BL24" s="378" t="s">
        <v>67</v>
      </c>
      <c r="BM24" s="378" t="s">
        <v>67</v>
      </c>
      <c r="BN24" s="378" t="s">
        <v>67</v>
      </c>
      <c r="BO24" s="378" t="s">
        <v>67</v>
      </c>
      <c r="BP24" s="378" t="s">
        <v>67</v>
      </c>
      <c r="BQ24" s="378" t="s">
        <v>67</v>
      </c>
      <c r="BR24" s="378" t="s">
        <v>67</v>
      </c>
      <c r="BS24" s="378" t="s">
        <v>67</v>
      </c>
      <c r="BT24" s="378" t="s">
        <v>67</v>
      </c>
      <c r="BU24" s="378" t="s">
        <v>67</v>
      </c>
      <c r="BV24" s="378" t="s">
        <v>67</v>
      </c>
      <c r="BW24" s="378" t="s">
        <v>67</v>
      </c>
      <c r="BX24" s="378" t="s">
        <v>67</v>
      </c>
      <c r="BY24" s="378" t="s">
        <v>67</v>
      </c>
      <c r="BZ24" s="378" t="s">
        <v>696</v>
      </c>
      <c r="CA24" s="378" t="s">
        <v>84</v>
      </c>
      <c r="CB24" s="378" t="s">
        <v>697</v>
      </c>
      <c r="CC24" s="378" t="s">
        <v>84</v>
      </c>
      <c r="CD24" s="378" t="s">
        <v>698</v>
      </c>
      <c r="CE24" s="378" t="s">
        <v>699</v>
      </c>
      <c r="CF24" s="378" t="s">
        <v>700</v>
      </c>
      <c r="CG24" s="378" t="s">
        <v>701</v>
      </c>
      <c r="CH24" s="378" t="s">
        <v>270</v>
      </c>
      <c r="CI24" s="378" t="s">
        <v>84</v>
      </c>
      <c r="CJ24" s="378" t="s">
        <v>702</v>
      </c>
      <c r="CK24" s="377" t="s">
        <v>703</v>
      </c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8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</row>
    <row r="25" spans="1:177" s="81" customFormat="1" ht="12.75" customHeight="1">
      <c r="A25" s="162" t="s">
        <v>181</v>
      </c>
      <c r="B25" s="376" t="s">
        <v>319</v>
      </c>
      <c r="C25" s="376" t="s">
        <v>320</v>
      </c>
      <c r="D25" s="376" t="s">
        <v>321</v>
      </c>
      <c r="E25" s="376" t="s">
        <v>704</v>
      </c>
      <c r="F25" s="376" t="s">
        <v>67</v>
      </c>
      <c r="G25" s="376" t="s">
        <v>67</v>
      </c>
      <c r="H25" s="378" t="s">
        <v>67</v>
      </c>
      <c r="I25" s="378" t="s">
        <v>67</v>
      </c>
      <c r="J25" s="378" t="s">
        <v>67</v>
      </c>
      <c r="K25" s="378" t="s">
        <v>67</v>
      </c>
      <c r="L25" s="378" t="s">
        <v>67</v>
      </c>
      <c r="M25" s="378" t="s">
        <v>67</v>
      </c>
      <c r="N25" s="378" t="s">
        <v>67</v>
      </c>
      <c r="O25" s="378" t="s">
        <v>67</v>
      </c>
      <c r="P25" s="378" t="s">
        <v>67</v>
      </c>
      <c r="Q25" s="378" t="s">
        <v>67</v>
      </c>
      <c r="R25" s="378" t="s">
        <v>67</v>
      </c>
      <c r="S25" s="378" t="s">
        <v>67</v>
      </c>
      <c r="T25" s="378" t="s">
        <v>67</v>
      </c>
      <c r="U25" s="378" t="s">
        <v>67</v>
      </c>
      <c r="V25" s="378" t="s">
        <v>67</v>
      </c>
      <c r="W25" s="378" t="s">
        <v>67</v>
      </c>
      <c r="X25" s="378" t="s">
        <v>67</v>
      </c>
      <c r="Y25" s="378" t="s">
        <v>67</v>
      </c>
      <c r="Z25" s="378" t="s">
        <v>67</v>
      </c>
      <c r="AA25" s="378" t="s">
        <v>67</v>
      </c>
      <c r="AB25" s="378" t="s">
        <v>67</v>
      </c>
      <c r="AC25" s="378" t="s">
        <v>67</v>
      </c>
      <c r="AD25" s="378" t="s">
        <v>67</v>
      </c>
      <c r="AE25" s="378" t="s">
        <v>67</v>
      </c>
      <c r="AF25" s="378" t="s">
        <v>67</v>
      </c>
      <c r="AG25" s="378" t="s">
        <v>67</v>
      </c>
      <c r="AH25" s="378" t="s">
        <v>67</v>
      </c>
      <c r="AI25" s="378" t="s">
        <v>67</v>
      </c>
      <c r="AJ25" s="378" t="s">
        <v>67</v>
      </c>
      <c r="AK25" s="378" t="s">
        <v>67</v>
      </c>
      <c r="AL25" s="378" t="s">
        <v>67</v>
      </c>
      <c r="AM25" s="378" t="s">
        <v>67</v>
      </c>
      <c r="AN25" s="378" t="s">
        <v>67</v>
      </c>
      <c r="AO25" s="378" t="s">
        <v>67</v>
      </c>
      <c r="AP25" s="378" t="s">
        <v>67</v>
      </c>
      <c r="AQ25" s="378" t="s">
        <v>67</v>
      </c>
      <c r="AR25" s="378" t="s">
        <v>67</v>
      </c>
      <c r="AS25" s="378" t="s">
        <v>67</v>
      </c>
      <c r="AT25" s="378" t="s">
        <v>67</v>
      </c>
      <c r="AU25" s="378" t="s">
        <v>67</v>
      </c>
      <c r="AV25" s="378" t="s">
        <v>67</v>
      </c>
      <c r="AW25" s="378" t="s">
        <v>67</v>
      </c>
      <c r="AX25" s="378" t="s">
        <v>67</v>
      </c>
      <c r="AY25" s="378" t="s">
        <v>67</v>
      </c>
      <c r="AZ25" s="378" t="s">
        <v>67</v>
      </c>
      <c r="BA25" s="378" t="s">
        <v>67</v>
      </c>
      <c r="BB25" s="378" t="s">
        <v>67</v>
      </c>
      <c r="BC25" s="378" t="s">
        <v>67</v>
      </c>
      <c r="BD25" s="378" t="s">
        <v>67</v>
      </c>
      <c r="BE25" s="378" t="s">
        <v>67</v>
      </c>
      <c r="BF25" s="378" t="s">
        <v>67</v>
      </c>
      <c r="BG25" s="378" t="s">
        <v>67</v>
      </c>
      <c r="BH25" s="378" t="s">
        <v>67</v>
      </c>
      <c r="BI25" s="378" t="s">
        <v>67</v>
      </c>
      <c r="BJ25" s="378" t="s">
        <v>67</v>
      </c>
      <c r="BK25" s="378" t="s">
        <v>67</v>
      </c>
      <c r="BL25" s="378" t="s">
        <v>67</v>
      </c>
      <c r="BM25" s="378" t="s">
        <v>67</v>
      </c>
      <c r="BN25" s="378" t="s">
        <v>67</v>
      </c>
      <c r="BO25" s="378" t="s">
        <v>67</v>
      </c>
      <c r="BP25" s="378" t="s">
        <v>67</v>
      </c>
      <c r="BQ25" s="378" t="s">
        <v>67</v>
      </c>
      <c r="BR25" s="378" t="s">
        <v>67</v>
      </c>
      <c r="BS25" s="378" t="s">
        <v>67</v>
      </c>
      <c r="BT25" s="378" t="s">
        <v>67</v>
      </c>
      <c r="BU25" s="378" t="s">
        <v>67</v>
      </c>
      <c r="BV25" s="378" t="s">
        <v>67</v>
      </c>
      <c r="BW25" s="378" t="s">
        <v>67</v>
      </c>
      <c r="BX25" s="378" t="s">
        <v>67</v>
      </c>
      <c r="BY25" s="378" t="s">
        <v>67</v>
      </c>
      <c r="BZ25" s="378" t="s">
        <v>696</v>
      </c>
      <c r="CA25" s="378" t="s">
        <v>696</v>
      </c>
      <c r="CB25" s="378" t="s">
        <v>697</v>
      </c>
      <c r="CC25" s="378" t="s">
        <v>697</v>
      </c>
      <c r="CD25" s="378" t="s">
        <v>691</v>
      </c>
      <c r="CE25" s="378" t="s">
        <v>705</v>
      </c>
      <c r="CF25" s="378" t="s">
        <v>705</v>
      </c>
      <c r="CG25" s="378" t="s">
        <v>706</v>
      </c>
      <c r="CH25" s="378" t="s">
        <v>706</v>
      </c>
      <c r="CI25" s="378" t="s">
        <v>706</v>
      </c>
      <c r="CJ25" s="378" t="s">
        <v>707</v>
      </c>
      <c r="CK25" s="377" t="s">
        <v>708</v>
      </c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8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</row>
    <row r="26" spans="1:177" s="81" customFormat="1" ht="12.75" customHeight="1">
      <c r="A26" s="162">
        <v>0</v>
      </c>
      <c r="B26" s="376" t="s">
        <v>322</v>
      </c>
      <c r="C26" s="376" t="s">
        <v>709</v>
      </c>
      <c r="D26" s="376" t="s">
        <v>323</v>
      </c>
      <c r="E26" s="376" t="s">
        <v>67</v>
      </c>
      <c r="F26" s="376" t="s">
        <v>67</v>
      </c>
      <c r="G26" s="376" t="s">
        <v>67</v>
      </c>
      <c r="H26" s="378" t="s">
        <v>67</v>
      </c>
      <c r="I26" s="378" t="s">
        <v>67</v>
      </c>
      <c r="J26" s="378" t="s">
        <v>67</v>
      </c>
      <c r="K26" s="378" t="s">
        <v>67</v>
      </c>
      <c r="L26" s="378" t="s">
        <v>67</v>
      </c>
      <c r="M26" s="378" t="s">
        <v>67</v>
      </c>
      <c r="N26" s="378" t="s">
        <v>67</v>
      </c>
      <c r="O26" s="378" t="s">
        <v>67</v>
      </c>
      <c r="P26" s="378" t="s">
        <v>67</v>
      </c>
      <c r="Q26" s="378" t="s">
        <v>67</v>
      </c>
      <c r="R26" s="378" t="s">
        <v>67</v>
      </c>
      <c r="S26" s="378" t="s">
        <v>67</v>
      </c>
      <c r="T26" s="378" t="s">
        <v>67</v>
      </c>
      <c r="U26" s="378" t="s">
        <v>67</v>
      </c>
      <c r="V26" s="378" t="s">
        <v>67</v>
      </c>
      <c r="W26" s="378" t="s">
        <v>67</v>
      </c>
      <c r="X26" s="378" t="s">
        <v>67</v>
      </c>
      <c r="Y26" s="378" t="s">
        <v>67</v>
      </c>
      <c r="Z26" s="378" t="s">
        <v>67</v>
      </c>
      <c r="AA26" s="378" t="s">
        <v>67</v>
      </c>
      <c r="AB26" s="378" t="s">
        <v>67</v>
      </c>
      <c r="AC26" s="378" t="s">
        <v>67</v>
      </c>
      <c r="AD26" s="378" t="s">
        <v>67</v>
      </c>
      <c r="AE26" s="378" t="s">
        <v>67</v>
      </c>
      <c r="AF26" s="378" t="s">
        <v>67</v>
      </c>
      <c r="AG26" s="378" t="s">
        <v>67</v>
      </c>
      <c r="AH26" s="378" t="s">
        <v>67</v>
      </c>
      <c r="AI26" s="378" t="s">
        <v>67</v>
      </c>
      <c r="AJ26" s="378" t="s">
        <v>67</v>
      </c>
      <c r="AK26" s="378" t="s">
        <v>67</v>
      </c>
      <c r="AL26" s="378" t="s">
        <v>67</v>
      </c>
      <c r="AM26" s="378" t="s">
        <v>67</v>
      </c>
      <c r="AN26" s="378" t="s">
        <v>67</v>
      </c>
      <c r="AO26" s="378" t="s">
        <v>67</v>
      </c>
      <c r="AP26" s="378" t="s">
        <v>67</v>
      </c>
      <c r="AQ26" s="378" t="s">
        <v>67</v>
      </c>
      <c r="AR26" s="378" t="s">
        <v>67</v>
      </c>
      <c r="AS26" s="378" t="s">
        <v>67</v>
      </c>
      <c r="AT26" s="378" t="s">
        <v>67</v>
      </c>
      <c r="AU26" s="378" t="s">
        <v>67</v>
      </c>
      <c r="AV26" s="378" t="s">
        <v>67</v>
      </c>
      <c r="AW26" s="378" t="s">
        <v>67</v>
      </c>
      <c r="AX26" s="378" t="s">
        <v>67</v>
      </c>
      <c r="AY26" s="378" t="s">
        <v>67</v>
      </c>
      <c r="AZ26" s="378" t="s">
        <v>67</v>
      </c>
      <c r="BA26" s="378" t="s">
        <v>67</v>
      </c>
      <c r="BB26" s="378" t="s">
        <v>67</v>
      </c>
      <c r="BC26" s="378" t="s">
        <v>67</v>
      </c>
      <c r="BD26" s="378" t="s">
        <v>67</v>
      </c>
      <c r="BE26" s="378" t="s">
        <v>67</v>
      </c>
      <c r="BF26" s="378" t="s">
        <v>67</v>
      </c>
      <c r="BG26" s="378" t="s">
        <v>67</v>
      </c>
      <c r="BH26" s="378" t="s">
        <v>67</v>
      </c>
      <c r="BI26" s="378" t="s">
        <v>67</v>
      </c>
      <c r="BJ26" s="378" t="s">
        <v>67</v>
      </c>
      <c r="BK26" s="378" t="s">
        <v>67</v>
      </c>
      <c r="BL26" s="378" t="s">
        <v>67</v>
      </c>
      <c r="BM26" s="378" t="s">
        <v>67</v>
      </c>
      <c r="BN26" s="378" t="s">
        <v>67</v>
      </c>
      <c r="BO26" s="378" t="s">
        <v>67</v>
      </c>
      <c r="BP26" s="378" t="s">
        <v>67</v>
      </c>
      <c r="BQ26" s="378" t="s">
        <v>67</v>
      </c>
      <c r="BR26" s="378" t="s">
        <v>67</v>
      </c>
      <c r="BS26" s="378" t="s">
        <v>67</v>
      </c>
      <c r="BT26" s="378" t="s">
        <v>67</v>
      </c>
      <c r="BU26" s="378" t="s">
        <v>67</v>
      </c>
      <c r="BV26" s="378" t="s">
        <v>67</v>
      </c>
      <c r="BW26" s="378" t="s">
        <v>67</v>
      </c>
      <c r="BX26" s="378" t="s">
        <v>67</v>
      </c>
      <c r="BY26" s="378" t="s">
        <v>67</v>
      </c>
      <c r="BZ26" s="378" t="s">
        <v>84</v>
      </c>
      <c r="CA26" s="378" t="s">
        <v>84</v>
      </c>
      <c r="CB26" s="378" t="s">
        <v>84</v>
      </c>
      <c r="CC26" s="378" t="s">
        <v>84</v>
      </c>
      <c r="CD26" s="378" t="s">
        <v>710</v>
      </c>
      <c r="CE26" s="378" t="s">
        <v>711</v>
      </c>
      <c r="CF26" s="378" t="s">
        <v>712</v>
      </c>
      <c r="CG26" s="378" t="s">
        <v>700</v>
      </c>
      <c r="CH26" s="378" t="s">
        <v>713</v>
      </c>
      <c r="CI26" s="378" t="s">
        <v>84</v>
      </c>
      <c r="CJ26" s="378" t="s">
        <v>714</v>
      </c>
      <c r="CK26" s="377" t="s">
        <v>715</v>
      </c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8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</row>
    <row r="27" spans="1:177" s="81" customFormat="1" ht="12.75" customHeight="1">
      <c r="A27" s="162" t="s">
        <v>181</v>
      </c>
      <c r="B27" s="376" t="s">
        <v>716</v>
      </c>
      <c r="C27" s="376" t="s">
        <v>717</v>
      </c>
      <c r="D27" s="376" t="s">
        <v>718</v>
      </c>
      <c r="E27" s="376" t="s">
        <v>395</v>
      </c>
      <c r="F27" s="376" t="s">
        <v>67</v>
      </c>
      <c r="G27" s="376" t="s">
        <v>67</v>
      </c>
      <c r="H27" s="378" t="s">
        <v>67</v>
      </c>
      <c r="I27" s="378" t="s">
        <v>67</v>
      </c>
      <c r="J27" s="378" t="s">
        <v>67</v>
      </c>
      <c r="K27" s="378" t="s">
        <v>67</v>
      </c>
      <c r="L27" s="378" t="s">
        <v>67</v>
      </c>
      <c r="M27" s="378" t="s">
        <v>67</v>
      </c>
      <c r="N27" s="378" t="s">
        <v>67</v>
      </c>
      <c r="O27" s="378" t="s">
        <v>67</v>
      </c>
      <c r="P27" s="378" t="s">
        <v>67</v>
      </c>
      <c r="Q27" s="378" t="s">
        <v>67</v>
      </c>
      <c r="R27" s="378" t="s">
        <v>67</v>
      </c>
      <c r="S27" s="378" t="s">
        <v>67</v>
      </c>
      <c r="T27" s="378" t="s">
        <v>67</v>
      </c>
      <c r="U27" s="378" t="s">
        <v>67</v>
      </c>
      <c r="V27" s="378" t="s">
        <v>67</v>
      </c>
      <c r="W27" s="378" t="s">
        <v>67</v>
      </c>
      <c r="X27" s="378" t="s">
        <v>67</v>
      </c>
      <c r="Y27" s="378" t="s">
        <v>67</v>
      </c>
      <c r="Z27" s="378" t="s">
        <v>67</v>
      </c>
      <c r="AA27" s="378" t="s">
        <v>67</v>
      </c>
      <c r="AB27" s="378" t="s">
        <v>67</v>
      </c>
      <c r="AC27" s="378" t="s">
        <v>67</v>
      </c>
      <c r="AD27" s="378" t="s">
        <v>67</v>
      </c>
      <c r="AE27" s="378" t="s">
        <v>67</v>
      </c>
      <c r="AF27" s="378" t="s">
        <v>67</v>
      </c>
      <c r="AG27" s="378" t="s">
        <v>67</v>
      </c>
      <c r="AH27" s="378" t="s">
        <v>67</v>
      </c>
      <c r="AI27" s="378" t="s">
        <v>67</v>
      </c>
      <c r="AJ27" s="378" t="s">
        <v>67</v>
      </c>
      <c r="AK27" s="378" t="s">
        <v>67</v>
      </c>
      <c r="AL27" s="378" t="s">
        <v>67</v>
      </c>
      <c r="AM27" s="378" t="s">
        <v>67</v>
      </c>
      <c r="AN27" s="378" t="s">
        <v>67</v>
      </c>
      <c r="AO27" s="378" t="s">
        <v>67</v>
      </c>
      <c r="AP27" s="378" t="s">
        <v>67</v>
      </c>
      <c r="AQ27" s="378" t="s">
        <v>67</v>
      </c>
      <c r="AR27" s="378" t="s">
        <v>67</v>
      </c>
      <c r="AS27" s="378" t="s">
        <v>67</v>
      </c>
      <c r="AT27" s="378" t="s">
        <v>67</v>
      </c>
      <c r="AU27" s="378" t="s">
        <v>67</v>
      </c>
      <c r="AV27" s="378" t="s">
        <v>67</v>
      </c>
      <c r="AW27" s="378" t="s">
        <v>67</v>
      </c>
      <c r="AX27" s="378" t="s">
        <v>67</v>
      </c>
      <c r="AY27" s="378" t="s">
        <v>67</v>
      </c>
      <c r="AZ27" s="378" t="s">
        <v>67</v>
      </c>
      <c r="BA27" s="378" t="s">
        <v>67</v>
      </c>
      <c r="BB27" s="378" t="s">
        <v>67</v>
      </c>
      <c r="BC27" s="378" t="s">
        <v>67</v>
      </c>
      <c r="BD27" s="378" t="s">
        <v>67</v>
      </c>
      <c r="BE27" s="378" t="s">
        <v>67</v>
      </c>
      <c r="BF27" s="378" t="s">
        <v>67</v>
      </c>
      <c r="BG27" s="378" t="s">
        <v>67</v>
      </c>
      <c r="BH27" s="378" t="s">
        <v>67</v>
      </c>
      <c r="BI27" s="378" t="s">
        <v>67</v>
      </c>
      <c r="BJ27" s="378" t="s">
        <v>67</v>
      </c>
      <c r="BK27" s="378" t="s">
        <v>67</v>
      </c>
      <c r="BL27" s="378" t="s">
        <v>67</v>
      </c>
      <c r="BM27" s="378" t="s">
        <v>67</v>
      </c>
      <c r="BN27" s="378" t="s">
        <v>67</v>
      </c>
      <c r="BO27" s="378" t="s">
        <v>67</v>
      </c>
      <c r="BP27" s="378" t="s">
        <v>67</v>
      </c>
      <c r="BQ27" s="378" t="s">
        <v>67</v>
      </c>
      <c r="BR27" s="378" t="s">
        <v>67</v>
      </c>
      <c r="BS27" s="378" t="s">
        <v>67</v>
      </c>
      <c r="BT27" s="378" t="s">
        <v>67</v>
      </c>
      <c r="BU27" s="378" t="s">
        <v>719</v>
      </c>
      <c r="BV27" s="378" t="s">
        <v>67</v>
      </c>
      <c r="BW27" s="378" t="s">
        <v>719</v>
      </c>
      <c r="BX27" s="378" t="s">
        <v>67</v>
      </c>
      <c r="BY27" s="378" t="s">
        <v>67</v>
      </c>
      <c r="BZ27" s="378" t="s">
        <v>720</v>
      </c>
      <c r="CA27" s="378" t="s">
        <v>67</v>
      </c>
      <c r="CB27" s="378" t="s">
        <v>720</v>
      </c>
      <c r="CC27" s="378" t="s">
        <v>67</v>
      </c>
      <c r="CD27" s="378" t="s">
        <v>721</v>
      </c>
      <c r="CE27" s="378" t="s">
        <v>722</v>
      </c>
      <c r="CF27" s="378" t="s">
        <v>67</v>
      </c>
      <c r="CG27" s="378" t="s">
        <v>67</v>
      </c>
      <c r="CH27" s="378" t="s">
        <v>67</v>
      </c>
      <c r="CI27" s="378" t="s">
        <v>67</v>
      </c>
      <c r="CJ27" s="378" t="s">
        <v>67</v>
      </c>
      <c r="CK27" s="377" t="s">
        <v>723</v>
      </c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8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</row>
    <row r="28" spans="1:177" s="81" customFormat="1" ht="12.75" customHeight="1">
      <c r="A28" s="162" t="s">
        <v>181</v>
      </c>
      <c r="B28" s="376" t="s">
        <v>724</v>
      </c>
      <c r="C28" s="376" t="s">
        <v>725</v>
      </c>
      <c r="D28" s="376" t="s">
        <v>726</v>
      </c>
      <c r="E28" s="376" t="s">
        <v>727</v>
      </c>
      <c r="F28" s="376" t="s">
        <v>67</v>
      </c>
      <c r="G28" s="376" t="s">
        <v>67</v>
      </c>
      <c r="H28" s="378" t="s">
        <v>67</v>
      </c>
      <c r="I28" s="378" t="s">
        <v>67</v>
      </c>
      <c r="J28" s="378" t="s">
        <v>67</v>
      </c>
      <c r="K28" s="378" t="s">
        <v>67</v>
      </c>
      <c r="L28" s="378" t="s">
        <v>67</v>
      </c>
      <c r="M28" s="378" t="s">
        <v>67</v>
      </c>
      <c r="N28" s="378" t="s">
        <v>67</v>
      </c>
      <c r="O28" s="378" t="s">
        <v>67</v>
      </c>
      <c r="P28" s="378" t="s">
        <v>67</v>
      </c>
      <c r="Q28" s="378" t="s">
        <v>67</v>
      </c>
      <c r="R28" s="378" t="s">
        <v>67</v>
      </c>
      <c r="S28" s="378" t="s">
        <v>67</v>
      </c>
      <c r="T28" s="378" t="s">
        <v>67</v>
      </c>
      <c r="U28" s="378" t="s">
        <v>67</v>
      </c>
      <c r="V28" s="378" t="s">
        <v>67</v>
      </c>
      <c r="W28" s="378" t="s">
        <v>67</v>
      </c>
      <c r="X28" s="378" t="s">
        <v>67</v>
      </c>
      <c r="Y28" s="378" t="s">
        <v>67</v>
      </c>
      <c r="Z28" s="378" t="s">
        <v>67</v>
      </c>
      <c r="AA28" s="378" t="s">
        <v>67</v>
      </c>
      <c r="AB28" s="378" t="s">
        <v>67</v>
      </c>
      <c r="AC28" s="378" t="s">
        <v>67</v>
      </c>
      <c r="AD28" s="378" t="s">
        <v>67</v>
      </c>
      <c r="AE28" s="378" t="s">
        <v>67</v>
      </c>
      <c r="AF28" s="378" t="s">
        <v>67</v>
      </c>
      <c r="AG28" s="378" t="s">
        <v>67</v>
      </c>
      <c r="AH28" s="378" t="s">
        <v>67</v>
      </c>
      <c r="AI28" s="378" t="s">
        <v>67</v>
      </c>
      <c r="AJ28" s="378" t="s">
        <v>67</v>
      </c>
      <c r="AK28" s="378" t="s">
        <v>67</v>
      </c>
      <c r="AL28" s="378" t="s">
        <v>67</v>
      </c>
      <c r="AM28" s="378" t="s">
        <v>67</v>
      </c>
      <c r="AN28" s="378" t="s">
        <v>67</v>
      </c>
      <c r="AO28" s="378" t="s">
        <v>67</v>
      </c>
      <c r="AP28" s="378" t="s">
        <v>67</v>
      </c>
      <c r="AQ28" s="378" t="s">
        <v>67</v>
      </c>
      <c r="AR28" s="378" t="s">
        <v>67</v>
      </c>
      <c r="AS28" s="378" t="s">
        <v>67</v>
      </c>
      <c r="AT28" s="378" t="s">
        <v>67</v>
      </c>
      <c r="AU28" s="378" t="s">
        <v>67</v>
      </c>
      <c r="AV28" s="378" t="s">
        <v>67</v>
      </c>
      <c r="AW28" s="378" t="s">
        <v>67</v>
      </c>
      <c r="AX28" s="378" t="s">
        <v>67</v>
      </c>
      <c r="AY28" s="378" t="s">
        <v>67</v>
      </c>
      <c r="AZ28" s="378" t="s">
        <v>67</v>
      </c>
      <c r="BA28" s="378" t="s">
        <v>67</v>
      </c>
      <c r="BB28" s="378" t="s">
        <v>67</v>
      </c>
      <c r="BC28" s="378" t="s">
        <v>67</v>
      </c>
      <c r="BD28" s="378" t="s">
        <v>67</v>
      </c>
      <c r="BE28" s="378" t="s">
        <v>67</v>
      </c>
      <c r="BF28" s="378" t="s">
        <v>67</v>
      </c>
      <c r="BG28" s="378" t="s">
        <v>67</v>
      </c>
      <c r="BH28" s="378" t="s">
        <v>67</v>
      </c>
      <c r="BI28" s="378" t="s">
        <v>67</v>
      </c>
      <c r="BJ28" s="378" t="s">
        <v>67</v>
      </c>
      <c r="BK28" s="378" t="s">
        <v>67</v>
      </c>
      <c r="BL28" s="378" t="s">
        <v>67</v>
      </c>
      <c r="BM28" s="378" t="s">
        <v>67</v>
      </c>
      <c r="BN28" s="378" t="s">
        <v>67</v>
      </c>
      <c r="BO28" s="378" t="s">
        <v>67</v>
      </c>
      <c r="BP28" s="378" t="s">
        <v>67</v>
      </c>
      <c r="BQ28" s="378" t="s">
        <v>67</v>
      </c>
      <c r="BR28" s="378" t="s">
        <v>67</v>
      </c>
      <c r="BS28" s="378" t="s">
        <v>67</v>
      </c>
      <c r="BT28" s="378" t="s">
        <v>67</v>
      </c>
      <c r="BU28" s="378" t="s">
        <v>67</v>
      </c>
      <c r="BV28" s="378" t="s">
        <v>67</v>
      </c>
      <c r="BW28" s="378" t="s">
        <v>67</v>
      </c>
      <c r="BX28" s="378" t="s">
        <v>67</v>
      </c>
      <c r="BY28" s="378" t="s">
        <v>67</v>
      </c>
      <c r="BZ28" s="378" t="s">
        <v>271</v>
      </c>
      <c r="CA28" s="378" t="s">
        <v>67</v>
      </c>
      <c r="CB28" s="378" t="s">
        <v>271</v>
      </c>
      <c r="CC28" s="378" t="s">
        <v>67</v>
      </c>
      <c r="CD28" s="378" t="s">
        <v>728</v>
      </c>
      <c r="CE28" s="378" t="s">
        <v>207</v>
      </c>
      <c r="CF28" s="378" t="s">
        <v>67</v>
      </c>
      <c r="CG28" s="378" t="s">
        <v>67</v>
      </c>
      <c r="CH28" s="378" t="s">
        <v>67</v>
      </c>
      <c r="CI28" s="378" t="s">
        <v>67</v>
      </c>
      <c r="CJ28" s="378" t="s">
        <v>67</v>
      </c>
      <c r="CK28" s="377" t="s">
        <v>729</v>
      </c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8"/>
      <c r="CZ28" s="77"/>
      <c r="DA28" s="77"/>
      <c r="DB28" s="77"/>
      <c r="DC28" s="77"/>
      <c r="DD28" s="77"/>
      <c r="DE28" s="77"/>
      <c r="DF28" s="77"/>
      <c r="DG28" s="77"/>
      <c r="DH28" s="77"/>
      <c r="DI28" s="77"/>
      <c r="DJ28" s="77"/>
      <c r="DK28" s="77"/>
      <c r="DL28" s="77"/>
      <c r="DM28" s="77"/>
      <c r="DN28" s="77"/>
      <c r="DO28" s="77"/>
      <c r="DP28" s="77"/>
      <c r="DQ28" s="77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</row>
    <row r="29" spans="1:177" s="81" customFormat="1" ht="12.75" customHeight="1">
      <c r="A29" s="162">
        <v>0</v>
      </c>
      <c r="B29" s="376" t="s">
        <v>730</v>
      </c>
      <c r="C29" s="376" t="s">
        <v>731</v>
      </c>
      <c r="D29" s="376" t="s">
        <v>732</v>
      </c>
      <c r="E29" s="376" t="s">
        <v>67</v>
      </c>
      <c r="F29" s="376" t="s">
        <v>67</v>
      </c>
      <c r="G29" s="376" t="s">
        <v>67</v>
      </c>
      <c r="H29" s="378" t="s">
        <v>67</v>
      </c>
      <c r="I29" s="378" t="s">
        <v>67</v>
      </c>
      <c r="J29" s="378" t="s">
        <v>67</v>
      </c>
      <c r="K29" s="378" t="s">
        <v>67</v>
      </c>
      <c r="L29" s="378" t="s">
        <v>67</v>
      </c>
      <c r="M29" s="378" t="s">
        <v>67</v>
      </c>
      <c r="N29" s="378" t="s">
        <v>67</v>
      </c>
      <c r="O29" s="378" t="s">
        <v>67</v>
      </c>
      <c r="P29" s="378" t="s">
        <v>67</v>
      </c>
      <c r="Q29" s="378" t="s">
        <v>67</v>
      </c>
      <c r="R29" s="378" t="s">
        <v>67</v>
      </c>
      <c r="S29" s="378" t="s">
        <v>67</v>
      </c>
      <c r="T29" s="378" t="s">
        <v>67</v>
      </c>
      <c r="U29" s="378" t="s">
        <v>67</v>
      </c>
      <c r="V29" s="378" t="s">
        <v>67</v>
      </c>
      <c r="W29" s="378" t="s">
        <v>67</v>
      </c>
      <c r="X29" s="378" t="s">
        <v>67</v>
      </c>
      <c r="Y29" s="378" t="s">
        <v>67</v>
      </c>
      <c r="Z29" s="378" t="s">
        <v>67</v>
      </c>
      <c r="AA29" s="378" t="s">
        <v>67</v>
      </c>
      <c r="AB29" s="378" t="s">
        <v>67</v>
      </c>
      <c r="AC29" s="378" t="s">
        <v>67</v>
      </c>
      <c r="AD29" s="378" t="s">
        <v>67</v>
      </c>
      <c r="AE29" s="378" t="s">
        <v>67</v>
      </c>
      <c r="AF29" s="378" t="s">
        <v>67</v>
      </c>
      <c r="AG29" s="378" t="s">
        <v>67</v>
      </c>
      <c r="AH29" s="378" t="s">
        <v>67</v>
      </c>
      <c r="AI29" s="378" t="s">
        <v>67</v>
      </c>
      <c r="AJ29" s="378" t="s">
        <v>67</v>
      </c>
      <c r="AK29" s="378" t="s">
        <v>67</v>
      </c>
      <c r="AL29" s="378" t="s">
        <v>67</v>
      </c>
      <c r="AM29" s="378" t="s">
        <v>67</v>
      </c>
      <c r="AN29" s="378" t="s">
        <v>67</v>
      </c>
      <c r="AO29" s="378" t="s">
        <v>67</v>
      </c>
      <c r="AP29" s="378" t="s">
        <v>67</v>
      </c>
      <c r="AQ29" s="378" t="s">
        <v>67</v>
      </c>
      <c r="AR29" s="378" t="s">
        <v>67</v>
      </c>
      <c r="AS29" s="378" t="s">
        <v>67</v>
      </c>
      <c r="AT29" s="378" t="s">
        <v>67</v>
      </c>
      <c r="AU29" s="378" t="s">
        <v>67</v>
      </c>
      <c r="AV29" s="378" t="s">
        <v>67</v>
      </c>
      <c r="AW29" s="378" t="s">
        <v>67</v>
      </c>
      <c r="AX29" s="378" t="s">
        <v>67</v>
      </c>
      <c r="AY29" s="378" t="s">
        <v>67</v>
      </c>
      <c r="AZ29" s="378" t="s">
        <v>67</v>
      </c>
      <c r="BA29" s="378" t="s">
        <v>67</v>
      </c>
      <c r="BB29" s="378" t="s">
        <v>67</v>
      </c>
      <c r="BC29" s="378" t="s">
        <v>67</v>
      </c>
      <c r="BD29" s="378" t="s">
        <v>67</v>
      </c>
      <c r="BE29" s="378" t="s">
        <v>67</v>
      </c>
      <c r="BF29" s="378" t="s">
        <v>67</v>
      </c>
      <c r="BG29" s="378" t="s">
        <v>67</v>
      </c>
      <c r="BH29" s="378" t="s">
        <v>67</v>
      </c>
      <c r="BI29" s="378" t="s">
        <v>67</v>
      </c>
      <c r="BJ29" s="378" t="s">
        <v>67</v>
      </c>
      <c r="BK29" s="378" t="s">
        <v>67</v>
      </c>
      <c r="BL29" s="378" t="s">
        <v>67</v>
      </c>
      <c r="BM29" s="378" t="s">
        <v>67</v>
      </c>
      <c r="BN29" s="378" t="s">
        <v>67</v>
      </c>
      <c r="BO29" s="378" t="s">
        <v>67</v>
      </c>
      <c r="BP29" s="378" t="s">
        <v>67</v>
      </c>
      <c r="BQ29" s="378" t="s">
        <v>67</v>
      </c>
      <c r="BR29" s="378" t="s">
        <v>67</v>
      </c>
      <c r="BS29" s="378" t="s">
        <v>67</v>
      </c>
      <c r="BT29" s="378" t="s">
        <v>67</v>
      </c>
      <c r="BU29" s="378" t="s">
        <v>67</v>
      </c>
      <c r="BV29" s="378" t="s">
        <v>67</v>
      </c>
      <c r="BW29" s="378" t="s">
        <v>67</v>
      </c>
      <c r="BX29" s="378" t="s">
        <v>67</v>
      </c>
      <c r="BY29" s="378" t="s">
        <v>67</v>
      </c>
      <c r="BZ29" s="378" t="s">
        <v>733</v>
      </c>
      <c r="CA29" s="378" t="s">
        <v>67</v>
      </c>
      <c r="CB29" s="378" t="s">
        <v>733</v>
      </c>
      <c r="CC29" s="378" t="s">
        <v>67</v>
      </c>
      <c r="CD29" s="378" t="s">
        <v>720</v>
      </c>
      <c r="CE29" s="378" t="s">
        <v>722</v>
      </c>
      <c r="CF29" s="378" t="s">
        <v>67</v>
      </c>
      <c r="CG29" s="378" t="s">
        <v>67</v>
      </c>
      <c r="CH29" s="378" t="s">
        <v>67</v>
      </c>
      <c r="CI29" s="378" t="s">
        <v>67</v>
      </c>
      <c r="CJ29" s="378" t="s">
        <v>67</v>
      </c>
      <c r="CK29" s="377" t="s">
        <v>723</v>
      </c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8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</row>
    <row r="30" spans="1:177" s="81" customFormat="1" ht="12.75" customHeight="1">
      <c r="A30" s="162">
        <v>0</v>
      </c>
      <c r="B30" s="376" t="s">
        <v>734</v>
      </c>
      <c r="C30" s="376" t="s">
        <v>735</v>
      </c>
      <c r="D30" s="376" t="s">
        <v>736</v>
      </c>
      <c r="E30" s="376" t="s">
        <v>67</v>
      </c>
      <c r="F30" s="376" t="s">
        <v>67</v>
      </c>
      <c r="G30" s="376" t="s">
        <v>67</v>
      </c>
      <c r="H30" s="378" t="s">
        <v>67</v>
      </c>
      <c r="I30" s="378" t="s">
        <v>67</v>
      </c>
      <c r="J30" s="378" t="s">
        <v>67</v>
      </c>
      <c r="K30" s="378" t="s">
        <v>67</v>
      </c>
      <c r="L30" s="378" t="s">
        <v>67</v>
      </c>
      <c r="M30" s="378" t="s">
        <v>67</v>
      </c>
      <c r="N30" s="378" t="s">
        <v>67</v>
      </c>
      <c r="O30" s="378" t="s">
        <v>67</v>
      </c>
      <c r="P30" s="378" t="s">
        <v>67</v>
      </c>
      <c r="Q30" s="378" t="s">
        <v>67</v>
      </c>
      <c r="R30" s="378" t="s">
        <v>67</v>
      </c>
      <c r="S30" s="378" t="s">
        <v>67</v>
      </c>
      <c r="T30" s="378" t="s">
        <v>67</v>
      </c>
      <c r="U30" s="378" t="s">
        <v>67</v>
      </c>
      <c r="V30" s="378" t="s">
        <v>67</v>
      </c>
      <c r="W30" s="378" t="s">
        <v>67</v>
      </c>
      <c r="X30" s="378" t="s">
        <v>67</v>
      </c>
      <c r="Y30" s="378" t="s">
        <v>67</v>
      </c>
      <c r="Z30" s="378" t="s">
        <v>67</v>
      </c>
      <c r="AA30" s="378" t="s">
        <v>67</v>
      </c>
      <c r="AB30" s="378" t="s">
        <v>67</v>
      </c>
      <c r="AC30" s="378" t="s">
        <v>67</v>
      </c>
      <c r="AD30" s="378" t="s">
        <v>67</v>
      </c>
      <c r="AE30" s="378" t="s">
        <v>67</v>
      </c>
      <c r="AF30" s="378" t="s">
        <v>67</v>
      </c>
      <c r="AG30" s="378" t="s">
        <v>67</v>
      </c>
      <c r="AH30" s="378" t="s">
        <v>67</v>
      </c>
      <c r="AI30" s="378" t="s">
        <v>67</v>
      </c>
      <c r="AJ30" s="378" t="s">
        <v>67</v>
      </c>
      <c r="AK30" s="378" t="s">
        <v>67</v>
      </c>
      <c r="AL30" s="378" t="s">
        <v>67</v>
      </c>
      <c r="AM30" s="378" t="s">
        <v>67</v>
      </c>
      <c r="AN30" s="378" t="s">
        <v>67</v>
      </c>
      <c r="AO30" s="378" t="s">
        <v>67</v>
      </c>
      <c r="AP30" s="378" t="s">
        <v>67</v>
      </c>
      <c r="AQ30" s="378" t="s">
        <v>67</v>
      </c>
      <c r="AR30" s="378" t="s">
        <v>67</v>
      </c>
      <c r="AS30" s="378" t="s">
        <v>67</v>
      </c>
      <c r="AT30" s="378" t="s">
        <v>67</v>
      </c>
      <c r="AU30" s="378" t="s">
        <v>67</v>
      </c>
      <c r="AV30" s="378" t="s">
        <v>67</v>
      </c>
      <c r="AW30" s="378" t="s">
        <v>67</v>
      </c>
      <c r="AX30" s="378" t="s">
        <v>67</v>
      </c>
      <c r="AY30" s="378" t="s">
        <v>67</v>
      </c>
      <c r="AZ30" s="378" t="s">
        <v>67</v>
      </c>
      <c r="BA30" s="378" t="s">
        <v>67</v>
      </c>
      <c r="BB30" s="378" t="s">
        <v>67</v>
      </c>
      <c r="BC30" s="378" t="s">
        <v>67</v>
      </c>
      <c r="BD30" s="378" t="s">
        <v>67</v>
      </c>
      <c r="BE30" s="378" t="s">
        <v>67</v>
      </c>
      <c r="BF30" s="378" t="s">
        <v>67</v>
      </c>
      <c r="BG30" s="378" t="s">
        <v>67</v>
      </c>
      <c r="BH30" s="378" t="s">
        <v>67</v>
      </c>
      <c r="BI30" s="378" t="s">
        <v>67</v>
      </c>
      <c r="BJ30" s="378" t="s">
        <v>67</v>
      </c>
      <c r="BK30" s="378" t="s">
        <v>67</v>
      </c>
      <c r="BL30" s="378" t="s">
        <v>67</v>
      </c>
      <c r="BM30" s="378" t="s">
        <v>67</v>
      </c>
      <c r="BN30" s="378" t="s">
        <v>67</v>
      </c>
      <c r="BO30" s="378" t="s">
        <v>67</v>
      </c>
      <c r="BP30" s="378" t="s">
        <v>67</v>
      </c>
      <c r="BQ30" s="378" t="s">
        <v>67</v>
      </c>
      <c r="BR30" s="378" t="s">
        <v>67</v>
      </c>
      <c r="BS30" s="378" t="s">
        <v>67</v>
      </c>
      <c r="BT30" s="378" t="s">
        <v>67</v>
      </c>
      <c r="BU30" s="378" t="s">
        <v>67</v>
      </c>
      <c r="BV30" s="378" t="s">
        <v>67</v>
      </c>
      <c r="BW30" s="378" t="s">
        <v>67</v>
      </c>
      <c r="BX30" s="378" t="s">
        <v>67</v>
      </c>
      <c r="BY30" s="378" t="s">
        <v>67</v>
      </c>
      <c r="BZ30" s="378" t="s">
        <v>605</v>
      </c>
      <c r="CA30" s="378" t="s">
        <v>67</v>
      </c>
      <c r="CB30" s="378" t="s">
        <v>605</v>
      </c>
      <c r="CC30" s="378" t="s">
        <v>67</v>
      </c>
      <c r="CD30" s="378" t="s">
        <v>271</v>
      </c>
      <c r="CE30" s="378" t="s">
        <v>207</v>
      </c>
      <c r="CF30" s="378" t="s">
        <v>67</v>
      </c>
      <c r="CG30" s="378" t="s">
        <v>67</v>
      </c>
      <c r="CH30" s="378" t="s">
        <v>67</v>
      </c>
      <c r="CI30" s="378" t="s">
        <v>67</v>
      </c>
      <c r="CJ30" s="378" t="s">
        <v>67</v>
      </c>
      <c r="CK30" s="377" t="s">
        <v>729</v>
      </c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8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/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</row>
    <row r="31" spans="1:177" s="81" customFormat="1" ht="12.75" customHeight="1" thickBot="1">
      <c r="A31" s="162">
        <v>0</v>
      </c>
      <c r="B31" s="376" t="s">
        <v>737</v>
      </c>
      <c r="C31" s="376" t="s">
        <v>738</v>
      </c>
      <c r="D31" s="376" t="s">
        <v>739</v>
      </c>
      <c r="E31" s="376" t="s">
        <v>67</v>
      </c>
      <c r="F31" s="376" t="s">
        <v>67</v>
      </c>
      <c r="G31" s="376" t="s">
        <v>67</v>
      </c>
      <c r="H31" s="378" t="s">
        <v>67</v>
      </c>
      <c r="I31" s="378" t="s">
        <v>67</v>
      </c>
      <c r="J31" s="378" t="s">
        <v>67</v>
      </c>
      <c r="K31" s="378" t="s">
        <v>67</v>
      </c>
      <c r="L31" s="378" t="s">
        <v>67</v>
      </c>
      <c r="M31" s="378" t="s">
        <v>67</v>
      </c>
      <c r="N31" s="378" t="s">
        <v>67</v>
      </c>
      <c r="O31" s="378" t="s">
        <v>67</v>
      </c>
      <c r="P31" s="378" t="s">
        <v>67</v>
      </c>
      <c r="Q31" s="378" t="s">
        <v>67</v>
      </c>
      <c r="R31" s="378" t="s">
        <v>67</v>
      </c>
      <c r="S31" s="378" t="s">
        <v>67</v>
      </c>
      <c r="T31" s="378" t="s">
        <v>67</v>
      </c>
      <c r="U31" s="378" t="s">
        <v>67</v>
      </c>
      <c r="V31" s="378" t="s">
        <v>67</v>
      </c>
      <c r="W31" s="378" t="s">
        <v>67</v>
      </c>
      <c r="X31" s="378" t="s">
        <v>67</v>
      </c>
      <c r="Y31" s="378" t="s">
        <v>67</v>
      </c>
      <c r="Z31" s="378" t="s">
        <v>67</v>
      </c>
      <c r="AA31" s="378" t="s">
        <v>67</v>
      </c>
      <c r="AB31" s="378" t="s">
        <v>67</v>
      </c>
      <c r="AC31" s="378" t="s">
        <v>67</v>
      </c>
      <c r="AD31" s="378" t="s">
        <v>67</v>
      </c>
      <c r="AE31" s="378" t="s">
        <v>67</v>
      </c>
      <c r="AF31" s="378" t="s">
        <v>67</v>
      </c>
      <c r="AG31" s="378" t="s">
        <v>67</v>
      </c>
      <c r="AH31" s="378" t="s">
        <v>67</v>
      </c>
      <c r="AI31" s="378" t="s">
        <v>67</v>
      </c>
      <c r="AJ31" s="378" t="s">
        <v>67</v>
      </c>
      <c r="AK31" s="378" t="s">
        <v>67</v>
      </c>
      <c r="AL31" s="378" t="s">
        <v>67</v>
      </c>
      <c r="AM31" s="378" t="s">
        <v>67</v>
      </c>
      <c r="AN31" s="378" t="s">
        <v>67</v>
      </c>
      <c r="AO31" s="378" t="s">
        <v>67</v>
      </c>
      <c r="AP31" s="378" t="s">
        <v>67</v>
      </c>
      <c r="AQ31" s="378" t="s">
        <v>67</v>
      </c>
      <c r="AR31" s="378" t="s">
        <v>67</v>
      </c>
      <c r="AS31" s="378" t="s">
        <v>67</v>
      </c>
      <c r="AT31" s="378" t="s">
        <v>67</v>
      </c>
      <c r="AU31" s="378" t="s">
        <v>67</v>
      </c>
      <c r="AV31" s="378" t="s">
        <v>67</v>
      </c>
      <c r="AW31" s="378" t="s">
        <v>67</v>
      </c>
      <c r="AX31" s="378" t="s">
        <v>67</v>
      </c>
      <c r="AY31" s="378" t="s">
        <v>67</v>
      </c>
      <c r="AZ31" s="378" t="s">
        <v>67</v>
      </c>
      <c r="BA31" s="378" t="s">
        <v>67</v>
      </c>
      <c r="BB31" s="378" t="s">
        <v>67</v>
      </c>
      <c r="BC31" s="378" t="s">
        <v>67</v>
      </c>
      <c r="BD31" s="378" t="s">
        <v>67</v>
      </c>
      <c r="BE31" s="378" t="s">
        <v>67</v>
      </c>
      <c r="BF31" s="378" t="s">
        <v>67</v>
      </c>
      <c r="BG31" s="378" t="s">
        <v>67</v>
      </c>
      <c r="BH31" s="378" t="s">
        <v>67</v>
      </c>
      <c r="BI31" s="378" t="s">
        <v>67</v>
      </c>
      <c r="BJ31" s="378" t="s">
        <v>67</v>
      </c>
      <c r="BK31" s="378" t="s">
        <v>67</v>
      </c>
      <c r="BL31" s="378" t="s">
        <v>67</v>
      </c>
      <c r="BM31" s="378" t="s">
        <v>67</v>
      </c>
      <c r="BN31" s="378" t="s">
        <v>67</v>
      </c>
      <c r="BO31" s="378" t="s">
        <v>67</v>
      </c>
      <c r="BP31" s="378" t="s">
        <v>67</v>
      </c>
      <c r="BQ31" s="378" t="s">
        <v>67</v>
      </c>
      <c r="BR31" s="378" t="s">
        <v>67</v>
      </c>
      <c r="BS31" s="378" t="s">
        <v>67</v>
      </c>
      <c r="BT31" s="378" t="s">
        <v>67</v>
      </c>
      <c r="BU31" s="378" t="s">
        <v>67</v>
      </c>
      <c r="BV31" s="378" t="s">
        <v>67</v>
      </c>
      <c r="BW31" s="378" t="s">
        <v>67</v>
      </c>
      <c r="BX31" s="378" t="s">
        <v>67</v>
      </c>
      <c r="BY31" s="378" t="s">
        <v>67</v>
      </c>
      <c r="BZ31" s="378" t="s">
        <v>740</v>
      </c>
      <c r="CA31" s="378" t="s">
        <v>67</v>
      </c>
      <c r="CB31" s="378" t="s">
        <v>741</v>
      </c>
      <c r="CC31" s="378" t="s">
        <v>67</v>
      </c>
      <c r="CD31" s="378" t="s">
        <v>742</v>
      </c>
      <c r="CE31" s="378" t="s">
        <v>511</v>
      </c>
      <c r="CF31" s="378" t="s">
        <v>67</v>
      </c>
      <c r="CG31" s="378" t="s">
        <v>67</v>
      </c>
      <c r="CH31" s="378" t="s">
        <v>67</v>
      </c>
      <c r="CI31" s="378" t="s">
        <v>67</v>
      </c>
      <c r="CJ31" s="378" t="s">
        <v>67</v>
      </c>
      <c r="CK31" s="377" t="s">
        <v>743</v>
      </c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8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7"/>
      <c r="EU31" s="77"/>
      <c r="EV31" s="77"/>
      <c r="EW31" s="77"/>
      <c r="EX31" s="77"/>
      <c r="EY31" s="77"/>
      <c r="EZ31" s="77"/>
      <c r="FA31" s="77"/>
      <c r="FB31" s="77"/>
      <c r="FC31" s="77"/>
      <c r="FD31" s="77"/>
      <c r="FE31" s="77"/>
      <c r="FF31" s="77"/>
      <c r="FG31" s="77"/>
      <c r="FH31" s="77"/>
      <c r="FI31" s="77"/>
      <c r="FJ31" s="77"/>
      <c r="FK31" s="77"/>
      <c r="FL31" s="77"/>
      <c r="FM31" s="77"/>
      <c r="FN31" s="77"/>
      <c r="FO31" s="77"/>
      <c r="FP31" s="77"/>
      <c r="FQ31" s="77"/>
      <c r="FR31" s="77"/>
      <c r="FS31" s="77"/>
      <c r="FT31" s="77"/>
      <c r="FU31" s="77"/>
    </row>
    <row r="32" spans="1:177" s="79" customFormat="1" ht="14.25" thickTop="1" thickBot="1">
      <c r="A32" s="162">
        <v>0</v>
      </c>
      <c r="B32" s="372" t="s">
        <v>744</v>
      </c>
      <c r="C32" s="372" t="s">
        <v>745</v>
      </c>
      <c r="D32" s="372" t="s">
        <v>746</v>
      </c>
      <c r="E32" s="373" t="s">
        <v>67</v>
      </c>
      <c r="F32" s="373" t="s">
        <v>67</v>
      </c>
      <c r="G32" s="373" t="s">
        <v>67</v>
      </c>
      <c r="H32" s="375" t="s">
        <v>67</v>
      </c>
      <c r="I32" s="375" t="s">
        <v>67</v>
      </c>
      <c r="J32" s="375" t="s">
        <v>67</v>
      </c>
      <c r="K32" s="375" t="s">
        <v>67</v>
      </c>
      <c r="L32" s="375" t="s">
        <v>67</v>
      </c>
      <c r="M32" s="375" t="s">
        <v>67</v>
      </c>
      <c r="N32" s="375" t="s">
        <v>67</v>
      </c>
      <c r="O32" s="375" t="s">
        <v>67</v>
      </c>
      <c r="P32" s="375" t="s">
        <v>67</v>
      </c>
      <c r="Q32" s="375" t="s">
        <v>67</v>
      </c>
      <c r="R32" s="375" t="s">
        <v>67</v>
      </c>
      <c r="S32" s="375" t="s">
        <v>67</v>
      </c>
      <c r="T32" s="375" t="s">
        <v>67</v>
      </c>
      <c r="U32" s="375" t="s">
        <v>67</v>
      </c>
      <c r="V32" s="375" t="s">
        <v>67</v>
      </c>
      <c r="W32" s="375" t="s">
        <v>67</v>
      </c>
      <c r="X32" s="375" t="s">
        <v>67</v>
      </c>
      <c r="Y32" s="375" t="s">
        <v>67</v>
      </c>
      <c r="Z32" s="375" t="s">
        <v>67</v>
      </c>
      <c r="AA32" s="375" t="s">
        <v>67</v>
      </c>
      <c r="AB32" s="375" t="s">
        <v>67</v>
      </c>
      <c r="AC32" s="375" t="s">
        <v>67</v>
      </c>
      <c r="AD32" s="375" t="s">
        <v>67</v>
      </c>
      <c r="AE32" s="375" t="s">
        <v>67</v>
      </c>
      <c r="AF32" s="375" t="s">
        <v>67</v>
      </c>
      <c r="AG32" s="375" t="s">
        <v>67</v>
      </c>
      <c r="AH32" s="375" t="s">
        <v>67</v>
      </c>
      <c r="AI32" s="375" t="s">
        <v>67</v>
      </c>
      <c r="AJ32" s="375" t="s">
        <v>67</v>
      </c>
      <c r="AK32" s="375" t="s">
        <v>67</v>
      </c>
      <c r="AL32" s="375" t="s">
        <v>67</v>
      </c>
      <c r="AM32" s="375" t="s">
        <v>67</v>
      </c>
      <c r="AN32" s="375" t="s">
        <v>67</v>
      </c>
      <c r="AO32" s="375" t="s">
        <v>67</v>
      </c>
      <c r="AP32" s="375" t="s">
        <v>67</v>
      </c>
      <c r="AQ32" s="375" t="s">
        <v>67</v>
      </c>
      <c r="AR32" s="375" t="s">
        <v>67</v>
      </c>
      <c r="AS32" s="375" t="s">
        <v>67</v>
      </c>
      <c r="AT32" s="375" t="s">
        <v>67</v>
      </c>
      <c r="AU32" s="375" t="s">
        <v>67</v>
      </c>
      <c r="AV32" s="375" t="s">
        <v>67</v>
      </c>
      <c r="AW32" s="375" t="s">
        <v>67</v>
      </c>
      <c r="AX32" s="375" t="s">
        <v>67</v>
      </c>
      <c r="AY32" s="375" t="s">
        <v>67</v>
      </c>
      <c r="AZ32" s="375" t="s">
        <v>67</v>
      </c>
      <c r="BA32" s="375" t="s">
        <v>67</v>
      </c>
      <c r="BB32" s="375" t="s">
        <v>67</v>
      </c>
      <c r="BC32" s="375" t="s">
        <v>67</v>
      </c>
      <c r="BD32" s="375" t="s">
        <v>67</v>
      </c>
      <c r="BE32" s="375" t="s">
        <v>67</v>
      </c>
      <c r="BF32" s="375" t="s">
        <v>67</v>
      </c>
      <c r="BG32" s="375" t="s">
        <v>67</v>
      </c>
      <c r="BH32" s="375" t="s">
        <v>67</v>
      </c>
      <c r="BI32" s="375" t="s">
        <v>67</v>
      </c>
      <c r="BJ32" s="375" t="s">
        <v>67</v>
      </c>
      <c r="BK32" s="375" t="s">
        <v>67</v>
      </c>
      <c r="BL32" s="375" t="s">
        <v>67</v>
      </c>
      <c r="BM32" s="375" t="s">
        <v>67</v>
      </c>
      <c r="BN32" s="375" t="s">
        <v>67</v>
      </c>
      <c r="BO32" s="375" t="s">
        <v>67</v>
      </c>
      <c r="BP32" s="375" t="s">
        <v>67</v>
      </c>
      <c r="BQ32" s="375" t="s">
        <v>67</v>
      </c>
      <c r="BR32" s="375" t="s">
        <v>67</v>
      </c>
      <c r="BS32" s="375" t="s">
        <v>67</v>
      </c>
      <c r="BT32" s="375" t="s">
        <v>67</v>
      </c>
      <c r="BU32" s="375" t="s">
        <v>67</v>
      </c>
      <c r="BV32" s="375" t="s">
        <v>67</v>
      </c>
      <c r="BW32" s="375" t="s">
        <v>67</v>
      </c>
      <c r="BX32" s="375" t="s">
        <v>67</v>
      </c>
      <c r="BY32" s="375" t="s">
        <v>67</v>
      </c>
      <c r="BZ32" s="375" t="s">
        <v>67</v>
      </c>
      <c r="CA32" s="375" t="s">
        <v>67</v>
      </c>
      <c r="CB32" s="375" t="s">
        <v>67</v>
      </c>
      <c r="CC32" s="375" t="s">
        <v>67</v>
      </c>
      <c r="CD32" s="375" t="s">
        <v>593</v>
      </c>
      <c r="CE32" s="375" t="s">
        <v>747</v>
      </c>
      <c r="CF32" s="375" t="s">
        <v>67</v>
      </c>
      <c r="CG32" s="375" t="s">
        <v>67</v>
      </c>
      <c r="CH32" s="375" t="s">
        <v>67</v>
      </c>
      <c r="CI32" s="375" t="s">
        <v>67</v>
      </c>
      <c r="CJ32" s="375" t="s">
        <v>67</v>
      </c>
      <c r="CK32" s="374" t="s">
        <v>748</v>
      </c>
      <c r="CY32" s="80"/>
    </row>
    <row r="33" spans="1:177" s="81" customFormat="1" ht="12.75" customHeight="1" thickTop="1">
      <c r="A33" s="162" t="s">
        <v>181</v>
      </c>
      <c r="B33" s="376" t="s">
        <v>749</v>
      </c>
      <c r="C33" s="376" t="s">
        <v>750</v>
      </c>
      <c r="D33" s="376" t="s">
        <v>751</v>
      </c>
      <c r="E33" s="376" t="s">
        <v>67</v>
      </c>
      <c r="F33" s="376" t="s">
        <v>67</v>
      </c>
      <c r="G33" s="376" t="s">
        <v>67</v>
      </c>
      <c r="H33" s="378" t="s">
        <v>67</v>
      </c>
      <c r="I33" s="378" t="s">
        <v>67</v>
      </c>
      <c r="J33" s="378" t="s">
        <v>67</v>
      </c>
      <c r="K33" s="378" t="s">
        <v>67</v>
      </c>
      <c r="L33" s="378" t="s">
        <v>67</v>
      </c>
      <c r="M33" s="378" t="s">
        <v>67</v>
      </c>
      <c r="N33" s="378" t="s">
        <v>67</v>
      </c>
      <c r="O33" s="378" t="s">
        <v>67</v>
      </c>
      <c r="P33" s="378" t="s">
        <v>67</v>
      </c>
      <c r="Q33" s="378" t="s">
        <v>67</v>
      </c>
      <c r="R33" s="378" t="s">
        <v>67</v>
      </c>
      <c r="S33" s="378" t="s">
        <v>67</v>
      </c>
      <c r="T33" s="378" t="s">
        <v>67</v>
      </c>
      <c r="U33" s="378" t="s">
        <v>67</v>
      </c>
      <c r="V33" s="378" t="s">
        <v>67</v>
      </c>
      <c r="W33" s="378" t="s">
        <v>67</v>
      </c>
      <c r="X33" s="378" t="s">
        <v>67</v>
      </c>
      <c r="Y33" s="378" t="s">
        <v>67</v>
      </c>
      <c r="Z33" s="378" t="s">
        <v>67</v>
      </c>
      <c r="AA33" s="378" t="s">
        <v>67</v>
      </c>
      <c r="AB33" s="378" t="s">
        <v>67</v>
      </c>
      <c r="AC33" s="378" t="s">
        <v>67</v>
      </c>
      <c r="AD33" s="378" t="s">
        <v>67</v>
      </c>
      <c r="AE33" s="378" t="s">
        <v>67</v>
      </c>
      <c r="AF33" s="378" t="s">
        <v>67</v>
      </c>
      <c r="AG33" s="378" t="s">
        <v>67</v>
      </c>
      <c r="AH33" s="378" t="s">
        <v>67</v>
      </c>
      <c r="AI33" s="378" t="s">
        <v>67</v>
      </c>
      <c r="AJ33" s="378" t="s">
        <v>67</v>
      </c>
      <c r="AK33" s="378" t="s">
        <v>67</v>
      </c>
      <c r="AL33" s="378" t="s">
        <v>67</v>
      </c>
      <c r="AM33" s="378" t="s">
        <v>67</v>
      </c>
      <c r="AN33" s="378" t="s">
        <v>67</v>
      </c>
      <c r="AO33" s="378" t="s">
        <v>67</v>
      </c>
      <c r="AP33" s="378" t="s">
        <v>67</v>
      </c>
      <c r="AQ33" s="378" t="s">
        <v>67</v>
      </c>
      <c r="AR33" s="378" t="s">
        <v>67</v>
      </c>
      <c r="AS33" s="378" t="s">
        <v>67</v>
      </c>
      <c r="AT33" s="378" t="s">
        <v>67</v>
      </c>
      <c r="AU33" s="378" t="s">
        <v>67</v>
      </c>
      <c r="AV33" s="378" t="s">
        <v>67</v>
      </c>
      <c r="AW33" s="378" t="s">
        <v>67</v>
      </c>
      <c r="AX33" s="378" t="s">
        <v>67</v>
      </c>
      <c r="AY33" s="378" t="s">
        <v>67</v>
      </c>
      <c r="AZ33" s="378" t="s">
        <v>67</v>
      </c>
      <c r="BA33" s="378" t="s">
        <v>67</v>
      </c>
      <c r="BB33" s="378" t="s">
        <v>67</v>
      </c>
      <c r="BC33" s="378" t="s">
        <v>67</v>
      </c>
      <c r="BD33" s="378" t="s">
        <v>67</v>
      </c>
      <c r="BE33" s="378" t="s">
        <v>67</v>
      </c>
      <c r="BF33" s="378" t="s">
        <v>67</v>
      </c>
      <c r="BG33" s="378" t="s">
        <v>67</v>
      </c>
      <c r="BH33" s="378" t="s">
        <v>67</v>
      </c>
      <c r="BI33" s="378" t="s">
        <v>67</v>
      </c>
      <c r="BJ33" s="378" t="s">
        <v>67</v>
      </c>
      <c r="BK33" s="378" t="s">
        <v>67</v>
      </c>
      <c r="BL33" s="378" t="s">
        <v>67</v>
      </c>
      <c r="BM33" s="378" t="s">
        <v>67</v>
      </c>
      <c r="BN33" s="378" t="s">
        <v>67</v>
      </c>
      <c r="BO33" s="378" t="s">
        <v>67</v>
      </c>
      <c r="BP33" s="378" t="s">
        <v>67</v>
      </c>
      <c r="BQ33" s="378" t="s">
        <v>67</v>
      </c>
      <c r="BR33" s="378" t="s">
        <v>67</v>
      </c>
      <c r="BS33" s="378" t="s">
        <v>67</v>
      </c>
      <c r="BT33" s="378" t="s">
        <v>67</v>
      </c>
      <c r="BU33" s="378" t="s">
        <v>67</v>
      </c>
      <c r="BV33" s="378" t="s">
        <v>67</v>
      </c>
      <c r="BW33" s="378" t="s">
        <v>67</v>
      </c>
      <c r="BX33" s="378" t="s">
        <v>67</v>
      </c>
      <c r="BY33" s="378" t="s">
        <v>67</v>
      </c>
      <c r="BZ33" s="378" t="s">
        <v>67</v>
      </c>
      <c r="CA33" s="378" t="s">
        <v>67</v>
      </c>
      <c r="CB33" s="378" t="s">
        <v>67</v>
      </c>
      <c r="CC33" s="378" t="s">
        <v>67</v>
      </c>
      <c r="CD33" s="378" t="s">
        <v>67</v>
      </c>
      <c r="CE33" s="378" t="s">
        <v>67</v>
      </c>
      <c r="CF33" s="378" t="s">
        <v>67</v>
      </c>
      <c r="CG33" s="378" t="s">
        <v>67</v>
      </c>
      <c r="CH33" s="378" t="s">
        <v>67</v>
      </c>
      <c r="CI33" s="378" t="s">
        <v>67</v>
      </c>
      <c r="CJ33" s="378" t="s">
        <v>67</v>
      </c>
      <c r="CK33" s="377" t="s">
        <v>67</v>
      </c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8"/>
      <c r="CZ33" s="77"/>
      <c r="DA33" s="77"/>
      <c r="DB33" s="77"/>
      <c r="DC33" s="77"/>
      <c r="DD33" s="77"/>
      <c r="DE33" s="77"/>
      <c r="DF33" s="77"/>
      <c r="DG33" s="77"/>
      <c r="DH33" s="77"/>
      <c r="DI33" s="77"/>
      <c r="DJ33" s="77"/>
      <c r="DK33" s="77"/>
      <c r="DL33" s="77"/>
      <c r="DM33" s="77"/>
      <c r="DN33" s="77"/>
      <c r="DO33" s="77"/>
      <c r="DP33" s="77"/>
      <c r="DQ33" s="77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</row>
    <row r="34" spans="1:177" s="81" customFormat="1" ht="12.75" customHeight="1">
      <c r="A34" s="162" t="s">
        <v>181</v>
      </c>
      <c r="B34" s="376" t="s">
        <v>752</v>
      </c>
      <c r="C34" s="376" t="s">
        <v>753</v>
      </c>
      <c r="D34" s="376" t="s">
        <v>754</v>
      </c>
      <c r="E34" s="376" t="s">
        <v>442</v>
      </c>
      <c r="F34" s="376" t="s">
        <v>67</v>
      </c>
      <c r="G34" s="376" t="s">
        <v>67</v>
      </c>
      <c r="H34" s="378" t="s">
        <v>67</v>
      </c>
      <c r="I34" s="378" t="s">
        <v>67</v>
      </c>
      <c r="J34" s="378" t="s">
        <v>67</v>
      </c>
      <c r="K34" s="378" t="s">
        <v>67</v>
      </c>
      <c r="L34" s="378" t="s">
        <v>67</v>
      </c>
      <c r="M34" s="378" t="s">
        <v>67</v>
      </c>
      <c r="N34" s="378" t="s">
        <v>67</v>
      </c>
      <c r="O34" s="378" t="s">
        <v>67</v>
      </c>
      <c r="P34" s="378" t="s">
        <v>67</v>
      </c>
      <c r="Q34" s="378" t="s">
        <v>67</v>
      </c>
      <c r="R34" s="378" t="s">
        <v>67</v>
      </c>
      <c r="S34" s="378" t="s">
        <v>67</v>
      </c>
      <c r="T34" s="378" t="s">
        <v>67</v>
      </c>
      <c r="U34" s="378" t="s">
        <v>67</v>
      </c>
      <c r="V34" s="378" t="s">
        <v>67</v>
      </c>
      <c r="W34" s="378" t="s">
        <v>67</v>
      </c>
      <c r="X34" s="378" t="s">
        <v>67</v>
      </c>
      <c r="Y34" s="378" t="s">
        <v>67</v>
      </c>
      <c r="Z34" s="378" t="s">
        <v>67</v>
      </c>
      <c r="AA34" s="378" t="s">
        <v>67</v>
      </c>
      <c r="AB34" s="378" t="s">
        <v>67</v>
      </c>
      <c r="AC34" s="378" t="s">
        <v>67</v>
      </c>
      <c r="AD34" s="378" t="s">
        <v>67</v>
      </c>
      <c r="AE34" s="378" t="s">
        <v>67</v>
      </c>
      <c r="AF34" s="378" t="s">
        <v>67</v>
      </c>
      <c r="AG34" s="378" t="s">
        <v>67</v>
      </c>
      <c r="AH34" s="378" t="s">
        <v>67</v>
      </c>
      <c r="AI34" s="378" t="s">
        <v>67</v>
      </c>
      <c r="AJ34" s="378" t="s">
        <v>67</v>
      </c>
      <c r="AK34" s="378" t="s">
        <v>67</v>
      </c>
      <c r="AL34" s="378" t="s">
        <v>67</v>
      </c>
      <c r="AM34" s="378" t="s">
        <v>67</v>
      </c>
      <c r="AN34" s="378" t="s">
        <v>67</v>
      </c>
      <c r="AO34" s="378" t="s">
        <v>67</v>
      </c>
      <c r="AP34" s="378" t="s">
        <v>67</v>
      </c>
      <c r="AQ34" s="378" t="s">
        <v>67</v>
      </c>
      <c r="AR34" s="378" t="s">
        <v>67</v>
      </c>
      <c r="AS34" s="378" t="s">
        <v>67</v>
      </c>
      <c r="AT34" s="378" t="s">
        <v>67</v>
      </c>
      <c r="AU34" s="378" t="s">
        <v>67</v>
      </c>
      <c r="AV34" s="378" t="s">
        <v>67</v>
      </c>
      <c r="AW34" s="378" t="s">
        <v>67</v>
      </c>
      <c r="AX34" s="378" t="s">
        <v>67</v>
      </c>
      <c r="AY34" s="378" t="s">
        <v>67</v>
      </c>
      <c r="AZ34" s="378" t="s">
        <v>67</v>
      </c>
      <c r="BA34" s="378" t="s">
        <v>67</v>
      </c>
      <c r="BB34" s="378" t="s">
        <v>67</v>
      </c>
      <c r="BC34" s="378" t="s">
        <v>67</v>
      </c>
      <c r="BD34" s="378" t="s">
        <v>67</v>
      </c>
      <c r="BE34" s="378" t="s">
        <v>67</v>
      </c>
      <c r="BF34" s="378" t="s">
        <v>67</v>
      </c>
      <c r="BG34" s="378" t="s">
        <v>67</v>
      </c>
      <c r="BH34" s="378" t="s">
        <v>67</v>
      </c>
      <c r="BI34" s="378" t="s">
        <v>67</v>
      </c>
      <c r="BJ34" s="378" t="s">
        <v>67</v>
      </c>
      <c r="BK34" s="378" t="s">
        <v>67</v>
      </c>
      <c r="BL34" s="378" t="s">
        <v>67</v>
      </c>
      <c r="BM34" s="378" t="s">
        <v>67</v>
      </c>
      <c r="BN34" s="378" t="s">
        <v>67</v>
      </c>
      <c r="BO34" s="378" t="s">
        <v>67</v>
      </c>
      <c r="BP34" s="378" t="s">
        <v>67</v>
      </c>
      <c r="BQ34" s="378" t="s">
        <v>67</v>
      </c>
      <c r="BR34" s="378" t="s">
        <v>67</v>
      </c>
      <c r="BS34" s="378" t="s">
        <v>67</v>
      </c>
      <c r="BT34" s="378" t="s">
        <v>67</v>
      </c>
      <c r="BU34" s="378" t="s">
        <v>67</v>
      </c>
      <c r="BV34" s="378" t="s">
        <v>67</v>
      </c>
      <c r="BW34" s="378" t="s">
        <v>67</v>
      </c>
      <c r="BX34" s="378" t="s">
        <v>67</v>
      </c>
      <c r="BY34" s="378" t="s">
        <v>67</v>
      </c>
      <c r="BZ34" s="378" t="s">
        <v>755</v>
      </c>
      <c r="CA34" s="378" t="s">
        <v>67</v>
      </c>
      <c r="CB34" s="378" t="s">
        <v>756</v>
      </c>
      <c r="CC34" s="378" t="s">
        <v>67</v>
      </c>
      <c r="CD34" s="378" t="s">
        <v>757</v>
      </c>
      <c r="CE34" s="378" t="s">
        <v>758</v>
      </c>
      <c r="CF34" s="378" t="s">
        <v>67</v>
      </c>
      <c r="CG34" s="378" t="s">
        <v>67</v>
      </c>
      <c r="CH34" s="378" t="s">
        <v>67</v>
      </c>
      <c r="CI34" s="378" t="s">
        <v>67</v>
      </c>
      <c r="CJ34" s="378" t="s">
        <v>67</v>
      </c>
      <c r="CK34" s="377" t="s">
        <v>759</v>
      </c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8"/>
      <c r="CZ34" s="77"/>
      <c r="DA34" s="77"/>
      <c r="DB34" s="77"/>
      <c r="DC34" s="77"/>
      <c r="DD34" s="77"/>
      <c r="DE34" s="77"/>
      <c r="DF34" s="77"/>
      <c r="DG34" s="77"/>
      <c r="DH34" s="77"/>
      <c r="DI34" s="77"/>
      <c r="DJ34" s="77"/>
      <c r="DK34" s="77"/>
      <c r="DL34" s="77"/>
      <c r="DM34" s="77"/>
      <c r="DN34" s="77"/>
      <c r="DO34" s="77"/>
      <c r="DP34" s="77"/>
      <c r="DQ34" s="77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7"/>
      <c r="EU34" s="77"/>
      <c r="EV34" s="77"/>
      <c r="EW34" s="77"/>
      <c r="EX34" s="77"/>
      <c r="EY34" s="77"/>
      <c r="EZ34" s="77"/>
      <c r="FA34" s="77"/>
      <c r="FB34" s="77"/>
      <c r="FC34" s="77"/>
      <c r="FD34" s="77"/>
      <c r="FE34" s="77"/>
      <c r="FF34" s="77"/>
      <c r="FG34" s="77"/>
      <c r="FH34" s="77"/>
      <c r="FI34" s="77"/>
      <c r="FJ34" s="77"/>
      <c r="FK34" s="77"/>
      <c r="FL34" s="77"/>
      <c r="FM34" s="77"/>
      <c r="FN34" s="77"/>
      <c r="FO34" s="77"/>
      <c r="FP34" s="77"/>
      <c r="FQ34" s="77"/>
      <c r="FR34" s="77"/>
      <c r="FS34" s="77"/>
      <c r="FT34" s="77"/>
      <c r="FU34" s="77"/>
    </row>
    <row r="35" spans="1:177" s="81" customFormat="1" ht="12.75" customHeight="1">
      <c r="A35" s="162" t="s">
        <v>181</v>
      </c>
      <c r="B35" s="376" t="s">
        <v>760</v>
      </c>
      <c r="C35" s="376" t="s">
        <v>761</v>
      </c>
      <c r="D35" s="376" t="s">
        <v>762</v>
      </c>
      <c r="E35" s="376" t="s">
        <v>337</v>
      </c>
      <c r="F35" s="376" t="s">
        <v>67</v>
      </c>
      <c r="G35" s="376" t="s">
        <v>67</v>
      </c>
      <c r="H35" s="378" t="s">
        <v>67</v>
      </c>
      <c r="I35" s="378" t="s">
        <v>67</v>
      </c>
      <c r="J35" s="378" t="s">
        <v>67</v>
      </c>
      <c r="K35" s="378" t="s">
        <v>67</v>
      </c>
      <c r="L35" s="378" t="s">
        <v>67</v>
      </c>
      <c r="M35" s="378" t="s">
        <v>67</v>
      </c>
      <c r="N35" s="378" t="s">
        <v>67</v>
      </c>
      <c r="O35" s="378" t="s">
        <v>67</v>
      </c>
      <c r="P35" s="378" t="s">
        <v>67</v>
      </c>
      <c r="Q35" s="378" t="s">
        <v>67</v>
      </c>
      <c r="R35" s="378" t="s">
        <v>67</v>
      </c>
      <c r="S35" s="378" t="s">
        <v>67</v>
      </c>
      <c r="T35" s="378" t="s">
        <v>67</v>
      </c>
      <c r="U35" s="378" t="s">
        <v>67</v>
      </c>
      <c r="V35" s="378" t="s">
        <v>67</v>
      </c>
      <c r="W35" s="378" t="s">
        <v>67</v>
      </c>
      <c r="X35" s="378" t="s">
        <v>67</v>
      </c>
      <c r="Y35" s="378" t="s">
        <v>67</v>
      </c>
      <c r="Z35" s="378" t="s">
        <v>67</v>
      </c>
      <c r="AA35" s="378" t="s">
        <v>67</v>
      </c>
      <c r="AB35" s="378" t="s">
        <v>67</v>
      </c>
      <c r="AC35" s="378" t="s">
        <v>67</v>
      </c>
      <c r="AD35" s="378" t="s">
        <v>67</v>
      </c>
      <c r="AE35" s="378" t="s">
        <v>67</v>
      </c>
      <c r="AF35" s="378" t="s">
        <v>67</v>
      </c>
      <c r="AG35" s="378" t="s">
        <v>67</v>
      </c>
      <c r="AH35" s="378" t="s">
        <v>67</v>
      </c>
      <c r="AI35" s="378" t="s">
        <v>67</v>
      </c>
      <c r="AJ35" s="378" t="s">
        <v>67</v>
      </c>
      <c r="AK35" s="378" t="s">
        <v>67</v>
      </c>
      <c r="AL35" s="378" t="s">
        <v>67</v>
      </c>
      <c r="AM35" s="378" t="s">
        <v>67</v>
      </c>
      <c r="AN35" s="378" t="s">
        <v>67</v>
      </c>
      <c r="AO35" s="378" t="s">
        <v>67</v>
      </c>
      <c r="AP35" s="378" t="s">
        <v>67</v>
      </c>
      <c r="AQ35" s="378" t="s">
        <v>67</v>
      </c>
      <c r="AR35" s="378" t="s">
        <v>67</v>
      </c>
      <c r="AS35" s="378" t="s">
        <v>67</v>
      </c>
      <c r="AT35" s="378" t="s">
        <v>67</v>
      </c>
      <c r="AU35" s="378" t="s">
        <v>67</v>
      </c>
      <c r="AV35" s="378" t="s">
        <v>67</v>
      </c>
      <c r="AW35" s="378" t="s">
        <v>67</v>
      </c>
      <c r="AX35" s="378" t="s">
        <v>67</v>
      </c>
      <c r="AY35" s="378" t="s">
        <v>67</v>
      </c>
      <c r="AZ35" s="378" t="s">
        <v>67</v>
      </c>
      <c r="BA35" s="378" t="s">
        <v>67</v>
      </c>
      <c r="BB35" s="378" t="s">
        <v>67</v>
      </c>
      <c r="BC35" s="378" t="s">
        <v>67</v>
      </c>
      <c r="BD35" s="378" t="s">
        <v>67</v>
      </c>
      <c r="BE35" s="378" t="s">
        <v>67</v>
      </c>
      <c r="BF35" s="378" t="s">
        <v>67</v>
      </c>
      <c r="BG35" s="378" t="s">
        <v>67</v>
      </c>
      <c r="BH35" s="378" t="s">
        <v>67</v>
      </c>
      <c r="BI35" s="378" t="s">
        <v>67</v>
      </c>
      <c r="BJ35" s="378" t="s">
        <v>67</v>
      </c>
      <c r="BK35" s="378" t="s">
        <v>67</v>
      </c>
      <c r="BL35" s="378" t="s">
        <v>67</v>
      </c>
      <c r="BM35" s="378" t="s">
        <v>67</v>
      </c>
      <c r="BN35" s="378" t="s">
        <v>67</v>
      </c>
      <c r="BO35" s="378" t="s">
        <v>67</v>
      </c>
      <c r="BP35" s="378" t="s">
        <v>67</v>
      </c>
      <c r="BQ35" s="378" t="s">
        <v>67</v>
      </c>
      <c r="BR35" s="378" t="s">
        <v>67</v>
      </c>
      <c r="BS35" s="378" t="s">
        <v>67</v>
      </c>
      <c r="BT35" s="378" t="s">
        <v>67</v>
      </c>
      <c r="BU35" s="378" t="s">
        <v>67</v>
      </c>
      <c r="BV35" s="378" t="s">
        <v>67</v>
      </c>
      <c r="BW35" s="378" t="s">
        <v>67</v>
      </c>
      <c r="BX35" s="378" t="s">
        <v>67</v>
      </c>
      <c r="BY35" s="378" t="s">
        <v>67</v>
      </c>
      <c r="BZ35" s="378" t="s">
        <v>763</v>
      </c>
      <c r="CA35" s="378" t="s">
        <v>67</v>
      </c>
      <c r="CB35" s="378" t="s">
        <v>764</v>
      </c>
      <c r="CC35" s="378" t="s">
        <v>67</v>
      </c>
      <c r="CD35" s="378" t="s">
        <v>765</v>
      </c>
      <c r="CE35" s="378" t="s">
        <v>766</v>
      </c>
      <c r="CF35" s="378" t="s">
        <v>67</v>
      </c>
      <c r="CG35" s="378" t="s">
        <v>67</v>
      </c>
      <c r="CH35" s="378" t="s">
        <v>67</v>
      </c>
      <c r="CI35" s="378" t="s">
        <v>67</v>
      </c>
      <c r="CJ35" s="378" t="s">
        <v>67</v>
      </c>
      <c r="CK35" s="377" t="s">
        <v>767</v>
      </c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8"/>
      <c r="CZ35" s="77"/>
      <c r="DA35" s="77"/>
      <c r="DB35" s="77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77"/>
      <c r="DN35" s="77"/>
      <c r="DO35" s="77"/>
      <c r="DP35" s="77"/>
      <c r="DQ35" s="77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77"/>
      <c r="EW35" s="77"/>
      <c r="EX35" s="77"/>
      <c r="EY35" s="77"/>
      <c r="EZ35" s="77"/>
      <c r="FA35" s="77"/>
      <c r="FB35" s="77"/>
      <c r="FC35" s="77"/>
      <c r="FD35" s="77"/>
      <c r="FE35" s="77"/>
      <c r="FF35" s="77"/>
      <c r="FG35" s="77"/>
      <c r="FH35" s="77"/>
      <c r="FI35" s="77"/>
      <c r="FJ35" s="77"/>
      <c r="FK35" s="77"/>
      <c r="FL35" s="77"/>
      <c r="FM35" s="77"/>
      <c r="FN35" s="77"/>
      <c r="FO35" s="77"/>
      <c r="FP35" s="77"/>
      <c r="FQ35" s="77"/>
      <c r="FR35" s="77"/>
      <c r="FS35" s="77"/>
      <c r="FT35" s="77"/>
      <c r="FU35" s="77"/>
    </row>
    <row r="36" spans="1:177" s="81" customFormat="1" ht="12.75" customHeight="1">
      <c r="A36" s="162" t="s">
        <v>181</v>
      </c>
      <c r="B36" s="376" t="s">
        <v>768</v>
      </c>
      <c r="C36" s="376" t="s">
        <v>769</v>
      </c>
      <c r="D36" s="376" t="s">
        <v>770</v>
      </c>
      <c r="E36" s="376" t="s">
        <v>771</v>
      </c>
      <c r="F36" s="376" t="s">
        <v>67</v>
      </c>
      <c r="G36" s="376" t="s">
        <v>67</v>
      </c>
      <c r="H36" s="378" t="s">
        <v>67</v>
      </c>
      <c r="I36" s="378" t="s">
        <v>67</v>
      </c>
      <c r="J36" s="378" t="s">
        <v>67</v>
      </c>
      <c r="K36" s="378" t="s">
        <v>67</v>
      </c>
      <c r="L36" s="378" t="s">
        <v>67</v>
      </c>
      <c r="M36" s="378" t="s">
        <v>67</v>
      </c>
      <c r="N36" s="378" t="s">
        <v>67</v>
      </c>
      <c r="O36" s="378" t="s">
        <v>67</v>
      </c>
      <c r="P36" s="378" t="s">
        <v>67</v>
      </c>
      <c r="Q36" s="378" t="s">
        <v>67</v>
      </c>
      <c r="R36" s="378" t="s">
        <v>67</v>
      </c>
      <c r="S36" s="378" t="s">
        <v>67</v>
      </c>
      <c r="T36" s="378" t="s">
        <v>67</v>
      </c>
      <c r="U36" s="378" t="s">
        <v>67</v>
      </c>
      <c r="V36" s="378" t="s">
        <v>67</v>
      </c>
      <c r="W36" s="378" t="s">
        <v>67</v>
      </c>
      <c r="X36" s="378" t="s">
        <v>67</v>
      </c>
      <c r="Y36" s="378" t="s">
        <v>67</v>
      </c>
      <c r="Z36" s="378" t="s">
        <v>67</v>
      </c>
      <c r="AA36" s="378" t="s">
        <v>67</v>
      </c>
      <c r="AB36" s="378" t="s">
        <v>67</v>
      </c>
      <c r="AC36" s="378" t="s">
        <v>67</v>
      </c>
      <c r="AD36" s="378" t="s">
        <v>67</v>
      </c>
      <c r="AE36" s="378" t="s">
        <v>67</v>
      </c>
      <c r="AF36" s="378" t="s">
        <v>67</v>
      </c>
      <c r="AG36" s="378" t="s">
        <v>67</v>
      </c>
      <c r="AH36" s="378" t="s">
        <v>67</v>
      </c>
      <c r="AI36" s="378" t="s">
        <v>67</v>
      </c>
      <c r="AJ36" s="378" t="s">
        <v>67</v>
      </c>
      <c r="AK36" s="378" t="s">
        <v>67</v>
      </c>
      <c r="AL36" s="378" t="s">
        <v>67</v>
      </c>
      <c r="AM36" s="378" t="s">
        <v>67</v>
      </c>
      <c r="AN36" s="378" t="s">
        <v>67</v>
      </c>
      <c r="AO36" s="378" t="s">
        <v>67</v>
      </c>
      <c r="AP36" s="378" t="s">
        <v>67</v>
      </c>
      <c r="AQ36" s="378" t="s">
        <v>67</v>
      </c>
      <c r="AR36" s="378" t="s">
        <v>67</v>
      </c>
      <c r="AS36" s="378" t="s">
        <v>67</v>
      </c>
      <c r="AT36" s="378" t="s">
        <v>67</v>
      </c>
      <c r="AU36" s="378" t="s">
        <v>67</v>
      </c>
      <c r="AV36" s="378" t="s">
        <v>67</v>
      </c>
      <c r="AW36" s="378" t="s">
        <v>67</v>
      </c>
      <c r="AX36" s="378" t="s">
        <v>67</v>
      </c>
      <c r="AY36" s="378" t="s">
        <v>67</v>
      </c>
      <c r="AZ36" s="378" t="s">
        <v>67</v>
      </c>
      <c r="BA36" s="378" t="s">
        <v>67</v>
      </c>
      <c r="BB36" s="378" t="s">
        <v>67</v>
      </c>
      <c r="BC36" s="378" t="s">
        <v>67</v>
      </c>
      <c r="BD36" s="378" t="s">
        <v>67</v>
      </c>
      <c r="BE36" s="378" t="s">
        <v>67</v>
      </c>
      <c r="BF36" s="378" t="s">
        <v>67</v>
      </c>
      <c r="BG36" s="378" t="s">
        <v>67</v>
      </c>
      <c r="BH36" s="378" t="s">
        <v>67</v>
      </c>
      <c r="BI36" s="378" t="s">
        <v>67</v>
      </c>
      <c r="BJ36" s="378" t="s">
        <v>67</v>
      </c>
      <c r="BK36" s="378" t="s">
        <v>67</v>
      </c>
      <c r="BL36" s="378" t="s">
        <v>67</v>
      </c>
      <c r="BM36" s="378" t="s">
        <v>67</v>
      </c>
      <c r="BN36" s="378" t="s">
        <v>67</v>
      </c>
      <c r="BO36" s="378" t="s">
        <v>67</v>
      </c>
      <c r="BP36" s="378" t="s">
        <v>67</v>
      </c>
      <c r="BQ36" s="378" t="s">
        <v>67</v>
      </c>
      <c r="BR36" s="378" t="s">
        <v>67</v>
      </c>
      <c r="BS36" s="378" t="s">
        <v>67</v>
      </c>
      <c r="BT36" s="378" t="s">
        <v>67</v>
      </c>
      <c r="BU36" s="378" t="s">
        <v>67</v>
      </c>
      <c r="BV36" s="378" t="s">
        <v>67</v>
      </c>
      <c r="BW36" s="378" t="s">
        <v>67</v>
      </c>
      <c r="BX36" s="378" t="s">
        <v>67</v>
      </c>
      <c r="BY36" s="378" t="s">
        <v>67</v>
      </c>
      <c r="BZ36" s="378" t="s">
        <v>772</v>
      </c>
      <c r="CA36" s="378" t="s">
        <v>67</v>
      </c>
      <c r="CB36" s="378" t="s">
        <v>773</v>
      </c>
      <c r="CC36" s="378" t="s">
        <v>67</v>
      </c>
      <c r="CD36" s="378" t="s">
        <v>774</v>
      </c>
      <c r="CE36" s="378" t="s">
        <v>775</v>
      </c>
      <c r="CF36" s="378" t="s">
        <v>67</v>
      </c>
      <c r="CG36" s="378" t="s">
        <v>67</v>
      </c>
      <c r="CH36" s="378" t="s">
        <v>67</v>
      </c>
      <c r="CI36" s="378" t="s">
        <v>67</v>
      </c>
      <c r="CJ36" s="378" t="s">
        <v>67</v>
      </c>
      <c r="CK36" s="377" t="s">
        <v>776</v>
      </c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8"/>
      <c r="CZ36" s="77"/>
      <c r="DA36" s="77"/>
      <c r="DB36" s="77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77"/>
      <c r="DN36" s="77"/>
      <c r="DO36" s="77"/>
      <c r="DP36" s="77"/>
      <c r="DQ36" s="77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77"/>
      <c r="EW36" s="77"/>
      <c r="EX36" s="77"/>
      <c r="EY36" s="77"/>
      <c r="EZ36" s="77"/>
      <c r="FA36" s="77"/>
      <c r="FB36" s="77"/>
      <c r="FC36" s="77"/>
      <c r="FD36" s="77"/>
      <c r="FE36" s="77"/>
      <c r="FF36" s="77"/>
      <c r="FG36" s="77"/>
      <c r="FH36" s="77"/>
      <c r="FI36" s="77"/>
      <c r="FJ36" s="77"/>
      <c r="FK36" s="77"/>
      <c r="FL36" s="77"/>
      <c r="FM36" s="77"/>
      <c r="FN36" s="77"/>
      <c r="FO36" s="77"/>
      <c r="FP36" s="77"/>
      <c r="FQ36" s="77"/>
      <c r="FR36" s="77"/>
      <c r="FS36" s="77"/>
      <c r="FT36" s="77"/>
      <c r="FU36" s="77"/>
    </row>
    <row r="37" spans="1:177" s="81" customFormat="1" ht="12.75" customHeight="1">
      <c r="A37" s="162" t="s">
        <v>181</v>
      </c>
      <c r="B37" s="376" t="s">
        <v>777</v>
      </c>
      <c r="C37" s="376" t="s">
        <v>778</v>
      </c>
      <c r="D37" s="376" t="s">
        <v>779</v>
      </c>
      <c r="E37" s="376" t="s">
        <v>339</v>
      </c>
      <c r="F37" s="376" t="s">
        <v>67</v>
      </c>
      <c r="G37" s="376" t="s">
        <v>67</v>
      </c>
      <c r="H37" s="378" t="s">
        <v>67</v>
      </c>
      <c r="I37" s="378" t="s">
        <v>67</v>
      </c>
      <c r="J37" s="378" t="s">
        <v>67</v>
      </c>
      <c r="K37" s="378" t="s">
        <v>67</v>
      </c>
      <c r="L37" s="378" t="s">
        <v>67</v>
      </c>
      <c r="M37" s="378" t="s">
        <v>67</v>
      </c>
      <c r="N37" s="378" t="s">
        <v>67</v>
      </c>
      <c r="O37" s="378" t="s">
        <v>67</v>
      </c>
      <c r="P37" s="378" t="s">
        <v>67</v>
      </c>
      <c r="Q37" s="378" t="s">
        <v>67</v>
      </c>
      <c r="R37" s="378" t="s">
        <v>67</v>
      </c>
      <c r="S37" s="378" t="s">
        <v>67</v>
      </c>
      <c r="T37" s="378" t="s">
        <v>67</v>
      </c>
      <c r="U37" s="378" t="s">
        <v>67</v>
      </c>
      <c r="V37" s="378" t="s">
        <v>67</v>
      </c>
      <c r="W37" s="378" t="s">
        <v>67</v>
      </c>
      <c r="X37" s="378" t="s">
        <v>67</v>
      </c>
      <c r="Y37" s="378" t="s">
        <v>67</v>
      </c>
      <c r="Z37" s="378" t="s">
        <v>67</v>
      </c>
      <c r="AA37" s="378" t="s">
        <v>67</v>
      </c>
      <c r="AB37" s="378" t="s">
        <v>67</v>
      </c>
      <c r="AC37" s="378" t="s">
        <v>67</v>
      </c>
      <c r="AD37" s="378" t="s">
        <v>67</v>
      </c>
      <c r="AE37" s="378" t="s">
        <v>67</v>
      </c>
      <c r="AF37" s="378" t="s">
        <v>67</v>
      </c>
      <c r="AG37" s="378" t="s">
        <v>67</v>
      </c>
      <c r="AH37" s="378" t="s">
        <v>67</v>
      </c>
      <c r="AI37" s="378" t="s">
        <v>67</v>
      </c>
      <c r="AJ37" s="378" t="s">
        <v>67</v>
      </c>
      <c r="AK37" s="378" t="s">
        <v>67</v>
      </c>
      <c r="AL37" s="378" t="s">
        <v>67</v>
      </c>
      <c r="AM37" s="378" t="s">
        <v>67</v>
      </c>
      <c r="AN37" s="378" t="s">
        <v>67</v>
      </c>
      <c r="AO37" s="378" t="s">
        <v>67</v>
      </c>
      <c r="AP37" s="378" t="s">
        <v>67</v>
      </c>
      <c r="AQ37" s="378" t="s">
        <v>67</v>
      </c>
      <c r="AR37" s="378" t="s">
        <v>67</v>
      </c>
      <c r="AS37" s="378" t="s">
        <v>67</v>
      </c>
      <c r="AT37" s="378" t="s">
        <v>67</v>
      </c>
      <c r="AU37" s="378" t="s">
        <v>67</v>
      </c>
      <c r="AV37" s="378" t="s">
        <v>67</v>
      </c>
      <c r="AW37" s="378" t="s">
        <v>67</v>
      </c>
      <c r="AX37" s="378" t="s">
        <v>67</v>
      </c>
      <c r="AY37" s="378" t="s">
        <v>67</v>
      </c>
      <c r="AZ37" s="378" t="s">
        <v>67</v>
      </c>
      <c r="BA37" s="378" t="s">
        <v>67</v>
      </c>
      <c r="BB37" s="378" t="s">
        <v>67</v>
      </c>
      <c r="BC37" s="378" t="s">
        <v>67</v>
      </c>
      <c r="BD37" s="378" t="s">
        <v>67</v>
      </c>
      <c r="BE37" s="378" t="s">
        <v>67</v>
      </c>
      <c r="BF37" s="378" t="s">
        <v>67</v>
      </c>
      <c r="BG37" s="378" t="s">
        <v>67</v>
      </c>
      <c r="BH37" s="378" t="s">
        <v>67</v>
      </c>
      <c r="BI37" s="378" t="s">
        <v>67</v>
      </c>
      <c r="BJ37" s="378" t="s">
        <v>67</v>
      </c>
      <c r="BK37" s="378" t="s">
        <v>67</v>
      </c>
      <c r="BL37" s="378" t="s">
        <v>67</v>
      </c>
      <c r="BM37" s="378" t="s">
        <v>67</v>
      </c>
      <c r="BN37" s="378" t="s">
        <v>67</v>
      </c>
      <c r="BO37" s="378" t="s">
        <v>67</v>
      </c>
      <c r="BP37" s="378" t="s">
        <v>67</v>
      </c>
      <c r="BQ37" s="378" t="s">
        <v>67</v>
      </c>
      <c r="BR37" s="378" t="s">
        <v>67</v>
      </c>
      <c r="BS37" s="378" t="s">
        <v>67</v>
      </c>
      <c r="BT37" s="378" t="s">
        <v>67</v>
      </c>
      <c r="BU37" s="378" t="s">
        <v>67</v>
      </c>
      <c r="BV37" s="378" t="s">
        <v>67</v>
      </c>
      <c r="BW37" s="378" t="s">
        <v>67</v>
      </c>
      <c r="BX37" s="378" t="s">
        <v>67</v>
      </c>
      <c r="BY37" s="378" t="s">
        <v>67</v>
      </c>
      <c r="BZ37" s="378" t="s">
        <v>780</v>
      </c>
      <c r="CA37" s="378" t="s">
        <v>67</v>
      </c>
      <c r="CB37" s="378" t="s">
        <v>781</v>
      </c>
      <c r="CC37" s="378" t="s">
        <v>67</v>
      </c>
      <c r="CD37" s="378" t="s">
        <v>782</v>
      </c>
      <c r="CE37" s="378" t="s">
        <v>783</v>
      </c>
      <c r="CF37" s="378" t="s">
        <v>67</v>
      </c>
      <c r="CG37" s="378" t="s">
        <v>67</v>
      </c>
      <c r="CH37" s="378" t="s">
        <v>67</v>
      </c>
      <c r="CI37" s="378" t="s">
        <v>67</v>
      </c>
      <c r="CJ37" s="378" t="s">
        <v>67</v>
      </c>
      <c r="CK37" s="377" t="s">
        <v>784</v>
      </c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8"/>
      <c r="CZ37" s="77"/>
      <c r="DA37" s="77"/>
      <c r="DB37" s="77"/>
      <c r="DC37" s="77"/>
      <c r="DD37" s="77"/>
      <c r="DE37" s="77"/>
      <c r="DF37" s="77"/>
      <c r="DG37" s="77"/>
      <c r="DH37" s="77"/>
      <c r="DI37" s="77"/>
      <c r="DJ37" s="77"/>
      <c r="DK37" s="77"/>
      <c r="DL37" s="77"/>
      <c r="DM37" s="77"/>
      <c r="DN37" s="77"/>
      <c r="DO37" s="77"/>
      <c r="DP37" s="77"/>
      <c r="DQ37" s="77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7"/>
      <c r="EU37" s="77"/>
      <c r="EV37" s="77"/>
      <c r="EW37" s="77"/>
      <c r="EX37" s="77"/>
      <c r="EY37" s="77"/>
      <c r="EZ37" s="77"/>
      <c r="FA37" s="77"/>
      <c r="FB37" s="77"/>
      <c r="FC37" s="77"/>
      <c r="FD37" s="77"/>
      <c r="FE37" s="77"/>
      <c r="FF37" s="77"/>
      <c r="FG37" s="77"/>
      <c r="FH37" s="77"/>
      <c r="FI37" s="77"/>
      <c r="FJ37" s="77"/>
      <c r="FK37" s="77"/>
      <c r="FL37" s="77"/>
      <c r="FM37" s="77"/>
      <c r="FN37" s="77"/>
      <c r="FO37" s="77"/>
      <c r="FP37" s="77"/>
      <c r="FQ37" s="77"/>
      <c r="FR37" s="77"/>
      <c r="FS37" s="77"/>
      <c r="FT37" s="77"/>
      <c r="FU37" s="77"/>
    </row>
    <row r="38" spans="1:177" s="81" customFormat="1" ht="12.75" customHeight="1">
      <c r="A38" s="162">
        <v>0</v>
      </c>
      <c r="B38" s="376" t="s">
        <v>785</v>
      </c>
      <c r="C38" s="376" t="s">
        <v>786</v>
      </c>
      <c r="D38" s="376" t="s">
        <v>787</v>
      </c>
      <c r="E38" s="376" t="s">
        <v>67</v>
      </c>
      <c r="F38" s="376" t="s">
        <v>67</v>
      </c>
      <c r="G38" s="376" t="s">
        <v>67</v>
      </c>
      <c r="H38" s="378" t="s">
        <v>67</v>
      </c>
      <c r="I38" s="378" t="s">
        <v>67</v>
      </c>
      <c r="J38" s="378" t="s">
        <v>67</v>
      </c>
      <c r="K38" s="378" t="s">
        <v>67</v>
      </c>
      <c r="L38" s="378" t="s">
        <v>67</v>
      </c>
      <c r="M38" s="378" t="s">
        <v>67</v>
      </c>
      <c r="N38" s="378" t="s">
        <v>67</v>
      </c>
      <c r="O38" s="378" t="s">
        <v>67</v>
      </c>
      <c r="P38" s="378" t="s">
        <v>67</v>
      </c>
      <c r="Q38" s="378" t="s">
        <v>67</v>
      </c>
      <c r="R38" s="378" t="s">
        <v>67</v>
      </c>
      <c r="S38" s="378" t="s">
        <v>67</v>
      </c>
      <c r="T38" s="378" t="s">
        <v>67</v>
      </c>
      <c r="U38" s="378" t="s">
        <v>67</v>
      </c>
      <c r="V38" s="378" t="s">
        <v>67</v>
      </c>
      <c r="W38" s="378" t="s">
        <v>67</v>
      </c>
      <c r="X38" s="378" t="s">
        <v>67</v>
      </c>
      <c r="Y38" s="378" t="s">
        <v>67</v>
      </c>
      <c r="Z38" s="378" t="s">
        <v>67</v>
      </c>
      <c r="AA38" s="378" t="s">
        <v>67</v>
      </c>
      <c r="AB38" s="378" t="s">
        <v>67</v>
      </c>
      <c r="AC38" s="378" t="s">
        <v>67</v>
      </c>
      <c r="AD38" s="378" t="s">
        <v>67</v>
      </c>
      <c r="AE38" s="378" t="s">
        <v>67</v>
      </c>
      <c r="AF38" s="378" t="s">
        <v>67</v>
      </c>
      <c r="AG38" s="378" t="s">
        <v>67</v>
      </c>
      <c r="AH38" s="378" t="s">
        <v>67</v>
      </c>
      <c r="AI38" s="378" t="s">
        <v>67</v>
      </c>
      <c r="AJ38" s="378" t="s">
        <v>67</v>
      </c>
      <c r="AK38" s="378" t="s">
        <v>67</v>
      </c>
      <c r="AL38" s="378" t="s">
        <v>67</v>
      </c>
      <c r="AM38" s="378" t="s">
        <v>67</v>
      </c>
      <c r="AN38" s="378" t="s">
        <v>67</v>
      </c>
      <c r="AO38" s="378" t="s">
        <v>67</v>
      </c>
      <c r="AP38" s="378" t="s">
        <v>67</v>
      </c>
      <c r="AQ38" s="378" t="s">
        <v>67</v>
      </c>
      <c r="AR38" s="378" t="s">
        <v>67</v>
      </c>
      <c r="AS38" s="378" t="s">
        <v>67</v>
      </c>
      <c r="AT38" s="378" t="s">
        <v>67</v>
      </c>
      <c r="AU38" s="378" t="s">
        <v>67</v>
      </c>
      <c r="AV38" s="378" t="s">
        <v>67</v>
      </c>
      <c r="AW38" s="378" t="s">
        <v>67</v>
      </c>
      <c r="AX38" s="378" t="s">
        <v>67</v>
      </c>
      <c r="AY38" s="378" t="s">
        <v>67</v>
      </c>
      <c r="AZ38" s="378" t="s">
        <v>67</v>
      </c>
      <c r="BA38" s="378" t="s">
        <v>67</v>
      </c>
      <c r="BB38" s="378" t="s">
        <v>67</v>
      </c>
      <c r="BC38" s="378" t="s">
        <v>67</v>
      </c>
      <c r="BD38" s="378" t="s">
        <v>67</v>
      </c>
      <c r="BE38" s="378" t="s">
        <v>67</v>
      </c>
      <c r="BF38" s="378" t="s">
        <v>67</v>
      </c>
      <c r="BG38" s="378" t="s">
        <v>67</v>
      </c>
      <c r="BH38" s="378" t="s">
        <v>67</v>
      </c>
      <c r="BI38" s="378" t="s">
        <v>67</v>
      </c>
      <c r="BJ38" s="378" t="s">
        <v>67</v>
      </c>
      <c r="BK38" s="378" t="s">
        <v>67</v>
      </c>
      <c r="BL38" s="378" t="s">
        <v>67</v>
      </c>
      <c r="BM38" s="378" t="s">
        <v>67</v>
      </c>
      <c r="BN38" s="378" t="s">
        <v>67</v>
      </c>
      <c r="BO38" s="378" t="s">
        <v>67</v>
      </c>
      <c r="BP38" s="378" t="s">
        <v>67</v>
      </c>
      <c r="BQ38" s="378" t="s">
        <v>67</v>
      </c>
      <c r="BR38" s="378" t="s">
        <v>67</v>
      </c>
      <c r="BS38" s="378" t="s">
        <v>67</v>
      </c>
      <c r="BT38" s="378" t="s">
        <v>67</v>
      </c>
      <c r="BU38" s="378" t="s">
        <v>67</v>
      </c>
      <c r="BV38" s="378" t="s">
        <v>67</v>
      </c>
      <c r="BW38" s="378" t="s">
        <v>67</v>
      </c>
      <c r="BX38" s="378" t="s">
        <v>67</v>
      </c>
      <c r="BY38" s="378" t="s">
        <v>67</v>
      </c>
      <c r="BZ38" s="378" t="s">
        <v>788</v>
      </c>
      <c r="CA38" s="378" t="s">
        <v>67</v>
      </c>
      <c r="CB38" s="378" t="s">
        <v>789</v>
      </c>
      <c r="CC38" s="378" t="s">
        <v>67</v>
      </c>
      <c r="CD38" s="378" t="s">
        <v>790</v>
      </c>
      <c r="CE38" s="378" t="s">
        <v>791</v>
      </c>
      <c r="CF38" s="378" t="s">
        <v>67</v>
      </c>
      <c r="CG38" s="378" t="s">
        <v>67</v>
      </c>
      <c r="CH38" s="378" t="s">
        <v>67</v>
      </c>
      <c r="CI38" s="378" t="s">
        <v>67</v>
      </c>
      <c r="CJ38" s="378" t="s">
        <v>67</v>
      </c>
      <c r="CK38" s="377" t="s">
        <v>759</v>
      </c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8"/>
      <c r="CZ38" s="77"/>
      <c r="DA38" s="77"/>
      <c r="DB38" s="77"/>
      <c r="DC38" s="77"/>
      <c r="DD38" s="77"/>
      <c r="DE38" s="77"/>
      <c r="DF38" s="77"/>
      <c r="DG38" s="77"/>
      <c r="DH38" s="77"/>
      <c r="DI38" s="77"/>
      <c r="DJ38" s="77"/>
      <c r="DK38" s="77"/>
      <c r="DL38" s="77"/>
      <c r="DM38" s="77"/>
      <c r="DN38" s="77"/>
      <c r="DO38" s="77"/>
      <c r="DP38" s="77"/>
      <c r="DQ38" s="77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7"/>
      <c r="EU38" s="77"/>
      <c r="EV38" s="77"/>
      <c r="EW38" s="77"/>
      <c r="EX38" s="77"/>
      <c r="EY38" s="77"/>
      <c r="EZ38" s="77"/>
      <c r="FA38" s="77"/>
      <c r="FB38" s="77"/>
      <c r="FC38" s="77"/>
      <c r="FD38" s="77"/>
      <c r="FE38" s="77"/>
      <c r="FF38" s="77"/>
      <c r="FG38" s="77"/>
      <c r="FH38" s="77"/>
      <c r="FI38" s="77"/>
      <c r="FJ38" s="77"/>
      <c r="FK38" s="77"/>
      <c r="FL38" s="77"/>
      <c r="FM38" s="77"/>
      <c r="FN38" s="77"/>
      <c r="FO38" s="77"/>
      <c r="FP38" s="77"/>
      <c r="FQ38" s="77"/>
      <c r="FR38" s="77"/>
      <c r="FS38" s="77"/>
      <c r="FT38" s="77"/>
      <c r="FU38" s="77"/>
    </row>
    <row r="39" spans="1:177" s="81" customFormat="1" ht="12.75" customHeight="1">
      <c r="A39" s="162">
        <v>0</v>
      </c>
      <c r="B39" s="376" t="s">
        <v>792</v>
      </c>
      <c r="C39" s="376" t="s">
        <v>793</v>
      </c>
      <c r="D39" s="376" t="s">
        <v>794</v>
      </c>
      <c r="E39" s="376" t="s">
        <v>67</v>
      </c>
      <c r="F39" s="376" t="s">
        <v>67</v>
      </c>
      <c r="G39" s="376" t="s">
        <v>67</v>
      </c>
      <c r="H39" s="378" t="s">
        <v>67</v>
      </c>
      <c r="I39" s="378" t="s">
        <v>67</v>
      </c>
      <c r="J39" s="378" t="s">
        <v>67</v>
      </c>
      <c r="K39" s="378" t="s">
        <v>67</v>
      </c>
      <c r="L39" s="378" t="s">
        <v>67</v>
      </c>
      <c r="M39" s="378" t="s">
        <v>67</v>
      </c>
      <c r="N39" s="378" t="s">
        <v>67</v>
      </c>
      <c r="O39" s="378" t="s">
        <v>67</v>
      </c>
      <c r="P39" s="378" t="s">
        <v>67</v>
      </c>
      <c r="Q39" s="378" t="s">
        <v>67</v>
      </c>
      <c r="R39" s="378" t="s">
        <v>67</v>
      </c>
      <c r="S39" s="378" t="s">
        <v>67</v>
      </c>
      <c r="T39" s="378" t="s">
        <v>67</v>
      </c>
      <c r="U39" s="378" t="s">
        <v>67</v>
      </c>
      <c r="V39" s="378" t="s">
        <v>67</v>
      </c>
      <c r="W39" s="378" t="s">
        <v>67</v>
      </c>
      <c r="X39" s="378" t="s">
        <v>67</v>
      </c>
      <c r="Y39" s="378" t="s">
        <v>67</v>
      </c>
      <c r="Z39" s="378" t="s">
        <v>67</v>
      </c>
      <c r="AA39" s="378" t="s">
        <v>67</v>
      </c>
      <c r="AB39" s="378" t="s">
        <v>67</v>
      </c>
      <c r="AC39" s="378" t="s">
        <v>67</v>
      </c>
      <c r="AD39" s="378" t="s">
        <v>67</v>
      </c>
      <c r="AE39" s="378" t="s">
        <v>67</v>
      </c>
      <c r="AF39" s="378" t="s">
        <v>67</v>
      </c>
      <c r="AG39" s="378" t="s">
        <v>67</v>
      </c>
      <c r="AH39" s="378" t="s">
        <v>67</v>
      </c>
      <c r="AI39" s="378" t="s">
        <v>67</v>
      </c>
      <c r="AJ39" s="378" t="s">
        <v>67</v>
      </c>
      <c r="AK39" s="378" t="s">
        <v>67</v>
      </c>
      <c r="AL39" s="378" t="s">
        <v>67</v>
      </c>
      <c r="AM39" s="378" t="s">
        <v>67</v>
      </c>
      <c r="AN39" s="378" t="s">
        <v>67</v>
      </c>
      <c r="AO39" s="378" t="s">
        <v>67</v>
      </c>
      <c r="AP39" s="378" t="s">
        <v>67</v>
      </c>
      <c r="AQ39" s="378" t="s">
        <v>67</v>
      </c>
      <c r="AR39" s="378" t="s">
        <v>67</v>
      </c>
      <c r="AS39" s="378" t="s">
        <v>67</v>
      </c>
      <c r="AT39" s="378" t="s">
        <v>67</v>
      </c>
      <c r="AU39" s="378" t="s">
        <v>67</v>
      </c>
      <c r="AV39" s="378" t="s">
        <v>67</v>
      </c>
      <c r="AW39" s="378" t="s">
        <v>67</v>
      </c>
      <c r="AX39" s="378" t="s">
        <v>67</v>
      </c>
      <c r="AY39" s="378" t="s">
        <v>67</v>
      </c>
      <c r="AZ39" s="378" t="s">
        <v>67</v>
      </c>
      <c r="BA39" s="378" t="s">
        <v>67</v>
      </c>
      <c r="BB39" s="378" t="s">
        <v>67</v>
      </c>
      <c r="BC39" s="378" t="s">
        <v>67</v>
      </c>
      <c r="BD39" s="378" t="s">
        <v>67</v>
      </c>
      <c r="BE39" s="378" t="s">
        <v>67</v>
      </c>
      <c r="BF39" s="378" t="s">
        <v>67</v>
      </c>
      <c r="BG39" s="378" t="s">
        <v>67</v>
      </c>
      <c r="BH39" s="378" t="s">
        <v>67</v>
      </c>
      <c r="BI39" s="378" t="s">
        <v>67</v>
      </c>
      <c r="BJ39" s="378" t="s">
        <v>67</v>
      </c>
      <c r="BK39" s="378" t="s">
        <v>67</v>
      </c>
      <c r="BL39" s="378" t="s">
        <v>67</v>
      </c>
      <c r="BM39" s="378" t="s">
        <v>67</v>
      </c>
      <c r="BN39" s="378" t="s">
        <v>67</v>
      </c>
      <c r="BO39" s="378" t="s">
        <v>67</v>
      </c>
      <c r="BP39" s="378" t="s">
        <v>67</v>
      </c>
      <c r="BQ39" s="378" t="s">
        <v>67</v>
      </c>
      <c r="BR39" s="378" t="s">
        <v>67</v>
      </c>
      <c r="BS39" s="378" t="s">
        <v>67</v>
      </c>
      <c r="BT39" s="378" t="s">
        <v>67</v>
      </c>
      <c r="BU39" s="378" t="s">
        <v>67</v>
      </c>
      <c r="BV39" s="378" t="s">
        <v>67</v>
      </c>
      <c r="BW39" s="378" t="s">
        <v>67</v>
      </c>
      <c r="BX39" s="378" t="s">
        <v>67</v>
      </c>
      <c r="BY39" s="378" t="s">
        <v>67</v>
      </c>
      <c r="BZ39" s="378" t="s">
        <v>795</v>
      </c>
      <c r="CA39" s="378" t="s">
        <v>67</v>
      </c>
      <c r="CB39" s="378" t="s">
        <v>796</v>
      </c>
      <c r="CC39" s="378" t="s">
        <v>67</v>
      </c>
      <c r="CD39" s="378" t="s">
        <v>797</v>
      </c>
      <c r="CE39" s="378" t="s">
        <v>798</v>
      </c>
      <c r="CF39" s="378" t="s">
        <v>67</v>
      </c>
      <c r="CG39" s="378" t="s">
        <v>67</v>
      </c>
      <c r="CH39" s="378" t="s">
        <v>67</v>
      </c>
      <c r="CI39" s="378" t="s">
        <v>67</v>
      </c>
      <c r="CJ39" s="378" t="s">
        <v>67</v>
      </c>
      <c r="CK39" s="377" t="s">
        <v>767</v>
      </c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8"/>
      <c r="CZ39" s="77"/>
      <c r="DA39" s="77"/>
      <c r="DB39" s="77"/>
      <c r="DC39" s="77"/>
      <c r="DD39" s="77"/>
      <c r="DE39" s="77"/>
      <c r="DF39" s="77"/>
      <c r="DG39" s="77"/>
      <c r="DH39" s="77"/>
      <c r="DI39" s="77"/>
      <c r="DJ39" s="77"/>
      <c r="DK39" s="77"/>
      <c r="DL39" s="77"/>
      <c r="DM39" s="77"/>
      <c r="DN39" s="77"/>
      <c r="DO39" s="77"/>
      <c r="DP39" s="77"/>
      <c r="DQ39" s="77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7"/>
      <c r="EU39" s="77"/>
      <c r="EV39" s="77"/>
      <c r="EW39" s="77"/>
      <c r="EX39" s="77"/>
      <c r="EY39" s="77"/>
      <c r="EZ39" s="77"/>
      <c r="FA39" s="77"/>
      <c r="FB39" s="77"/>
      <c r="FC39" s="77"/>
      <c r="FD39" s="77"/>
      <c r="FE39" s="77"/>
      <c r="FF39" s="77"/>
      <c r="FG39" s="77"/>
      <c r="FH39" s="77"/>
      <c r="FI39" s="77"/>
      <c r="FJ39" s="77"/>
      <c r="FK39" s="77"/>
      <c r="FL39" s="77"/>
      <c r="FM39" s="77"/>
      <c r="FN39" s="77"/>
      <c r="FO39" s="77"/>
      <c r="FP39" s="77"/>
      <c r="FQ39" s="77"/>
      <c r="FR39" s="77"/>
      <c r="FS39" s="77"/>
      <c r="FT39" s="77"/>
      <c r="FU39" s="77"/>
    </row>
    <row r="40" spans="1:177" s="81" customFormat="1" ht="12.75" customHeight="1">
      <c r="A40" s="162">
        <v>0</v>
      </c>
      <c r="B40" s="376" t="s">
        <v>799</v>
      </c>
      <c r="C40" s="376" t="s">
        <v>800</v>
      </c>
      <c r="D40" s="376" t="s">
        <v>801</v>
      </c>
      <c r="E40" s="376" t="s">
        <v>67</v>
      </c>
      <c r="F40" s="376" t="s">
        <v>67</v>
      </c>
      <c r="G40" s="376" t="s">
        <v>67</v>
      </c>
      <c r="H40" s="378" t="s">
        <v>67</v>
      </c>
      <c r="I40" s="378" t="s">
        <v>67</v>
      </c>
      <c r="J40" s="378" t="s">
        <v>67</v>
      </c>
      <c r="K40" s="378" t="s">
        <v>67</v>
      </c>
      <c r="L40" s="378" t="s">
        <v>67</v>
      </c>
      <c r="M40" s="378" t="s">
        <v>67</v>
      </c>
      <c r="N40" s="378" t="s">
        <v>67</v>
      </c>
      <c r="O40" s="378" t="s">
        <v>67</v>
      </c>
      <c r="P40" s="378" t="s">
        <v>67</v>
      </c>
      <c r="Q40" s="378" t="s">
        <v>67</v>
      </c>
      <c r="R40" s="378" t="s">
        <v>67</v>
      </c>
      <c r="S40" s="378" t="s">
        <v>67</v>
      </c>
      <c r="T40" s="378" t="s">
        <v>67</v>
      </c>
      <c r="U40" s="378" t="s">
        <v>67</v>
      </c>
      <c r="V40" s="378" t="s">
        <v>67</v>
      </c>
      <c r="W40" s="378" t="s">
        <v>67</v>
      </c>
      <c r="X40" s="378" t="s">
        <v>67</v>
      </c>
      <c r="Y40" s="378" t="s">
        <v>67</v>
      </c>
      <c r="Z40" s="378" t="s">
        <v>67</v>
      </c>
      <c r="AA40" s="378" t="s">
        <v>67</v>
      </c>
      <c r="AB40" s="378" t="s">
        <v>67</v>
      </c>
      <c r="AC40" s="378" t="s">
        <v>67</v>
      </c>
      <c r="AD40" s="378" t="s">
        <v>67</v>
      </c>
      <c r="AE40" s="378" t="s">
        <v>67</v>
      </c>
      <c r="AF40" s="378" t="s">
        <v>67</v>
      </c>
      <c r="AG40" s="378" t="s">
        <v>67</v>
      </c>
      <c r="AH40" s="378" t="s">
        <v>67</v>
      </c>
      <c r="AI40" s="378" t="s">
        <v>67</v>
      </c>
      <c r="AJ40" s="378" t="s">
        <v>67</v>
      </c>
      <c r="AK40" s="378" t="s">
        <v>67</v>
      </c>
      <c r="AL40" s="378" t="s">
        <v>67</v>
      </c>
      <c r="AM40" s="378" t="s">
        <v>67</v>
      </c>
      <c r="AN40" s="378" t="s">
        <v>67</v>
      </c>
      <c r="AO40" s="378" t="s">
        <v>67</v>
      </c>
      <c r="AP40" s="378" t="s">
        <v>67</v>
      </c>
      <c r="AQ40" s="378" t="s">
        <v>67</v>
      </c>
      <c r="AR40" s="378" t="s">
        <v>67</v>
      </c>
      <c r="AS40" s="378" t="s">
        <v>67</v>
      </c>
      <c r="AT40" s="378" t="s">
        <v>67</v>
      </c>
      <c r="AU40" s="378" t="s">
        <v>67</v>
      </c>
      <c r="AV40" s="378" t="s">
        <v>67</v>
      </c>
      <c r="AW40" s="378" t="s">
        <v>67</v>
      </c>
      <c r="AX40" s="378" t="s">
        <v>67</v>
      </c>
      <c r="AY40" s="378" t="s">
        <v>67</v>
      </c>
      <c r="AZ40" s="378" t="s">
        <v>67</v>
      </c>
      <c r="BA40" s="378" t="s">
        <v>67</v>
      </c>
      <c r="BB40" s="378" t="s">
        <v>67</v>
      </c>
      <c r="BC40" s="378" t="s">
        <v>67</v>
      </c>
      <c r="BD40" s="378" t="s">
        <v>67</v>
      </c>
      <c r="BE40" s="378" t="s">
        <v>67</v>
      </c>
      <c r="BF40" s="378" t="s">
        <v>67</v>
      </c>
      <c r="BG40" s="378" t="s">
        <v>67</v>
      </c>
      <c r="BH40" s="378" t="s">
        <v>67</v>
      </c>
      <c r="BI40" s="378" t="s">
        <v>67</v>
      </c>
      <c r="BJ40" s="378" t="s">
        <v>67</v>
      </c>
      <c r="BK40" s="378" t="s">
        <v>67</v>
      </c>
      <c r="BL40" s="378" t="s">
        <v>67</v>
      </c>
      <c r="BM40" s="378" t="s">
        <v>67</v>
      </c>
      <c r="BN40" s="378" t="s">
        <v>67</v>
      </c>
      <c r="BO40" s="378" t="s">
        <v>67</v>
      </c>
      <c r="BP40" s="378" t="s">
        <v>67</v>
      </c>
      <c r="BQ40" s="378" t="s">
        <v>67</v>
      </c>
      <c r="BR40" s="378" t="s">
        <v>67</v>
      </c>
      <c r="BS40" s="378" t="s">
        <v>67</v>
      </c>
      <c r="BT40" s="378" t="s">
        <v>67</v>
      </c>
      <c r="BU40" s="378" t="s">
        <v>67</v>
      </c>
      <c r="BV40" s="378" t="s">
        <v>67</v>
      </c>
      <c r="BW40" s="378" t="s">
        <v>67</v>
      </c>
      <c r="BX40" s="378" t="s">
        <v>67</v>
      </c>
      <c r="BY40" s="378" t="s">
        <v>67</v>
      </c>
      <c r="BZ40" s="378" t="s">
        <v>802</v>
      </c>
      <c r="CA40" s="378" t="s">
        <v>67</v>
      </c>
      <c r="CB40" s="378" t="s">
        <v>803</v>
      </c>
      <c r="CC40" s="378" t="s">
        <v>67</v>
      </c>
      <c r="CD40" s="378" t="s">
        <v>804</v>
      </c>
      <c r="CE40" s="378" t="s">
        <v>805</v>
      </c>
      <c r="CF40" s="378" t="s">
        <v>67</v>
      </c>
      <c r="CG40" s="378" t="s">
        <v>67</v>
      </c>
      <c r="CH40" s="378" t="s">
        <v>67</v>
      </c>
      <c r="CI40" s="378" t="s">
        <v>67</v>
      </c>
      <c r="CJ40" s="378" t="s">
        <v>67</v>
      </c>
      <c r="CK40" s="377" t="s">
        <v>776</v>
      </c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8"/>
      <c r="CZ40" s="77"/>
      <c r="DA40" s="77"/>
      <c r="DB40" s="77"/>
      <c r="DC40" s="77"/>
      <c r="DD40" s="77"/>
      <c r="DE40" s="77"/>
      <c r="DF40" s="77"/>
      <c r="DG40" s="77"/>
      <c r="DH40" s="77"/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77"/>
      <c r="FG40" s="77"/>
      <c r="FH40" s="77"/>
      <c r="FI40" s="77"/>
      <c r="FJ40" s="77"/>
      <c r="FK40" s="77"/>
      <c r="FL40" s="77"/>
      <c r="FM40" s="77"/>
      <c r="FN40" s="77"/>
      <c r="FO40" s="77"/>
      <c r="FP40" s="77"/>
      <c r="FQ40" s="77"/>
      <c r="FR40" s="77"/>
      <c r="FS40" s="77"/>
      <c r="FT40" s="77"/>
      <c r="FU40" s="77"/>
    </row>
    <row r="41" spans="1:177" s="81" customFormat="1" ht="12.75" customHeight="1">
      <c r="A41" s="162">
        <v>0</v>
      </c>
      <c r="B41" s="376" t="s">
        <v>806</v>
      </c>
      <c r="C41" s="376" t="s">
        <v>807</v>
      </c>
      <c r="D41" s="376" t="s">
        <v>808</v>
      </c>
      <c r="E41" s="376" t="s">
        <v>67</v>
      </c>
      <c r="F41" s="376" t="s">
        <v>67</v>
      </c>
      <c r="G41" s="376" t="s">
        <v>67</v>
      </c>
      <c r="H41" s="378" t="s">
        <v>67</v>
      </c>
      <c r="I41" s="378" t="s">
        <v>67</v>
      </c>
      <c r="J41" s="378" t="s">
        <v>67</v>
      </c>
      <c r="K41" s="378" t="s">
        <v>67</v>
      </c>
      <c r="L41" s="378" t="s">
        <v>67</v>
      </c>
      <c r="M41" s="378" t="s">
        <v>67</v>
      </c>
      <c r="N41" s="378" t="s">
        <v>67</v>
      </c>
      <c r="O41" s="378" t="s">
        <v>67</v>
      </c>
      <c r="P41" s="378" t="s">
        <v>67</v>
      </c>
      <c r="Q41" s="378" t="s">
        <v>67</v>
      </c>
      <c r="R41" s="378" t="s">
        <v>67</v>
      </c>
      <c r="S41" s="378" t="s">
        <v>67</v>
      </c>
      <c r="T41" s="378" t="s">
        <v>67</v>
      </c>
      <c r="U41" s="378" t="s">
        <v>67</v>
      </c>
      <c r="V41" s="378" t="s">
        <v>67</v>
      </c>
      <c r="W41" s="378" t="s">
        <v>67</v>
      </c>
      <c r="X41" s="378" t="s">
        <v>67</v>
      </c>
      <c r="Y41" s="378" t="s">
        <v>67</v>
      </c>
      <c r="Z41" s="378" t="s">
        <v>67</v>
      </c>
      <c r="AA41" s="378" t="s">
        <v>67</v>
      </c>
      <c r="AB41" s="378" t="s">
        <v>67</v>
      </c>
      <c r="AC41" s="378" t="s">
        <v>67</v>
      </c>
      <c r="AD41" s="378" t="s">
        <v>67</v>
      </c>
      <c r="AE41" s="378" t="s">
        <v>67</v>
      </c>
      <c r="AF41" s="378" t="s">
        <v>67</v>
      </c>
      <c r="AG41" s="378" t="s">
        <v>67</v>
      </c>
      <c r="AH41" s="378" t="s">
        <v>67</v>
      </c>
      <c r="AI41" s="378" t="s">
        <v>67</v>
      </c>
      <c r="AJ41" s="378" t="s">
        <v>67</v>
      </c>
      <c r="AK41" s="378" t="s">
        <v>67</v>
      </c>
      <c r="AL41" s="378" t="s">
        <v>67</v>
      </c>
      <c r="AM41" s="378" t="s">
        <v>67</v>
      </c>
      <c r="AN41" s="378" t="s">
        <v>67</v>
      </c>
      <c r="AO41" s="378" t="s">
        <v>67</v>
      </c>
      <c r="AP41" s="378" t="s">
        <v>67</v>
      </c>
      <c r="AQ41" s="378" t="s">
        <v>67</v>
      </c>
      <c r="AR41" s="378" t="s">
        <v>67</v>
      </c>
      <c r="AS41" s="378" t="s">
        <v>67</v>
      </c>
      <c r="AT41" s="378" t="s">
        <v>67</v>
      </c>
      <c r="AU41" s="378" t="s">
        <v>67</v>
      </c>
      <c r="AV41" s="378" t="s">
        <v>67</v>
      </c>
      <c r="AW41" s="378" t="s">
        <v>67</v>
      </c>
      <c r="AX41" s="378" t="s">
        <v>67</v>
      </c>
      <c r="AY41" s="378" t="s">
        <v>67</v>
      </c>
      <c r="AZ41" s="378" t="s">
        <v>67</v>
      </c>
      <c r="BA41" s="378" t="s">
        <v>67</v>
      </c>
      <c r="BB41" s="378" t="s">
        <v>67</v>
      </c>
      <c r="BC41" s="378" t="s">
        <v>67</v>
      </c>
      <c r="BD41" s="378" t="s">
        <v>67</v>
      </c>
      <c r="BE41" s="378" t="s">
        <v>67</v>
      </c>
      <c r="BF41" s="378" t="s">
        <v>67</v>
      </c>
      <c r="BG41" s="378" t="s">
        <v>67</v>
      </c>
      <c r="BH41" s="378" t="s">
        <v>67</v>
      </c>
      <c r="BI41" s="378" t="s">
        <v>67</v>
      </c>
      <c r="BJ41" s="378" t="s">
        <v>67</v>
      </c>
      <c r="BK41" s="378" t="s">
        <v>67</v>
      </c>
      <c r="BL41" s="378" t="s">
        <v>67</v>
      </c>
      <c r="BM41" s="378" t="s">
        <v>67</v>
      </c>
      <c r="BN41" s="378" t="s">
        <v>67</v>
      </c>
      <c r="BO41" s="378" t="s">
        <v>67</v>
      </c>
      <c r="BP41" s="378" t="s">
        <v>67</v>
      </c>
      <c r="BQ41" s="378" t="s">
        <v>67</v>
      </c>
      <c r="BR41" s="378" t="s">
        <v>67</v>
      </c>
      <c r="BS41" s="378" t="s">
        <v>67</v>
      </c>
      <c r="BT41" s="378" t="s">
        <v>67</v>
      </c>
      <c r="BU41" s="378" t="s">
        <v>67</v>
      </c>
      <c r="BV41" s="378" t="s">
        <v>67</v>
      </c>
      <c r="BW41" s="378" t="s">
        <v>67</v>
      </c>
      <c r="BX41" s="378" t="s">
        <v>67</v>
      </c>
      <c r="BY41" s="378" t="s">
        <v>67</v>
      </c>
      <c r="BZ41" s="378" t="s">
        <v>809</v>
      </c>
      <c r="CA41" s="378" t="s">
        <v>67</v>
      </c>
      <c r="CB41" s="378" t="s">
        <v>810</v>
      </c>
      <c r="CC41" s="378" t="s">
        <v>67</v>
      </c>
      <c r="CD41" s="378" t="s">
        <v>811</v>
      </c>
      <c r="CE41" s="378" t="s">
        <v>812</v>
      </c>
      <c r="CF41" s="378" t="s">
        <v>67</v>
      </c>
      <c r="CG41" s="378" t="s">
        <v>67</v>
      </c>
      <c r="CH41" s="378" t="s">
        <v>67</v>
      </c>
      <c r="CI41" s="378" t="s">
        <v>67</v>
      </c>
      <c r="CJ41" s="378" t="s">
        <v>67</v>
      </c>
      <c r="CK41" s="377" t="s">
        <v>784</v>
      </c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8"/>
      <c r="CZ41" s="77"/>
      <c r="DA41" s="77"/>
      <c r="DB41" s="77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77"/>
      <c r="DN41" s="77"/>
      <c r="DO41" s="77"/>
      <c r="DP41" s="77"/>
      <c r="DQ41" s="77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77"/>
      <c r="EW41" s="77"/>
      <c r="EX41" s="77"/>
      <c r="EY41" s="77"/>
      <c r="EZ41" s="77"/>
      <c r="FA41" s="77"/>
      <c r="FB41" s="77"/>
      <c r="FC41" s="77"/>
      <c r="FD41" s="77"/>
      <c r="FE41" s="77"/>
      <c r="FF41" s="77"/>
      <c r="FG41" s="77"/>
      <c r="FH41" s="77"/>
      <c r="FI41" s="77"/>
      <c r="FJ41" s="77"/>
      <c r="FK41" s="77"/>
      <c r="FL41" s="77"/>
      <c r="FM41" s="77"/>
      <c r="FN41" s="77"/>
      <c r="FO41" s="77"/>
      <c r="FP41" s="77"/>
      <c r="FQ41" s="77"/>
      <c r="FR41" s="77"/>
      <c r="FS41" s="77"/>
      <c r="FT41" s="77"/>
      <c r="FU41" s="77"/>
    </row>
    <row r="42" spans="1:177" s="81" customFormat="1" ht="12.75" customHeight="1">
      <c r="A42" s="162" t="s">
        <v>181</v>
      </c>
      <c r="B42" s="376" t="s">
        <v>813</v>
      </c>
      <c r="C42" s="376" t="s">
        <v>814</v>
      </c>
      <c r="D42" s="376" t="s">
        <v>815</v>
      </c>
      <c r="E42" s="376" t="s">
        <v>816</v>
      </c>
      <c r="F42" s="376" t="s">
        <v>67</v>
      </c>
      <c r="G42" s="376" t="s">
        <v>67</v>
      </c>
      <c r="H42" s="378" t="s">
        <v>67</v>
      </c>
      <c r="I42" s="378" t="s">
        <v>67</v>
      </c>
      <c r="J42" s="378" t="s">
        <v>67</v>
      </c>
      <c r="K42" s="378" t="s">
        <v>67</v>
      </c>
      <c r="L42" s="378" t="s">
        <v>67</v>
      </c>
      <c r="M42" s="378" t="s">
        <v>67</v>
      </c>
      <c r="N42" s="378" t="s">
        <v>67</v>
      </c>
      <c r="O42" s="378" t="s">
        <v>67</v>
      </c>
      <c r="P42" s="378" t="s">
        <v>67</v>
      </c>
      <c r="Q42" s="378" t="s">
        <v>67</v>
      </c>
      <c r="R42" s="378" t="s">
        <v>67</v>
      </c>
      <c r="S42" s="378" t="s">
        <v>67</v>
      </c>
      <c r="T42" s="378" t="s">
        <v>67</v>
      </c>
      <c r="U42" s="378" t="s">
        <v>67</v>
      </c>
      <c r="V42" s="378" t="s">
        <v>67</v>
      </c>
      <c r="W42" s="378" t="s">
        <v>67</v>
      </c>
      <c r="X42" s="378" t="s">
        <v>67</v>
      </c>
      <c r="Y42" s="378" t="s">
        <v>67</v>
      </c>
      <c r="Z42" s="378" t="s">
        <v>67</v>
      </c>
      <c r="AA42" s="378" t="s">
        <v>67</v>
      </c>
      <c r="AB42" s="378" t="s">
        <v>67</v>
      </c>
      <c r="AC42" s="378" t="s">
        <v>67</v>
      </c>
      <c r="AD42" s="378" t="s">
        <v>67</v>
      </c>
      <c r="AE42" s="378" t="s">
        <v>67</v>
      </c>
      <c r="AF42" s="378" t="s">
        <v>67</v>
      </c>
      <c r="AG42" s="378" t="s">
        <v>67</v>
      </c>
      <c r="AH42" s="378" t="s">
        <v>67</v>
      </c>
      <c r="AI42" s="378" t="s">
        <v>67</v>
      </c>
      <c r="AJ42" s="378" t="s">
        <v>67</v>
      </c>
      <c r="AK42" s="378" t="s">
        <v>67</v>
      </c>
      <c r="AL42" s="378" t="s">
        <v>67</v>
      </c>
      <c r="AM42" s="378" t="s">
        <v>67</v>
      </c>
      <c r="AN42" s="378" t="s">
        <v>67</v>
      </c>
      <c r="AO42" s="378" t="s">
        <v>67</v>
      </c>
      <c r="AP42" s="378" t="s">
        <v>67</v>
      </c>
      <c r="AQ42" s="378" t="s">
        <v>67</v>
      </c>
      <c r="AR42" s="378" t="s">
        <v>67</v>
      </c>
      <c r="AS42" s="378" t="s">
        <v>67</v>
      </c>
      <c r="AT42" s="378" t="s">
        <v>67</v>
      </c>
      <c r="AU42" s="378" t="s">
        <v>67</v>
      </c>
      <c r="AV42" s="378" t="s">
        <v>67</v>
      </c>
      <c r="AW42" s="378" t="s">
        <v>67</v>
      </c>
      <c r="AX42" s="378" t="s">
        <v>67</v>
      </c>
      <c r="AY42" s="378" t="s">
        <v>67</v>
      </c>
      <c r="AZ42" s="378" t="s">
        <v>67</v>
      </c>
      <c r="BA42" s="378" t="s">
        <v>67</v>
      </c>
      <c r="BB42" s="378" t="s">
        <v>67</v>
      </c>
      <c r="BC42" s="378" t="s">
        <v>67</v>
      </c>
      <c r="BD42" s="378" t="s">
        <v>67</v>
      </c>
      <c r="BE42" s="378" t="s">
        <v>67</v>
      </c>
      <c r="BF42" s="378" t="s">
        <v>67</v>
      </c>
      <c r="BG42" s="378" t="s">
        <v>67</v>
      </c>
      <c r="BH42" s="378" t="s">
        <v>67</v>
      </c>
      <c r="BI42" s="378" t="s">
        <v>67</v>
      </c>
      <c r="BJ42" s="378" t="s">
        <v>67</v>
      </c>
      <c r="BK42" s="378" t="s">
        <v>67</v>
      </c>
      <c r="BL42" s="378" t="s">
        <v>67</v>
      </c>
      <c r="BM42" s="378" t="s">
        <v>67</v>
      </c>
      <c r="BN42" s="378" t="s">
        <v>67</v>
      </c>
      <c r="BO42" s="378" t="s">
        <v>67</v>
      </c>
      <c r="BP42" s="378" t="s">
        <v>67</v>
      </c>
      <c r="BQ42" s="378" t="s">
        <v>67</v>
      </c>
      <c r="BR42" s="378" t="s">
        <v>67</v>
      </c>
      <c r="BS42" s="378" t="s">
        <v>67</v>
      </c>
      <c r="BT42" s="378" t="s">
        <v>67</v>
      </c>
      <c r="BU42" s="378" t="s">
        <v>67</v>
      </c>
      <c r="BV42" s="378" t="s">
        <v>67</v>
      </c>
      <c r="BW42" s="378" t="s">
        <v>67</v>
      </c>
      <c r="BX42" s="378" t="s">
        <v>67</v>
      </c>
      <c r="BY42" s="378" t="s">
        <v>67</v>
      </c>
      <c r="BZ42" s="378" t="s">
        <v>67</v>
      </c>
      <c r="CA42" s="378" t="s">
        <v>67</v>
      </c>
      <c r="CB42" s="378" t="s">
        <v>67</v>
      </c>
      <c r="CC42" s="378" t="s">
        <v>67</v>
      </c>
      <c r="CD42" s="378" t="s">
        <v>67</v>
      </c>
      <c r="CE42" s="378" t="s">
        <v>67</v>
      </c>
      <c r="CF42" s="378" t="s">
        <v>67</v>
      </c>
      <c r="CG42" s="378" t="s">
        <v>67</v>
      </c>
      <c r="CH42" s="378" t="s">
        <v>67</v>
      </c>
      <c r="CI42" s="378" t="s">
        <v>67</v>
      </c>
      <c r="CJ42" s="378" t="s">
        <v>67</v>
      </c>
      <c r="CK42" s="377" t="s">
        <v>817</v>
      </c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8"/>
      <c r="CZ42" s="77"/>
      <c r="DA42" s="77"/>
      <c r="DB42" s="77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77"/>
      <c r="DN42" s="77"/>
      <c r="DO42" s="77"/>
      <c r="DP42" s="77"/>
      <c r="DQ42" s="77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77"/>
      <c r="EW42" s="77"/>
      <c r="EX42" s="77"/>
      <c r="EY42" s="77"/>
      <c r="EZ42" s="77"/>
      <c r="FA42" s="77"/>
      <c r="FB42" s="77"/>
      <c r="FC42" s="77"/>
      <c r="FD42" s="77"/>
      <c r="FE42" s="77"/>
      <c r="FF42" s="77"/>
      <c r="FG42" s="77"/>
      <c r="FH42" s="77"/>
      <c r="FI42" s="77"/>
      <c r="FJ42" s="77"/>
      <c r="FK42" s="77"/>
      <c r="FL42" s="77"/>
      <c r="FM42" s="77"/>
      <c r="FN42" s="77"/>
      <c r="FO42" s="77"/>
      <c r="FP42" s="77"/>
      <c r="FQ42" s="77"/>
      <c r="FR42" s="77"/>
      <c r="FS42" s="77"/>
      <c r="FT42" s="77"/>
      <c r="FU42" s="77"/>
    </row>
    <row r="43" spans="1:177" s="81" customFormat="1" ht="12.75" customHeight="1">
      <c r="A43" s="162" t="s">
        <v>181</v>
      </c>
      <c r="B43" s="376" t="s">
        <v>818</v>
      </c>
      <c r="C43" s="376" t="s">
        <v>819</v>
      </c>
      <c r="D43" s="376" t="s">
        <v>820</v>
      </c>
      <c r="E43" s="376" t="s">
        <v>821</v>
      </c>
      <c r="F43" s="376" t="s">
        <v>67</v>
      </c>
      <c r="G43" s="376" t="s">
        <v>67</v>
      </c>
      <c r="H43" s="378" t="s">
        <v>67</v>
      </c>
      <c r="I43" s="378" t="s">
        <v>67</v>
      </c>
      <c r="J43" s="378" t="s">
        <v>67</v>
      </c>
      <c r="K43" s="378" t="s">
        <v>67</v>
      </c>
      <c r="L43" s="378" t="s">
        <v>67</v>
      </c>
      <c r="M43" s="378" t="s">
        <v>67</v>
      </c>
      <c r="N43" s="378" t="s">
        <v>67</v>
      </c>
      <c r="O43" s="378" t="s">
        <v>67</v>
      </c>
      <c r="P43" s="378" t="s">
        <v>67</v>
      </c>
      <c r="Q43" s="378" t="s">
        <v>67</v>
      </c>
      <c r="R43" s="378" t="s">
        <v>67</v>
      </c>
      <c r="S43" s="378" t="s">
        <v>67</v>
      </c>
      <c r="T43" s="378" t="s">
        <v>67</v>
      </c>
      <c r="U43" s="378" t="s">
        <v>67</v>
      </c>
      <c r="V43" s="378" t="s">
        <v>67</v>
      </c>
      <c r="W43" s="378" t="s">
        <v>67</v>
      </c>
      <c r="X43" s="378" t="s">
        <v>67</v>
      </c>
      <c r="Y43" s="378" t="s">
        <v>67</v>
      </c>
      <c r="Z43" s="378" t="s">
        <v>67</v>
      </c>
      <c r="AA43" s="378" t="s">
        <v>67</v>
      </c>
      <c r="AB43" s="378" t="s">
        <v>67</v>
      </c>
      <c r="AC43" s="378" t="s">
        <v>67</v>
      </c>
      <c r="AD43" s="378" t="s">
        <v>67</v>
      </c>
      <c r="AE43" s="378" t="s">
        <v>67</v>
      </c>
      <c r="AF43" s="378" t="s">
        <v>67</v>
      </c>
      <c r="AG43" s="378" t="s">
        <v>67</v>
      </c>
      <c r="AH43" s="378" t="s">
        <v>67</v>
      </c>
      <c r="AI43" s="378" t="s">
        <v>67</v>
      </c>
      <c r="AJ43" s="378" t="s">
        <v>67</v>
      </c>
      <c r="AK43" s="378" t="s">
        <v>67</v>
      </c>
      <c r="AL43" s="378" t="s">
        <v>67</v>
      </c>
      <c r="AM43" s="378" t="s">
        <v>67</v>
      </c>
      <c r="AN43" s="378" t="s">
        <v>67</v>
      </c>
      <c r="AO43" s="378" t="s">
        <v>67</v>
      </c>
      <c r="AP43" s="378" t="s">
        <v>67</v>
      </c>
      <c r="AQ43" s="378" t="s">
        <v>67</v>
      </c>
      <c r="AR43" s="378" t="s">
        <v>67</v>
      </c>
      <c r="AS43" s="378" t="s">
        <v>67</v>
      </c>
      <c r="AT43" s="378" t="s">
        <v>67</v>
      </c>
      <c r="AU43" s="378" t="s">
        <v>67</v>
      </c>
      <c r="AV43" s="378" t="s">
        <v>67</v>
      </c>
      <c r="AW43" s="378" t="s">
        <v>67</v>
      </c>
      <c r="AX43" s="378" t="s">
        <v>67</v>
      </c>
      <c r="AY43" s="378" t="s">
        <v>67</v>
      </c>
      <c r="AZ43" s="378" t="s">
        <v>67</v>
      </c>
      <c r="BA43" s="378" t="s">
        <v>67</v>
      </c>
      <c r="BB43" s="378" t="s">
        <v>67</v>
      </c>
      <c r="BC43" s="378" t="s">
        <v>67</v>
      </c>
      <c r="BD43" s="378" t="s">
        <v>67</v>
      </c>
      <c r="BE43" s="378" t="s">
        <v>67</v>
      </c>
      <c r="BF43" s="378" t="s">
        <v>67</v>
      </c>
      <c r="BG43" s="378" t="s">
        <v>67</v>
      </c>
      <c r="BH43" s="378" t="s">
        <v>67</v>
      </c>
      <c r="BI43" s="378" t="s">
        <v>67</v>
      </c>
      <c r="BJ43" s="378" t="s">
        <v>67</v>
      </c>
      <c r="BK43" s="378" t="s">
        <v>67</v>
      </c>
      <c r="BL43" s="378" t="s">
        <v>67</v>
      </c>
      <c r="BM43" s="378" t="s">
        <v>67</v>
      </c>
      <c r="BN43" s="378" t="s">
        <v>67</v>
      </c>
      <c r="BO43" s="378" t="s">
        <v>67</v>
      </c>
      <c r="BP43" s="378" t="s">
        <v>67</v>
      </c>
      <c r="BQ43" s="378" t="s">
        <v>67</v>
      </c>
      <c r="BR43" s="378" t="s">
        <v>67</v>
      </c>
      <c r="BS43" s="378" t="s">
        <v>67</v>
      </c>
      <c r="BT43" s="378" t="s">
        <v>67</v>
      </c>
      <c r="BU43" s="378" t="s">
        <v>67</v>
      </c>
      <c r="BV43" s="378" t="s">
        <v>67</v>
      </c>
      <c r="BW43" s="378" t="s">
        <v>67</v>
      </c>
      <c r="BX43" s="378" t="s">
        <v>67</v>
      </c>
      <c r="BY43" s="378" t="s">
        <v>67</v>
      </c>
      <c r="BZ43" s="378" t="s">
        <v>822</v>
      </c>
      <c r="CA43" s="378" t="s">
        <v>67</v>
      </c>
      <c r="CB43" s="378" t="s">
        <v>823</v>
      </c>
      <c r="CC43" s="378" t="s">
        <v>67</v>
      </c>
      <c r="CD43" s="378" t="s">
        <v>824</v>
      </c>
      <c r="CE43" s="378" t="s">
        <v>825</v>
      </c>
      <c r="CF43" s="378" t="s">
        <v>67</v>
      </c>
      <c r="CG43" s="378" t="s">
        <v>67</v>
      </c>
      <c r="CH43" s="378" t="s">
        <v>67</v>
      </c>
      <c r="CI43" s="378" t="s">
        <v>67</v>
      </c>
      <c r="CJ43" s="378" t="s">
        <v>67</v>
      </c>
      <c r="CK43" s="377" t="s">
        <v>826</v>
      </c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8"/>
      <c r="CZ43" s="77"/>
      <c r="DA43" s="77"/>
      <c r="DB43" s="77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77"/>
      <c r="DN43" s="77"/>
      <c r="DO43" s="77"/>
      <c r="DP43" s="77"/>
      <c r="DQ43" s="77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</row>
    <row r="44" spans="1:177" s="81" customFormat="1" ht="12.75" customHeight="1" thickBot="1">
      <c r="A44" s="162" t="s">
        <v>181</v>
      </c>
      <c r="B44" s="376" t="s">
        <v>827</v>
      </c>
      <c r="C44" s="376" t="s">
        <v>828</v>
      </c>
      <c r="D44" s="376" t="s">
        <v>829</v>
      </c>
      <c r="E44" s="376" t="s">
        <v>830</v>
      </c>
      <c r="F44" s="376" t="s">
        <v>67</v>
      </c>
      <c r="G44" s="376" t="s">
        <v>67</v>
      </c>
      <c r="H44" s="378" t="s">
        <v>67</v>
      </c>
      <c r="I44" s="378" t="s">
        <v>67</v>
      </c>
      <c r="J44" s="378" t="s">
        <v>67</v>
      </c>
      <c r="K44" s="378" t="s">
        <v>67</v>
      </c>
      <c r="L44" s="378" t="s">
        <v>67</v>
      </c>
      <c r="M44" s="378" t="s">
        <v>67</v>
      </c>
      <c r="N44" s="378" t="s">
        <v>67</v>
      </c>
      <c r="O44" s="378" t="s">
        <v>67</v>
      </c>
      <c r="P44" s="378" t="s">
        <v>67</v>
      </c>
      <c r="Q44" s="378" t="s">
        <v>67</v>
      </c>
      <c r="R44" s="378" t="s">
        <v>67</v>
      </c>
      <c r="S44" s="378" t="s">
        <v>67</v>
      </c>
      <c r="T44" s="378" t="s">
        <v>67</v>
      </c>
      <c r="U44" s="378" t="s">
        <v>67</v>
      </c>
      <c r="V44" s="378" t="s">
        <v>67</v>
      </c>
      <c r="W44" s="378" t="s">
        <v>67</v>
      </c>
      <c r="X44" s="378" t="s">
        <v>67</v>
      </c>
      <c r="Y44" s="378" t="s">
        <v>67</v>
      </c>
      <c r="Z44" s="378" t="s">
        <v>67</v>
      </c>
      <c r="AA44" s="378" t="s">
        <v>67</v>
      </c>
      <c r="AB44" s="378" t="s">
        <v>67</v>
      </c>
      <c r="AC44" s="378" t="s">
        <v>67</v>
      </c>
      <c r="AD44" s="378" t="s">
        <v>67</v>
      </c>
      <c r="AE44" s="378" t="s">
        <v>67</v>
      </c>
      <c r="AF44" s="378" t="s">
        <v>67</v>
      </c>
      <c r="AG44" s="378" t="s">
        <v>67</v>
      </c>
      <c r="AH44" s="378" t="s">
        <v>67</v>
      </c>
      <c r="AI44" s="378" t="s">
        <v>67</v>
      </c>
      <c r="AJ44" s="378" t="s">
        <v>67</v>
      </c>
      <c r="AK44" s="378" t="s">
        <v>67</v>
      </c>
      <c r="AL44" s="378" t="s">
        <v>67</v>
      </c>
      <c r="AM44" s="378" t="s">
        <v>67</v>
      </c>
      <c r="AN44" s="378" t="s">
        <v>67</v>
      </c>
      <c r="AO44" s="378" t="s">
        <v>67</v>
      </c>
      <c r="AP44" s="378" t="s">
        <v>67</v>
      </c>
      <c r="AQ44" s="378" t="s">
        <v>67</v>
      </c>
      <c r="AR44" s="378" t="s">
        <v>67</v>
      </c>
      <c r="AS44" s="378" t="s">
        <v>67</v>
      </c>
      <c r="AT44" s="378" t="s">
        <v>67</v>
      </c>
      <c r="AU44" s="378" t="s">
        <v>67</v>
      </c>
      <c r="AV44" s="378" t="s">
        <v>67</v>
      </c>
      <c r="AW44" s="378" t="s">
        <v>67</v>
      </c>
      <c r="AX44" s="378" t="s">
        <v>67</v>
      </c>
      <c r="AY44" s="378" t="s">
        <v>67</v>
      </c>
      <c r="AZ44" s="378" t="s">
        <v>67</v>
      </c>
      <c r="BA44" s="378" t="s">
        <v>67</v>
      </c>
      <c r="BB44" s="378" t="s">
        <v>67</v>
      </c>
      <c r="BC44" s="378" t="s">
        <v>67</v>
      </c>
      <c r="BD44" s="378" t="s">
        <v>67</v>
      </c>
      <c r="BE44" s="378" t="s">
        <v>67</v>
      </c>
      <c r="BF44" s="378" t="s">
        <v>67</v>
      </c>
      <c r="BG44" s="378" t="s">
        <v>67</v>
      </c>
      <c r="BH44" s="378" t="s">
        <v>67</v>
      </c>
      <c r="BI44" s="378" t="s">
        <v>67</v>
      </c>
      <c r="BJ44" s="378" t="s">
        <v>67</v>
      </c>
      <c r="BK44" s="378" t="s">
        <v>67</v>
      </c>
      <c r="BL44" s="378" t="s">
        <v>67</v>
      </c>
      <c r="BM44" s="378" t="s">
        <v>67</v>
      </c>
      <c r="BN44" s="378" t="s">
        <v>67</v>
      </c>
      <c r="BO44" s="378" t="s">
        <v>67</v>
      </c>
      <c r="BP44" s="378" t="s">
        <v>67</v>
      </c>
      <c r="BQ44" s="378" t="s">
        <v>67</v>
      </c>
      <c r="BR44" s="378" t="s">
        <v>67</v>
      </c>
      <c r="BS44" s="378" t="s">
        <v>67</v>
      </c>
      <c r="BT44" s="378" t="s">
        <v>67</v>
      </c>
      <c r="BU44" s="378" t="s">
        <v>67</v>
      </c>
      <c r="BV44" s="378" t="s">
        <v>67</v>
      </c>
      <c r="BW44" s="378" t="s">
        <v>67</v>
      </c>
      <c r="BX44" s="378" t="s">
        <v>67</v>
      </c>
      <c r="BY44" s="378" t="s">
        <v>67</v>
      </c>
      <c r="BZ44" s="378" t="s">
        <v>127</v>
      </c>
      <c r="CA44" s="378" t="s">
        <v>67</v>
      </c>
      <c r="CB44" s="378" t="s">
        <v>608</v>
      </c>
      <c r="CC44" s="378" t="s">
        <v>67</v>
      </c>
      <c r="CD44" s="378" t="s">
        <v>609</v>
      </c>
      <c r="CE44" s="378" t="s">
        <v>514</v>
      </c>
      <c r="CF44" s="378" t="s">
        <v>67</v>
      </c>
      <c r="CG44" s="378" t="s">
        <v>67</v>
      </c>
      <c r="CH44" s="378" t="s">
        <v>67</v>
      </c>
      <c r="CI44" s="378" t="s">
        <v>67</v>
      </c>
      <c r="CJ44" s="378" t="s">
        <v>67</v>
      </c>
      <c r="CK44" s="377" t="s">
        <v>519</v>
      </c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8"/>
      <c r="CZ44" s="77"/>
      <c r="DA44" s="77"/>
      <c r="DB44" s="77"/>
      <c r="DC44" s="77"/>
      <c r="DD44" s="77"/>
      <c r="DE44" s="77"/>
      <c r="DF44" s="77"/>
      <c r="DG44" s="77"/>
      <c r="DH44" s="77"/>
      <c r="DI44" s="77"/>
      <c r="DJ44" s="77"/>
      <c r="DK44" s="77"/>
      <c r="DL44" s="77"/>
      <c r="DM44" s="77"/>
      <c r="DN44" s="77"/>
      <c r="DO44" s="77"/>
      <c r="DP44" s="77"/>
      <c r="DQ44" s="77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7"/>
      <c r="EU44" s="77"/>
      <c r="EV44" s="77"/>
      <c r="EW44" s="77"/>
      <c r="EX44" s="77"/>
      <c r="EY44" s="77"/>
      <c r="EZ44" s="77"/>
      <c r="FA44" s="77"/>
      <c r="FB44" s="77"/>
      <c r="FC44" s="77"/>
      <c r="FD44" s="77"/>
      <c r="FE44" s="77"/>
      <c r="FF44" s="77"/>
      <c r="FG44" s="77"/>
      <c r="FH44" s="77"/>
      <c r="FI44" s="77"/>
      <c r="FJ44" s="77"/>
      <c r="FK44" s="77"/>
      <c r="FL44" s="77"/>
      <c r="FM44" s="77"/>
      <c r="FN44" s="77"/>
      <c r="FO44" s="77"/>
      <c r="FP44" s="77"/>
      <c r="FQ44" s="77"/>
      <c r="FR44" s="77"/>
      <c r="FS44" s="77"/>
      <c r="FT44" s="77"/>
      <c r="FU44" s="77"/>
    </row>
    <row r="45" spans="1:177" s="79" customFormat="1" ht="14.25" thickTop="1" thickBot="1">
      <c r="A45" s="162" t="s">
        <v>181</v>
      </c>
      <c r="B45" s="372" t="s">
        <v>831</v>
      </c>
      <c r="C45" s="372" t="s">
        <v>832</v>
      </c>
      <c r="D45" s="372" t="s">
        <v>833</v>
      </c>
      <c r="E45" s="373" t="s">
        <v>834</v>
      </c>
      <c r="F45" s="373" t="s">
        <v>67</v>
      </c>
      <c r="G45" s="373" t="s">
        <v>67</v>
      </c>
      <c r="H45" s="375" t="s">
        <v>67</v>
      </c>
      <c r="I45" s="375" t="s">
        <v>67</v>
      </c>
      <c r="J45" s="375" t="s">
        <v>67</v>
      </c>
      <c r="K45" s="375" t="s">
        <v>67</v>
      </c>
      <c r="L45" s="375" t="s">
        <v>67</v>
      </c>
      <c r="M45" s="375" t="s">
        <v>67</v>
      </c>
      <c r="N45" s="375" t="s">
        <v>67</v>
      </c>
      <c r="O45" s="375" t="s">
        <v>67</v>
      </c>
      <c r="P45" s="375" t="s">
        <v>67</v>
      </c>
      <c r="Q45" s="375" t="s">
        <v>67</v>
      </c>
      <c r="R45" s="375" t="s">
        <v>67</v>
      </c>
      <c r="S45" s="375" t="s">
        <v>67</v>
      </c>
      <c r="T45" s="375" t="s">
        <v>67</v>
      </c>
      <c r="U45" s="375" t="s">
        <v>67</v>
      </c>
      <c r="V45" s="375" t="s">
        <v>67</v>
      </c>
      <c r="W45" s="375" t="s">
        <v>67</v>
      </c>
      <c r="X45" s="375" t="s">
        <v>67</v>
      </c>
      <c r="Y45" s="375" t="s">
        <v>67</v>
      </c>
      <c r="Z45" s="375" t="s">
        <v>67</v>
      </c>
      <c r="AA45" s="375" t="s">
        <v>67</v>
      </c>
      <c r="AB45" s="375" t="s">
        <v>67</v>
      </c>
      <c r="AC45" s="375" t="s">
        <v>67</v>
      </c>
      <c r="AD45" s="375" t="s">
        <v>67</v>
      </c>
      <c r="AE45" s="375" t="s">
        <v>67</v>
      </c>
      <c r="AF45" s="375" t="s">
        <v>67</v>
      </c>
      <c r="AG45" s="375" t="s">
        <v>67</v>
      </c>
      <c r="AH45" s="375" t="s">
        <v>67</v>
      </c>
      <c r="AI45" s="375" t="s">
        <v>67</v>
      </c>
      <c r="AJ45" s="375" t="s">
        <v>67</v>
      </c>
      <c r="AK45" s="375" t="s">
        <v>67</v>
      </c>
      <c r="AL45" s="375" t="s">
        <v>67</v>
      </c>
      <c r="AM45" s="375" t="s">
        <v>67</v>
      </c>
      <c r="AN45" s="375" t="s">
        <v>67</v>
      </c>
      <c r="AO45" s="375" t="s">
        <v>67</v>
      </c>
      <c r="AP45" s="375" t="s">
        <v>67</v>
      </c>
      <c r="AQ45" s="375" t="s">
        <v>67</v>
      </c>
      <c r="AR45" s="375" t="s">
        <v>67</v>
      </c>
      <c r="AS45" s="375" t="s">
        <v>67</v>
      </c>
      <c r="AT45" s="375" t="s">
        <v>67</v>
      </c>
      <c r="AU45" s="375" t="s">
        <v>67</v>
      </c>
      <c r="AV45" s="375" t="s">
        <v>67</v>
      </c>
      <c r="AW45" s="375" t="s">
        <v>67</v>
      </c>
      <c r="AX45" s="375" t="s">
        <v>67</v>
      </c>
      <c r="AY45" s="375" t="s">
        <v>67</v>
      </c>
      <c r="AZ45" s="375" t="s">
        <v>67</v>
      </c>
      <c r="BA45" s="375" t="s">
        <v>67</v>
      </c>
      <c r="BB45" s="375" t="s">
        <v>67</v>
      </c>
      <c r="BC45" s="375" t="s">
        <v>67</v>
      </c>
      <c r="BD45" s="375" t="s">
        <v>67</v>
      </c>
      <c r="BE45" s="375" t="s">
        <v>67</v>
      </c>
      <c r="BF45" s="375" t="s">
        <v>67</v>
      </c>
      <c r="BG45" s="375" t="s">
        <v>67</v>
      </c>
      <c r="BH45" s="375" t="s">
        <v>67</v>
      </c>
      <c r="BI45" s="375" t="s">
        <v>67</v>
      </c>
      <c r="BJ45" s="375" t="s">
        <v>67</v>
      </c>
      <c r="BK45" s="375" t="s">
        <v>67</v>
      </c>
      <c r="BL45" s="375" t="s">
        <v>67</v>
      </c>
      <c r="BM45" s="375" t="s">
        <v>67</v>
      </c>
      <c r="BN45" s="375" t="s">
        <v>67</v>
      </c>
      <c r="BO45" s="375" t="s">
        <v>67</v>
      </c>
      <c r="BP45" s="375" t="s">
        <v>67</v>
      </c>
      <c r="BQ45" s="375" t="s">
        <v>67</v>
      </c>
      <c r="BR45" s="375" t="s">
        <v>67</v>
      </c>
      <c r="BS45" s="375" t="s">
        <v>67</v>
      </c>
      <c r="BT45" s="375" t="s">
        <v>67</v>
      </c>
      <c r="BU45" s="375" t="s">
        <v>67</v>
      </c>
      <c r="BV45" s="375" t="s">
        <v>67</v>
      </c>
      <c r="BW45" s="375" t="s">
        <v>67</v>
      </c>
      <c r="BX45" s="375" t="s">
        <v>67</v>
      </c>
      <c r="BY45" s="375" t="s">
        <v>67</v>
      </c>
      <c r="BZ45" s="375" t="s">
        <v>835</v>
      </c>
      <c r="CA45" s="375" t="s">
        <v>67</v>
      </c>
      <c r="CB45" s="375" t="s">
        <v>378</v>
      </c>
      <c r="CC45" s="375" t="s">
        <v>67</v>
      </c>
      <c r="CD45" s="375" t="s">
        <v>836</v>
      </c>
      <c r="CE45" s="375" t="s">
        <v>129</v>
      </c>
      <c r="CF45" s="375" t="s">
        <v>67</v>
      </c>
      <c r="CG45" s="375" t="s">
        <v>67</v>
      </c>
      <c r="CH45" s="375" t="s">
        <v>67</v>
      </c>
      <c r="CI45" s="375" t="s">
        <v>67</v>
      </c>
      <c r="CJ45" s="375" t="s">
        <v>67</v>
      </c>
      <c r="CK45" s="374" t="s">
        <v>835</v>
      </c>
      <c r="CY45" s="80"/>
    </row>
    <row r="46" spans="1:177" s="81" customFormat="1" ht="12.75" customHeight="1" thickTop="1">
      <c r="A46" s="162" t="s">
        <v>181</v>
      </c>
      <c r="B46" s="376" t="s">
        <v>837</v>
      </c>
      <c r="C46" s="376" t="s">
        <v>838</v>
      </c>
      <c r="D46" s="376" t="s">
        <v>839</v>
      </c>
      <c r="E46" s="376" t="s">
        <v>67</v>
      </c>
      <c r="F46" s="376" t="s">
        <v>67</v>
      </c>
      <c r="G46" s="376" t="s">
        <v>67</v>
      </c>
      <c r="H46" s="378" t="s">
        <v>67</v>
      </c>
      <c r="I46" s="378" t="s">
        <v>67</v>
      </c>
      <c r="J46" s="378" t="s">
        <v>67</v>
      </c>
      <c r="K46" s="378" t="s">
        <v>67</v>
      </c>
      <c r="L46" s="378" t="s">
        <v>67</v>
      </c>
      <c r="M46" s="378" t="s">
        <v>67</v>
      </c>
      <c r="N46" s="378" t="s">
        <v>67</v>
      </c>
      <c r="O46" s="378" t="s">
        <v>67</v>
      </c>
      <c r="P46" s="378" t="s">
        <v>67</v>
      </c>
      <c r="Q46" s="378" t="s">
        <v>67</v>
      </c>
      <c r="R46" s="378" t="s">
        <v>67</v>
      </c>
      <c r="S46" s="378" t="s">
        <v>67</v>
      </c>
      <c r="T46" s="378" t="s">
        <v>67</v>
      </c>
      <c r="U46" s="378" t="s">
        <v>67</v>
      </c>
      <c r="V46" s="378" t="s">
        <v>67</v>
      </c>
      <c r="W46" s="378" t="s">
        <v>67</v>
      </c>
      <c r="X46" s="378" t="s">
        <v>67</v>
      </c>
      <c r="Y46" s="378" t="s">
        <v>67</v>
      </c>
      <c r="Z46" s="378" t="s">
        <v>67</v>
      </c>
      <c r="AA46" s="378" t="s">
        <v>67</v>
      </c>
      <c r="AB46" s="378" t="s">
        <v>67</v>
      </c>
      <c r="AC46" s="378" t="s">
        <v>67</v>
      </c>
      <c r="AD46" s="378" t="s">
        <v>67</v>
      </c>
      <c r="AE46" s="378" t="s">
        <v>67</v>
      </c>
      <c r="AF46" s="378" t="s">
        <v>67</v>
      </c>
      <c r="AG46" s="378" t="s">
        <v>67</v>
      </c>
      <c r="AH46" s="378" t="s">
        <v>67</v>
      </c>
      <c r="AI46" s="378" t="s">
        <v>67</v>
      </c>
      <c r="AJ46" s="378" t="s">
        <v>67</v>
      </c>
      <c r="AK46" s="378" t="s">
        <v>67</v>
      </c>
      <c r="AL46" s="378" t="s">
        <v>67</v>
      </c>
      <c r="AM46" s="378" t="s">
        <v>67</v>
      </c>
      <c r="AN46" s="378" t="s">
        <v>67</v>
      </c>
      <c r="AO46" s="378" t="s">
        <v>67</v>
      </c>
      <c r="AP46" s="378" t="s">
        <v>67</v>
      </c>
      <c r="AQ46" s="378" t="s">
        <v>67</v>
      </c>
      <c r="AR46" s="378" t="s">
        <v>67</v>
      </c>
      <c r="AS46" s="378" t="s">
        <v>67</v>
      </c>
      <c r="AT46" s="378" t="s">
        <v>67</v>
      </c>
      <c r="AU46" s="378" t="s">
        <v>67</v>
      </c>
      <c r="AV46" s="378" t="s">
        <v>67</v>
      </c>
      <c r="AW46" s="378" t="s">
        <v>67</v>
      </c>
      <c r="AX46" s="378" t="s">
        <v>67</v>
      </c>
      <c r="AY46" s="378" t="s">
        <v>67</v>
      </c>
      <c r="AZ46" s="378" t="s">
        <v>67</v>
      </c>
      <c r="BA46" s="378" t="s">
        <v>67</v>
      </c>
      <c r="BB46" s="378" t="s">
        <v>67</v>
      </c>
      <c r="BC46" s="378" t="s">
        <v>67</v>
      </c>
      <c r="BD46" s="378" t="s">
        <v>67</v>
      </c>
      <c r="BE46" s="378" t="s">
        <v>67</v>
      </c>
      <c r="BF46" s="378" t="s">
        <v>67</v>
      </c>
      <c r="BG46" s="378" t="s">
        <v>67</v>
      </c>
      <c r="BH46" s="378" t="s">
        <v>67</v>
      </c>
      <c r="BI46" s="378" t="s">
        <v>67</v>
      </c>
      <c r="BJ46" s="378" t="s">
        <v>67</v>
      </c>
      <c r="BK46" s="378" t="s">
        <v>67</v>
      </c>
      <c r="BL46" s="378" t="s">
        <v>67</v>
      </c>
      <c r="BM46" s="378" t="s">
        <v>67</v>
      </c>
      <c r="BN46" s="378" t="s">
        <v>67</v>
      </c>
      <c r="BO46" s="378" t="s">
        <v>67</v>
      </c>
      <c r="BP46" s="378" t="s">
        <v>67</v>
      </c>
      <c r="BQ46" s="378" t="s">
        <v>67</v>
      </c>
      <c r="BR46" s="378" t="s">
        <v>67</v>
      </c>
      <c r="BS46" s="378" t="s">
        <v>67</v>
      </c>
      <c r="BT46" s="378" t="s">
        <v>67</v>
      </c>
      <c r="BU46" s="378" t="s">
        <v>67</v>
      </c>
      <c r="BV46" s="378" t="s">
        <v>67</v>
      </c>
      <c r="BW46" s="378" t="s">
        <v>67</v>
      </c>
      <c r="BX46" s="378" t="s">
        <v>67</v>
      </c>
      <c r="BY46" s="378" t="s">
        <v>67</v>
      </c>
      <c r="BZ46" s="378" t="s">
        <v>67</v>
      </c>
      <c r="CA46" s="378" t="s">
        <v>67</v>
      </c>
      <c r="CB46" s="378" t="s">
        <v>67</v>
      </c>
      <c r="CC46" s="378" t="s">
        <v>67</v>
      </c>
      <c r="CD46" s="378" t="s">
        <v>67</v>
      </c>
      <c r="CE46" s="378" t="s">
        <v>67</v>
      </c>
      <c r="CF46" s="378" t="s">
        <v>67</v>
      </c>
      <c r="CG46" s="378" t="s">
        <v>67</v>
      </c>
      <c r="CH46" s="378" t="s">
        <v>67</v>
      </c>
      <c r="CI46" s="378" t="s">
        <v>67</v>
      </c>
      <c r="CJ46" s="378" t="s">
        <v>67</v>
      </c>
      <c r="CK46" s="377" t="s">
        <v>67</v>
      </c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8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F46" s="77"/>
      <c r="FG46" s="77"/>
      <c r="FH46" s="77"/>
      <c r="FI46" s="77"/>
      <c r="FJ46" s="77"/>
      <c r="FK46" s="77"/>
      <c r="FL46" s="77"/>
      <c r="FM46" s="77"/>
      <c r="FN46" s="77"/>
      <c r="FO46" s="77"/>
      <c r="FP46" s="77"/>
      <c r="FQ46" s="77"/>
      <c r="FR46" s="77"/>
      <c r="FS46" s="77"/>
      <c r="FT46" s="77"/>
      <c r="FU46" s="77"/>
    </row>
    <row r="47" spans="1:177" s="81" customFormat="1" ht="12.75" customHeight="1">
      <c r="A47" s="162" t="s">
        <v>181</v>
      </c>
      <c r="B47" s="376" t="s">
        <v>840</v>
      </c>
      <c r="C47" s="376" t="s">
        <v>841</v>
      </c>
      <c r="D47" s="376" t="s">
        <v>842</v>
      </c>
      <c r="E47" s="376" t="s">
        <v>341</v>
      </c>
      <c r="F47" s="376" t="s">
        <v>67</v>
      </c>
      <c r="G47" s="376" t="s">
        <v>67</v>
      </c>
      <c r="H47" s="378" t="s">
        <v>67</v>
      </c>
      <c r="I47" s="378" t="s">
        <v>67</v>
      </c>
      <c r="J47" s="378" t="s">
        <v>67</v>
      </c>
      <c r="K47" s="378" t="s">
        <v>67</v>
      </c>
      <c r="L47" s="378" t="s">
        <v>67</v>
      </c>
      <c r="M47" s="378" t="s">
        <v>67</v>
      </c>
      <c r="N47" s="378" t="s">
        <v>67</v>
      </c>
      <c r="O47" s="378" t="s">
        <v>67</v>
      </c>
      <c r="P47" s="378" t="s">
        <v>67</v>
      </c>
      <c r="Q47" s="378" t="s">
        <v>67</v>
      </c>
      <c r="R47" s="378" t="s">
        <v>67</v>
      </c>
      <c r="S47" s="378" t="s">
        <v>67</v>
      </c>
      <c r="T47" s="378" t="s">
        <v>67</v>
      </c>
      <c r="U47" s="378" t="s">
        <v>67</v>
      </c>
      <c r="V47" s="378" t="s">
        <v>67</v>
      </c>
      <c r="W47" s="378" t="s">
        <v>67</v>
      </c>
      <c r="X47" s="378" t="s">
        <v>67</v>
      </c>
      <c r="Y47" s="378" t="s">
        <v>67</v>
      </c>
      <c r="Z47" s="378" t="s">
        <v>67</v>
      </c>
      <c r="AA47" s="378" t="s">
        <v>67</v>
      </c>
      <c r="AB47" s="378" t="s">
        <v>67</v>
      </c>
      <c r="AC47" s="378" t="s">
        <v>67</v>
      </c>
      <c r="AD47" s="378" t="s">
        <v>67</v>
      </c>
      <c r="AE47" s="378" t="s">
        <v>67</v>
      </c>
      <c r="AF47" s="378" t="s">
        <v>67</v>
      </c>
      <c r="AG47" s="378" t="s">
        <v>67</v>
      </c>
      <c r="AH47" s="378" t="s">
        <v>67</v>
      </c>
      <c r="AI47" s="378" t="s">
        <v>67</v>
      </c>
      <c r="AJ47" s="378" t="s">
        <v>67</v>
      </c>
      <c r="AK47" s="378" t="s">
        <v>67</v>
      </c>
      <c r="AL47" s="378" t="s">
        <v>67</v>
      </c>
      <c r="AM47" s="378" t="s">
        <v>67</v>
      </c>
      <c r="AN47" s="378" t="s">
        <v>67</v>
      </c>
      <c r="AO47" s="378" t="s">
        <v>67</v>
      </c>
      <c r="AP47" s="378" t="s">
        <v>67</v>
      </c>
      <c r="AQ47" s="378" t="s">
        <v>67</v>
      </c>
      <c r="AR47" s="378" t="s">
        <v>67</v>
      </c>
      <c r="AS47" s="378" t="s">
        <v>67</v>
      </c>
      <c r="AT47" s="378" t="s">
        <v>67</v>
      </c>
      <c r="AU47" s="378" t="s">
        <v>67</v>
      </c>
      <c r="AV47" s="378" t="s">
        <v>67</v>
      </c>
      <c r="AW47" s="378" t="s">
        <v>67</v>
      </c>
      <c r="AX47" s="378" t="s">
        <v>67</v>
      </c>
      <c r="AY47" s="378" t="s">
        <v>67</v>
      </c>
      <c r="AZ47" s="378" t="s">
        <v>67</v>
      </c>
      <c r="BA47" s="378" t="s">
        <v>67</v>
      </c>
      <c r="BB47" s="378" t="s">
        <v>67</v>
      </c>
      <c r="BC47" s="378" t="s">
        <v>67</v>
      </c>
      <c r="BD47" s="378" t="s">
        <v>67</v>
      </c>
      <c r="BE47" s="378" t="s">
        <v>67</v>
      </c>
      <c r="BF47" s="378" t="s">
        <v>67</v>
      </c>
      <c r="BG47" s="378" t="s">
        <v>67</v>
      </c>
      <c r="BH47" s="378" t="s">
        <v>67</v>
      </c>
      <c r="BI47" s="378" t="s">
        <v>67</v>
      </c>
      <c r="BJ47" s="378" t="s">
        <v>67</v>
      </c>
      <c r="BK47" s="378" t="s">
        <v>67</v>
      </c>
      <c r="BL47" s="378" t="s">
        <v>67</v>
      </c>
      <c r="BM47" s="378" t="s">
        <v>67</v>
      </c>
      <c r="BN47" s="378" t="s">
        <v>67</v>
      </c>
      <c r="BO47" s="378" t="s">
        <v>67</v>
      </c>
      <c r="BP47" s="378" t="s">
        <v>67</v>
      </c>
      <c r="BQ47" s="378" t="s">
        <v>67</v>
      </c>
      <c r="BR47" s="378" t="s">
        <v>67</v>
      </c>
      <c r="BS47" s="378" t="s">
        <v>67</v>
      </c>
      <c r="BT47" s="378" t="s">
        <v>67</v>
      </c>
      <c r="BU47" s="378" t="s">
        <v>67</v>
      </c>
      <c r="BV47" s="378" t="s">
        <v>67</v>
      </c>
      <c r="BW47" s="378" t="s">
        <v>67</v>
      </c>
      <c r="BX47" s="378" t="s">
        <v>67</v>
      </c>
      <c r="BY47" s="378" t="s">
        <v>67</v>
      </c>
      <c r="BZ47" s="378" t="s">
        <v>843</v>
      </c>
      <c r="CA47" s="378" t="s">
        <v>67</v>
      </c>
      <c r="CB47" s="378" t="s">
        <v>844</v>
      </c>
      <c r="CC47" s="378" t="s">
        <v>67</v>
      </c>
      <c r="CD47" s="378" t="s">
        <v>845</v>
      </c>
      <c r="CE47" s="378" t="s">
        <v>846</v>
      </c>
      <c r="CF47" s="378" t="s">
        <v>67</v>
      </c>
      <c r="CG47" s="378" t="s">
        <v>67</v>
      </c>
      <c r="CH47" s="378" t="s">
        <v>67</v>
      </c>
      <c r="CI47" s="378" t="s">
        <v>67</v>
      </c>
      <c r="CJ47" s="378" t="s">
        <v>67</v>
      </c>
      <c r="CK47" s="377" t="s">
        <v>847</v>
      </c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8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F47" s="77"/>
      <c r="FG47" s="77"/>
      <c r="FH47" s="77"/>
      <c r="FI47" s="77"/>
      <c r="FJ47" s="77"/>
      <c r="FK47" s="77"/>
      <c r="FL47" s="77"/>
      <c r="FM47" s="77"/>
      <c r="FN47" s="77"/>
      <c r="FO47" s="77"/>
      <c r="FP47" s="77"/>
      <c r="FQ47" s="77"/>
      <c r="FR47" s="77"/>
      <c r="FS47" s="77"/>
      <c r="FT47" s="77"/>
      <c r="FU47" s="77"/>
    </row>
    <row r="48" spans="1:177" s="81" customFormat="1" ht="12.75" customHeight="1">
      <c r="A48" s="162" t="s">
        <v>181</v>
      </c>
      <c r="B48" s="376" t="s">
        <v>848</v>
      </c>
      <c r="C48" s="376" t="s">
        <v>849</v>
      </c>
      <c r="D48" s="376" t="s">
        <v>850</v>
      </c>
      <c r="E48" s="376" t="s">
        <v>604</v>
      </c>
      <c r="F48" s="376" t="s">
        <v>67</v>
      </c>
      <c r="G48" s="376" t="s">
        <v>67</v>
      </c>
      <c r="H48" s="378" t="s">
        <v>67</v>
      </c>
      <c r="I48" s="378" t="s">
        <v>67</v>
      </c>
      <c r="J48" s="378" t="s">
        <v>67</v>
      </c>
      <c r="K48" s="378" t="s">
        <v>67</v>
      </c>
      <c r="L48" s="378" t="s">
        <v>67</v>
      </c>
      <c r="M48" s="378" t="s">
        <v>67</v>
      </c>
      <c r="N48" s="378" t="s">
        <v>67</v>
      </c>
      <c r="O48" s="378" t="s">
        <v>67</v>
      </c>
      <c r="P48" s="378" t="s">
        <v>67</v>
      </c>
      <c r="Q48" s="378" t="s">
        <v>67</v>
      </c>
      <c r="R48" s="378" t="s">
        <v>67</v>
      </c>
      <c r="S48" s="378" t="s">
        <v>67</v>
      </c>
      <c r="T48" s="378" t="s">
        <v>67</v>
      </c>
      <c r="U48" s="378" t="s">
        <v>67</v>
      </c>
      <c r="V48" s="378" t="s">
        <v>67</v>
      </c>
      <c r="W48" s="378" t="s">
        <v>67</v>
      </c>
      <c r="X48" s="378" t="s">
        <v>67</v>
      </c>
      <c r="Y48" s="378" t="s">
        <v>67</v>
      </c>
      <c r="Z48" s="378" t="s">
        <v>67</v>
      </c>
      <c r="AA48" s="378" t="s">
        <v>67</v>
      </c>
      <c r="AB48" s="378" t="s">
        <v>67</v>
      </c>
      <c r="AC48" s="378" t="s">
        <v>67</v>
      </c>
      <c r="AD48" s="378" t="s">
        <v>67</v>
      </c>
      <c r="AE48" s="378" t="s">
        <v>67</v>
      </c>
      <c r="AF48" s="378" t="s">
        <v>67</v>
      </c>
      <c r="AG48" s="378" t="s">
        <v>67</v>
      </c>
      <c r="AH48" s="378" t="s">
        <v>67</v>
      </c>
      <c r="AI48" s="378" t="s">
        <v>67</v>
      </c>
      <c r="AJ48" s="378" t="s">
        <v>67</v>
      </c>
      <c r="AK48" s="378" t="s">
        <v>67</v>
      </c>
      <c r="AL48" s="378" t="s">
        <v>67</v>
      </c>
      <c r="AM48" s="378" t="s">
        <v>67</v>
      </c>
      <c r="AN48" s="378" t="s">
        <v>67</v>
      </c>
      <c r="AO48" s="378" t="s">
        <v>67</v>
      </c>
      <c r="AP48" s="378" t="s">
        <v>67</v>
      </c>
      <c r="AQ48" s="378" t="s">
        <v>67</v>
      </c>
      <c r="AR48" s="378" t="s">
        <v>67</v>
      </c>
      <c r="AS48" s="378" t="s">
        <v>67</v>
      </c>
      <c r="AT48" s="378" t="s">
        <v>67</v>
      </c>
      <c r="AU48" s="378" t="s">
        <v>67</v>
      </c>
      <c r="AV48" s="378" t="s">
        <v>67</v>
      </c>
      <c r="AW48" s="378" t="s">
        <v>67</v>
      </c>
      <c r="AX48" s="378" t="s">
        <v>67</v>
      </c>
      <c r="AY48" s="378" t="s">
        <v>67</v>
      </c>
      <c r="AZ48" s="378" t="s">
        <v>67</v>
      </c>
      <c r="BA48" s="378" t="s">
        <v>67</v>
      </c>
      <c r="BB48" s="378" t="s">
        <v>67</v>
      </c>
      <c r="BC48" s="378" t="s">
        <v>67</v>
      </c>
      <c r="BD48" s="378" t="s">
        <v>67</v>
      </c>
      <c r="BE48" s="378" t="s">
        <v>67</v>
      </c>
      <c r="BF48" s="378" t="s">
        <v>67</v>
      </c>
      <c r="BG48" s="378" t="s">
        <v>67</v>
      </c>
      <c r="BH48" s="378" t="s">
        <v>67</v>
      </c>
      <c r="BI48" s="378" t="s">
        <v>67</v>
      </c>
      <c r="BJ48" s="378" t="s">
        <v>67</v>
      </c>
      <c r="BK48" s="378" t="s">
        <v>67</v>
      </c>
      <c r="BL48" s="378" t="s">
        <v>67</v>
      </c>
      <c r="BM48" s="378" t="s">
        <v>67</v>
      </c>
      <c r="BN48" s="378" t="s">
        <v>67</v>
      </c>
      <c r="BO48" s="378" t="s">
        <v>67</v>
      </c>
      <c r="BP48" s="378" t="s">
        <v>67</v>
      </c>
      <c r="BQ48" s="378" t="s">
        <v>67</v>
      </c>
      <c r="BR48" s="378" t="s">
        <v>67</v>
      </c>
      <c r="BS48" s="378" t="s">
        <v>67</v>
      </c>
      <c r="BT48" s="378" t="s">
        <v>67</v>
      </c>
      <c r="BU48" s="378" t="s">
        <v>67</v>
      </c>
      <c r="BV48" s="378" t="s">
        <v>67</v>
      </c>
      <c r="BW48" s="378" t="s">
        <v>67</v>
      </c>
      <c r="BX48" s="378" t="s">
        <v>67</v>
      </c>
      <c r="BY48" s="378" t="s">
        <v>67</v>
      </c>
      <c r="BZ48" s="378" t="s">
        <v>851</v>
      </c>
      <c r="CA48" s="378" t="s">
        <v>67</v>
      </c>
      <c r="CB48" s="378" t="s">
        <v>852</v>
      </c>
      <c r="CC48" s="378" t="s">
        <v>67</v>
      </c>
      <c r="CD48" s="378" t="s">
        <v>853</v>
      </c>
      <c r="CE48" s="378" t="s">
        <v>854</v>
      </c>
      <c r="CF48" s="378" t="s">
        <v>67</v>
      </c>
      <c r="CG48" s="378" t="s">
        <v>67</v>
      </c>
      <c r="CH48" s="378" t="s">
        <v>67</v>
      </c>
      <c r="CI48" s="378" t="s">
        <v>67</v>
      </c>
      <c r="CJ48" s="378" t="s">
        <v>67</v>
      </c>
      <c r="CK48" s="377" t="s">
        <v>855</v>
      </c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8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F48" s="77"/>
      <c r="FG48" s="77"/>
      <c r="FH48" s="77"/>
      <c r="FI48" s="77"/>
      <c r="FJ48" s="77"/>
      <c r="FK48" s="77"/>
      <c r="FL48" s="77"/>
      <c r="FM48" s="77"/>
      <c r="FN48" s="77"/>
      <c r="FO48" s="77"/>
      <c r="FP48" s="77"/>
      <c r="FQ48" s="77"/>
      <c r="FR48" s="77"/>
      <c r="FS48" s="77"/>
      <c r="FT48" s="77"/>
      <c r="FU48" s="77"/>
    </row>
    <row r="49" spans="1:177" s="81" customFormat="1" ht="12.75" customHeight="1">
      <c r="A49" s="162" t="s">
        <v>181</v>
      </c>
      <c r="B49" s="376" t="s">
        <v>856</v>
      </c>
      <c r="C49" s="376" t="s">
        <v>857</v>
      </c>
      <c r="D49" s="376" t="s">
        <v>858</v>
      </c>
      <c r="E49" s="376" t="s">
        <v>859</v>
      </c>
      <c r="F49" s="376" t="s">
        <v>67</v>
      </c>
      <c r="G49" s="376" t="s">
        <v>67</v>
      </c>
      <c r="H49" s="378" t="s">
        <v>67</v>
      </c>
      <c r="I49" s="378" t="s">
        <v>67</v>
      </c>
      <c r="J49" s="378" t="s">
        <v>67</v>
      </c>
      <c r="K49" s="378" t="s">
        <v>67</v>
      </c>
      <c r="L49" s="378" t="s">
        <v>67</v>
      </c>
      <c r="M49" s="378" t="s">
        <v>67</v>
      </c>
      <c r="N49" s="378" t="s">
        <v>67</v>
      </c>
      <c r="O49" s="378" t="s">
        <v>67</v>
      </c>
      <c r="P49" s="378" t="s">
        <v>67</v>
      </c>
      <c r="Q49" s="378" t="s">
        <v>67</v>
      </c>
      <c r="R49" s="378" t="s">
        <v>67</v>
      </c>
      <c r="S49" s="378" t="s">
        <v>67</v>
      </c>
      <c r="T49" s="378" t="s">
        <v>67</v>
      </c>
      <c r="U49" s="378" t="s">
        <v>67</v>
      </c>
      <c r="V49" s="378" t="s">
        <v>67</v>
      </c>
      <c r="W49" s="378" t="s">
        <v>67</v>
      </c>
      <c r="X49" s="378" t="s">
        <v>67</v>
      </c>
      <c r="Y49" s="378" t="s">
        <v>67</v>
      </c>
      <c r="Z49" s="378" t="s">
        <v>67</v>
      </c>
      <c r="AA49" s="378" t="s">
        <v>67</v>
      </c>
      <c r="AB49" s="378" t="s">
        <v>67</v>
      </c>
      <c r="AC49" s="378" t="s">
        <v>67</v>
      </c>
      <c r="AD49" s="378" t="s">
        <v>67</v>
      </c>
      <c r="AE49" s="378" t="s">
        <v>67</v>
      </c>
      <c r="AF49" s="378" t="s">
        <v>67</v>
      </c>
      <c r="AG49" s="378" t="s">
        <v>67</v>
      </c>
      <c r="AH49" s="378" t="s">
        <v>67</v>
      </c>
      <c r="AI49" s="378" t="s">
        <v>67</v>
      </c>
      <c r="AJ49" s="378" t="s">
        <v>67</v>
      </c>
      <c r="AK49" s="378" t="s">
        <v>67</v>
      </c>
      <c r="AL49" s="378" t="s">
        <v>67</v>
      </c>
      <c r="AM49" s="378" t="s">
        <v>67</v>
      </c>
      <c r="AN49" s="378" t="s">
        <v>67</v>
      </c>
      <c r="AO49" s="378" t="s">
        <v>67</v>
      </c>
      <c r="AP49" s="378" t="s">
        <v>67</v>
      </c>
      <c r="AQ49" s="378" t="s">
        <v>67</v>
      </c>
      <c r="AR49" s="378" t="s">
        <v>67</v>
      </c>
      <c r="AS49" s="378" t="s">
        <v>67</v>
      </c>
      <c r="AT49" s="378" t="s">
        <v>67</v>
      </c>
      <c r="AU49" s="378" t="s">
        <v>67</v>
      </c>
      <c r="AV49" s="378" t="s">
        <v>67</v>
      </c>
      <c r="AW49" s="378" t="s">
        <v>67</v>
      </c>
      <c r="AX49" s="378" t="s">
        <v>67</v>
      </c>
      <c r="AY49" s="378" t="s">
        <v>67</v>
      </c>
      <c r="AZ49" s="378" t="s">
        <v>67</v>
      </c>
      <c r="BA49" s="378" t="s">
        <v>67</v>
      </c>
      <c r="BB49" s="378" t="s">
        <v>67</v>
      </c>
      <c r="BC49" s="378" t="s">
        <v>67</v>
      </c>
      <c r="BD49" s="378" t="s">
        <v>67</v>
      </c>
      <c r="BE49" s="378" t="s">
        <v>67</v>
      </c>
      <c r="BF49" s="378" t="s">
        <v>67</v>
      </c>
      <c r="BG49" s="378" t="s">
        <v>67</v>
      </c>
      <c r="BH49" s="378" t="s">
        <v>67</v>
      </c>
      <c r="BI49" s="378" t="s">
        <v>67</v>
      </c>
      <c r="BJ49" s="378" t="s">
        <v>67</v>
      </c>
      <c r="BK49" s="378" t="s">
        <v>67</v>
      </c>
      <c r="BL49" s="378" t="s">
        <v>67</v>
      </c>
      <c r="BM49" s="378" t="s">
        <v>67</v>
      </c>
      <c r="BN49" s="378" t="s">
        <v>67</v>
      </c>
      <c r="BO49" s="378" t="s">
        <v>67</v>
      </c>
      <c r="BP49" s="378" t="s">
        <v>67</v>
      </c>
      <c r="BQ49" s="378" t="s">
        <v>67</v>
      </c>
      <c r="BR49" s="378" t="s">
        <v>67</v>
      </c>
      <c r="BS49" s="378" t="s">
        <v>67</v>
      </c>
      <c r="BT49" s="378" t="s">
        <v>67</v>
      </c>
      <c r="BU49" s="378" t="s">
        <v>67</v>
      </c>
      <c r="BV49" s="378" t="s">
        <v>67</v>
      </c>
      <c r="BW49" s="378" t="s">
        <v>67</v>
      </c>
      <c r="BX49" s="378" t="s">
        <v>67</v>
      </c>
      <c r="BY49" s="378" t="s">
        <v>67</v>
      </c>
      <c r="BZ49" s="378" t="s">
        <v>860</v>
      </c>
      <c r="CA49" s="378" t="s">
        <v>67</v>
      </c>
      <c r="CB49" s="378" t="s">
        <v>861</v>
      </c>
      <c r="CC49" s="378" t="s">
        <v>67</v>
      </c>
      <c r="CD49" s="378" t="s">
        <v>862</v>
      </c>
      <c r="CE49" s="378" t="s">
        <v>863</v>
      </c>
      <c r="CF49" s="378" t="s">
        <v>67</v>
      </c>
      <c r="CG49" s="378" t="s">
        <v>67</v>
      </c>
      <c r="CH49" s="378" t="s">
        <v>67</v>
      </c>
      <c r="CI49" s="378" t="s">
        <v>67</v>
      </c>
      <c r="CJ49" s="378" t="s">
        <v>67</v>
      </c>
      <c r="CK49" s="377" t="s">
        <v>864</v>
      </c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8"/>
      <c r="CZ49" s="77"/>
      <c r="DA49" s="77"/>
      <c r="DB49" s="77"/>
      <c r="DC49" s="77"/>
      <c r="DD49" s="77"/>
      <c r="DE49" s="77"/>
      <c r="DF49" s="77"/>
      <c r="DG49" s="77"/>
      <c r="DH49" s="77"/>
      <c r="DI49" s="77"/>
      <c r="DJ49" s="77"/>
      <c r="DK49" s="77"/>
      <c r="DL49" s="77"/>
      <c r="DM49" s="77"/>
      <c r="DN49" s="77"/>
      <c r="DO49" s="77"/>
      <c r="DP49" s="77"/>
      <c r="DQ49" s="77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7"/>
      <c r="EU49" s="77"/>
      <c r="EV49" s="77"/>
      <c r="EW49" s="77"/>
      <c r="EX49" s="77"/>
      <c r="EY49" s="77"/>
      <c r="EZ49" s="77"/>
      <c r="FA49" s="77"/>
      <c r="FB49" s="77"/>
      <c r="FC49" s="77"/>
      <c r="FD49" s="77"/>
      <c r="FE49" s="77"/>
      <c r="FF49" s="77"/>
      <c r="FG49" s="77"/>
      <c r="FH49" s="77"/>
      <c r="FI49" s="77"/>
      <c r="FJ49" s="77"/>
      <c r="FK49" s="77"/>
      <c r="FL49" s="77"/>
      <c r="FM49" s="77"/>
      <c r="FN49" s="77"/>
      <c r="FO49" s="77"/>
      <c r="FP49" s="77"/>
      <c r="FQ49" s="77"/>
      <c r="FR49" s="77"/>
      <c r="FS49" s="77"/>
      <c r="FT49" s="77"/>
      <c r="FU49" s="77"/>
    </row>
    <row r="50" spans="1:177" s="81" customFormat="1" ht="12.75" customHeight="1">
      <c r="A50" s="162" t="s">
        <v>181</v>
      </c>
      <c r="B50" s="376" t="s">
        <v>865</v>
      </c>
      <c r="C50" s="376" t="s">
        <v>866</v>
      </c>
      <c r="D50" s="376" t="s">
        <v>867</v>
      </c>
      <c r="E50" s="376" t="s">
        <v>868</v>
      </c>
      <c r="F50" s="376" t="s">
        <v>67</v>
      </c>
      <c r="G50" s="376" t="s">
        <v>67</v>
      </c>
      <c r="H50" s="378" t="s">
        <v>67</v>
      </c>
      <c r="I50" s="378" t="s">
        <v>67</v>
      </c>
      <c r="J50" s="378" t="s">
        <v>67</v>
      </c>
      <c r="K50" s="378" t="s">
        <v>67</v>
      </c>
      <c r="L50" s="378" t="s">
        <v>67</v>
      </c>
      <c r="M50" s="378" t="s">
        <v>67</v>
      </c>
      <c r="N50" s="378" t="s">
        <v>67</v>
      </c>
      <c r="O50" s="378" t="s">
        <v>67</v>
      </c>
      <c r="P50" s="378" t="s">
        <v>67</v>
      </c>
      <c r="Q50" s="378" t="s">
        <v>67</v>
      </c>
      <c r="R50" s="378" t="s">
        <v>67</v>
      </c>
      <c r="S50" s="378" t="s">
        <v>67</v>
      </c>
      <c r="T50" s="378" t="s">
        <v>67</v>
      </c>
      <c r="U50" s="378" t="s">
        <v>67</v>
      </c>
      <c r="V50" s="378" t="s">
        <v>67</v>
      </c>
      <c r="W50" s="378" t="s">
        <v>67</v>
      </c>
      <c r="X50" s="378" t="s">
        <v>67</v>
      </c>
      <c r="Y50" s="378" t="s">
        <v>67</v>
      </c>
      <c r="Z50" s="378" t="s">
        <v>67</v>
      </c>
      <c r="AA50" s="378" t="s">
        <v>67</v>
      </c>
      <c r="AB50" s="378" t="s">
        <v>67</v>
      </c>
      <c r="AC50" s="378" t="s">
        <v>67</v>
      </c>
      <c r="AD50" s="378" t="s">
        <v>67</v>
      </c>
      <c r="AE50" s="378" t="s">
        <v>67</v>
      </c>
      <c r="AF50" s="378" t="s">
        <v>67</v>
      </c>
      <c r="AG50" s="378" t="s">
        <v>67</v>
      </c>
      <c r="AH50" s="378" t="s">
        <v>67</v>
      </c>
      <c r="AI50" s="378" t="s">
        <v>67</v>
      </c>
      <c r="AJ50" s="378" t="s">
        <v>67</v>
      </c>
      <c r="AK50" s="378" t="s">
        <v>67</v>
      </c>
      <c r="AL50" s="378" t="s">
        <v>67</v>
      </c>
      <c r="AM50" s="378" t="s">
        <v>67</v>
      </c>
      <c r="AN50" s="378" t="s">
        <v>67</v>
      </c>
      <c r="AO50" s="378" t="s">
        <v>67</v>
      </c>
      <c r="AP50" s="378" t="s">
        <v>67</v>
      </c>
      <c r="AQ50" s="378" t="s">
        <v>67</v>
      </c>
      <c r="AR50" s="378" t="s">
        <v>67</v>
      </c>
      <c r="AS50" s="378" t="s">
        <v>67</v>
      </c>
      <c r="AT50" s="378" t="s">
        <v>67</v>
      </c>
      <c r="AU50" s="378" t="s">
        <v>67</v>
      </c>
      <c r="AV50" s="378" t="s">
        <v>67</v>
      </c>
      <c r="AW50" s="378" t="s">
        <v>67</v>
      </c>
      <c r="AX50" s="378" t="s">
        <v>67</v>
      </c>
      <c r="AY50" s="378" t="s">
        <v>67</v>
      </c>
      <c r="AZ50" s="378" t="s">
        <v>67</v>
      </c>
      <c r="BA50" s="378" t="s">
        <v>67</v>
      </c>
      <c r="BB50" s="378" t="s">
        <v>67</v>
      </c>
      <c r="BC50" s="378" t="s">
        <v>67</v>
      </c>
      <c r="BD50" s="378" t="s">
        <v>67</v>
      </c>
      <c r="BE50" s="378" t="s">
        <v>67</v>
      </c>
      <c r="BF50" s="378" t="s">
        <v>67</v>
      </c>
      <c r="BG50" s="378" t="s">
        <v>67</v>
      </c>
      <c r="BH50" s="378" t="s">
        <v>67</v>
      </c>
      <c r="BI50" s="378" t="s">
        <v>67</v>
      </c>
      <c r="BJ50" s="378" t="s">
        <v>67</v>
      </c>
      <c r="BK50" s="378" t="s">
        <v>67</v>
      </c>
      <c r="BL50" s="378" t="s">
        <v>67</v>
      </c>
      <c r="BM50" s="378" t="s">
        <v>67</v>
      </c>
      <c r="BN50" s="378" t="s">
        <v>67</v>
      </c>
      <c r="BO50" s="378" t="s">
        <v>67</v>
      </c>
      <c r="BP50" s="378" t="s">
        <v>67</v>
      </c>
      <c r="BQ50" s="378" t="s">
        <v>67</v>
      </c>
      <c r="BR50" s="378" t="s">
        <v>67</v>
      </c>
      <c r="BS50" s="378" t="s">
        <v>67</v>
      </c>
      <c r="BT50" s="378" t="s">
        <v>67</v>
      </c>
      <c r="BU50" s="378" t="s">
        <v>67</v>
      </c>
      <c r="BV50" s="378" t="s">
        <v>67</v>
      </c>
      <c r="BW50" s="378" t="s">
        <v>67</v>
      </c>
      <c r="BX50" s="378" t="s">
        <v>67</v>
      </c>
      <c r="BY50" s="378" t="s">
        <v>67</v>
      </c>
      <c r="BZ50" s="378" t="s">
        <v>869</v>
      </c>
      <c r="CA50" s="378" t="s">
        <v>67</v>
      </c>
      <c r="CB50" s="378" t="s">
        <v>870</v>
      </c>
      <c r="CC50" s="378" t="s">
        <v>67</v>
      </c>
      <c r="CD50" s="378" t="s">
        <v>592</v>
      </c>
      <c r="CE50" s="378" t="s">
        <v>871</v>
      </c>
      <c r="CF50" s="378" t="s">
        <v>67</v>
      </c>
      <c r="CG50" s="378" t="s">
        <v>67</v>
      </c>
      <c r="CH50" s="378" t="s">
        <v>67</v>
      </c>
      <c r="CI50" s="378" t="s">
        <v>67</v>
      </c>
      <c r="CJ50" s="378" t="s">
        <v>67</v>
      </c>
      <c r="CK50" s="377" t="s">
        <v>872</v>
      </c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8"/>
      <c r="CZ50" s="77"/>
      <c r="DA50" s="77"/>
      <c r="DB50" s="77"/>
      <c r="DC50" s="77"/>
      <c r="DD50" s="77"/>
      <c r="DE50" s="77"/>
      <c r="DF50" s="77"/>
      <c r="DG50" s="77"/>
      <c r="DH50" s="77"/>
      <c r="DI50" s="77"/>
      <c r="DJ50" s="77"/>
      <c r="DK50" s="77"/>
      <c r="DL50" s="77"/>
      <c r="DM50" s="77"/>
      <c r="DN50" s="77"/>
      <c r="DO50" s="77"/>
      <c r="DP50" s="77"/>
      <c r="DQ50" s="77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7"/>
      <c r="FE50" s="77"/>
      <c r="FF50" s="77"/>
      <c r="FG50" s="77"/>
      <c r="FH50" s="77"/>
      <c r="FI50" s="77"/>
      <c r="FJ50" s="77"/>
      <c r="FK50" s="77"/>
      <c r="FL50" s="77"/>
      <c r="FM50" s="77"/>
      <c r="FN50" s="77"/>
      <c r="FO50" s="77"/>
      <c r="FP50" s="77"/>
      <c r="FQ50" s="77"/>
      <c r="FR50" s="77"/>
      <c r="FS50" s="77"/>
      <c r="FT50" s="77"/>
      <c r="FU50" s="77"/>
    </row>
    <row r="51" spans="1:177" s="81" customFormat="1" ht="12.75" customHeight="1" thickBot="1">
      <c r="A51" s="162" t="s">
        <v>181</v>
      </c>
      <c r="B51" s="389" t="s">
        <v>873</v>
      </c>
      <c r="C51" s="389" t="s">
        <v>874</v>
      </c>
      <c r="D51" s="389" t="s">
        <v>875</v>
      </c>
      <c r="E51" s="389" t="s">
        <v>876</v>
      </c>
      <c r="F51" s="389" t="s">
        <v>67</v>
      </c>
      <c r="G51" s="389" t="s">
        <v>67</v>
      </c>
      <c r="H51" s="391" t="s">
        <v>67</v>
      </c>
      <c r="I51" s="391" t="s">
        <v>67</v>
      </c>
      <c r="J51" s="391" t="s">
        <v>67</v>
      </c>
      <c r="K51" s="391" t="s">
        <v>67</v>
      </c>
      <c r="L51" s="391" t="s">
        <v>67</v>
      </c>
      <c r="M51" s="391" t="s">
        <v>67</v>
      </c>
      <c r="N51" s="391" t="s">
        <v>67</v>
      </c>
      <c r="O51" s="391" t="s">
        <v>67</v>
      </c>
      <c r="P51" s="391" t="s">
        <v>67</v>
      </c>
      <c r="Q51" s="391" t="s">
        <v>67</v>
      </c>
      <c r="R51" s="391" t="s">
        <v>67</v>
      </c>
      <c r="S51" s="391" t="s">
        <v>67</v>
      </c>
      <c r="T51" s="391" t="s">
        <v>67</v>
      </c>
      <c r="U51" s="391" t="s">
        <v>67</v>
      </c>
      <c r="V51" s="391" t="s">
        <v>67</v>
      </c>
      <c r="W51" s="391" t="s">
        <v>67</v>
      </c>
      <c r="X51" s="391" t="s">
        <v>67</v>
      </c>
      <c r="Y51" s="391" t="s">
        <v>67</v>
      </c>
      <c r="Z51" s="391" t="s">
        <v>67</v>
      </c>
      <c r="AA51" s="391" t="s">
        <v>67</v>
      </c>
      <c r="AB51" s="391" t="s">
        <v>67</v>
      </c>
      <c r="AC51" s="391" t="s">
        <v>67</v>
      </c>
      <c r="AD51" s="391" t="s">
        <v>67</v>
      </c>
      <c r="AE51" s="391" t="s">
        <v>67</v>
      </c>
      <c r="AF51" s="391" t="s">
        <v>67</v>
      </c>
      <c r="AG51" s="391" t="s">
        <v>67</v>
      </c>
      <c r="AH51" s="391" t="s">
        <v>67</v>
      </c>
      <c r="AI51" s="391" t="s">
        <v>67</v>
      </c>
      <c r="AJ51" s="391" t="s">
        <v>67</v>
      </c>
      <c r="AK51" s="391" t="s">
        <v>67</v>
      </c>
      <c r="AL51" s="391" t="s">
        <v>67</v>
      </c>
      <c r="AM51" s="391" t="s">
        <v>67</v>
      </c>
      <c r="AN51" s="391" t="s">
        <v>67</v>
      </c>
      <c r="AO51" s="391" t="s">
        <v>67</v>
      </c>
      <c r="AP51" s="391" t="s">
        <v>67</v>
      </c>
      <c r="AQ51" s="391" t="s">
        <v>67</v>
      </c>
      <c r="AR51" s="391" t="s">
        <v>67</v>
      </c>
      <c r="AS51" s="391" t="s">
        <v>67</v>
      </c>
      <c r="AT51" s="391" t="s">
        <v>67</v>
      </c>
      <c r="AU51" s="391" t="s">
        <v>67</v>
      </c>
      <c r="AV51" s="391" t="s">
        <v>67</v>
      </c>
      <c r="AW51" s="391" t="s">
        <v>67</v>
      </c>
      <c r="AX51" s="391" t="s">
        <v>67</v>
      </c>
      <c r="AY51" s="391" t="s">
        <v>67</v>
      </c>
      <c r="AZ51" s="391" t="s">
        <v>67</v>
      </c>
      <c r="BA51" s="391" t="s">
        <v>67</v>
      </c>
      <c r="BB51" s="391" t="s">
        <v>67</v>
      </c>
      <c r="BC51" s="391" t="s">
        <v>67</v>
      </c>
      <c r="BD51" s="391" t="s">
        <v>67</v>
      </c>
      <c r="BE51" s="391" t="s">
        <v>67</v>
      </c>
      <c r="BF51" s="391" t="s">
        <v>67</v>
      </c>
      <c r="BG51" s="391" t="s">
        <v>67</v>
      </c>
      <c r="BH51" s="391" t="s">
        <v>67</v>
      </c>
      <c r="BI51" s="391" t="s">
        <v>67</v>
      </c>
      <c r="BJ51" s="391" t="s">
        <v>67</v>
      </c>
      <c r="BK51" s="391" t="s">
        <v>67</v>
      </c>
      <c r="BL51" s="391" t="s">
        <v>67</v>
      </c>
      <c r="BM51" s="391" t="s">
        <v>67</v>
      </c>
      <c r="BN51" s="391" t="s">
        <v>67</v>
      </c>
      <c r="BO51" s="391" t="s">
        <v>67</v>
      </c>
      <c r="BP51" s="391" t="s">
        <v>67</v>
      </c>
      <c r="BQ51" s="391" t="s">
        <v>67</v>
      </c>
      <c r="BR51" s="391" t="s">
        <v>67</v>
      </c>
      <c r="BS51" s="391" t="s">
        <v>67</v>
      </c>
      <c r="BT51" s="391" t="s">
        <v>67</v>
      </c>
      <c r="BU51" s="391" t="s">
        <v>67</v>
      </c>
      <c r="BV51" s="391" t="s">
        <v>67</v>
      </c>
      <c r="BW51" s="391" t="s">
        <v>67</v>
      </c>
      <c r="BX51" s="391" t="s">
        <v>67</v>
      </c>
      <c r="BY51" s="391" t="s">
        <v>67</v>
      </c>
      <c r="BZ51" s="391" t="s">
        <v>877</v>
      </c>
      <c r="CA51" s="391" t="s">
        <v>67</v>
      </c>
      <c r="CB51" s="391" t="s">
        <v>878</v>
      </c>
      <c r="CC51" s="391" t="s">
        <v>67</v>
      </c>
      <c r="CD51" s="391" t="s">
        <v>879</v>
      </c>
      <c r="CE51" s="391" t="s">
        <v>880</v>
      </c>
      <c r="CF51" s="391" t="s">
        <v>67</v>
      </c>
      <c r="CG51" s="391" t="s">
        <v>67</v>
      </c>
      <c r="CH51" s="391" t="s">
        <v>67</v>
      </c>
      <c r="CI51" s="391" t="s">
        <v>67</v>
      </c>
      <c r="CJ51" s="391" t="s">
        <v>67</v>
      </c>
      <c r="CK51" s="390" t="s">
        <v>881</v>
      </c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8"/>
      <c r="CZ51" s="77"/>
      <c r="DA51" s="77"/>
      <c r="DB51" s="77"/>
      <c r="DC51" s="77"/>
      <c r="DD51" s="77"/>
      <c r="DE51" s="77"/>
      <c r="DF51" s="77"/>
      <c r="DG51" s="77"/>
      <c r="DH51" s="77"/>
      <c r="DI51" s="77"/>
      <c r="DJ51" s="77"/>
      <c r="DK51" s="77"/>
      <c r="DL51" s="77"/>
      <c r="DM51" s="77"/>
      <c r="DN51" s="77"/>
      <c r="DO51" s="77"/>
      <c r="DP51" s="77"/>
      <c r="DQ51" s="77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7"/>
      <c r="FE51" s="77"/>
      <c r="FF51" s="77"/>
      <c r="FG51" s="77"/>
      <c r="FH51" s="77"/>
      <c r="FI51" s="77"/>
      <c r="FJ51" s="77"/>
      <c r="FK51" s="77"/>
      <c r="FL51" s="77"/>
      <c r="FM51" s="77"/>
      <c r="FN51" s="77"/>
      <c r="FO51" s="77"/>
      <c r="FP51" s="77"/>
      <c r="FQ51" s="77"/>
      <c r="FR51" s="77"/>
      <c r="FS51" s="77"/>
      <c r="FT51" s="77"/>
      <c r="FU51" s="77"/>
    </row>
    <row r="52" spans="1:177" s="45" customFormat="1" thickTop="1">
      <c r="A52" s="165" t="str">
        <f>A50</f>
        <v>A4</v>
      </c>
      <c r="B52" s="381"/>
      <c r="C52" s="381"/>
      <c r="D52" s="381"/>
      <c r="E52" s="381"/>
      <c r="F52" s="381"/>
      <c r="G52" s="381"/>
      <c r="H52" s="382"/>
      <c r="I52" s="382"/>
      <c r="J52" s="382"/>
      <c r="K52" s="382"/>
      <c r="L52" s="382"/>
      <c r="M52" s="382"/>
      <c r="N52" s="382"/>
      <c r="O52" s="382"/>
      <c r="P52" s="382"/>
      <c r="Q52" s="382"/>
      <c r="R52" s="382"/>
      <c r="S52" s="382"/>
      <c r="T52" s="382"/>
      <c r="U52" s="382"/>
      <c r="V52" s="382"/>
      <c r="W52" s="382"/>
      <c r="X52" s="382"/>
      <c r="Y52" s="382"/>
      <c r="Z52" s="382"/>
      <c r="AA52" s="382"/>
      <c r="AB52" s="382"/>
      <c r="AC52" s="382"/>
      <c r="AD52" s="382"/>
      <c r="AE52" s="382"/>
      <c r="AF52" s="382"/>
      <c r="AG52" s="382"/>
      <c r="AH52" s="382"/>
      <c r="AI52" s="382"/>
      <c r="AJ52" s="382"/>
      <c r="AK52" s="382"/>
      <c r="AL52" s="382"/>
      <c r="AM52" s="382"/>
      <c r="AN52" s="382"/>
      <c r="AO52" s="382"/>
      <c r="AP52" s="382"/>
      <c r="AQ52" s="382"/>
      <c r="AR52" s="382"/>
      <c r="AS52" s="382"/>
      <c r="AT52" s="382"/>
      <c r="AU52" s="382"/>
      <c r="AV52" s="382"/>
      <c r="AW52" s="382"/>
      <c r="AX52" s="382"/>
      <c r="AY52" s="382"/>
      <c r="AZ52" s="382"/>
      <c r="BA52" s="382"/>
      <c r="BB52" s="382"/>
      <c r="BC52" s="382"/>
      <c r="BD52" s="382"/>
      <c r="BE52" s="382"/>
      <c r="BF52" s="382"/>
      <c r="BG52" s="382"/>
      <c r="BH52" s="382"/>
      <c r="BI52" s="382"/>
      <c r="BJ52" s="382"/>
      <c r="BK52" s="382"/>
      <c r="BL52" s="382"/>
      <c r="BM52" s="382"/>
      <c r="BN52" s="382"/>
      <c r="BO52" s="382"/>
      <c r="BP52" s="382"/>
      <c r="BQ52" s="382"/>
      <c r="BR52" s="382"/>
      <c r="BS52" s="382"/>
      <c r="BT52" s="382"/>
      <c r="BU52" s="382"/>
      <c r="BV52" s="382"/>
      <c r="BW52" s="382"/>
      <c r="BX52" s="382"/>
      <c r="BY52" s="382"/>
      <c r="BZ52" s="382"/>
      <c r="CA52" s="382"/>
      <c r="CB52" s="382"/>
      <c r="CC52" s="382"/>
      <c r="CD52" s="382"/>
      <c r="CE52" s="382"/>
      <c r="CF52" s="382"/>
      <c r="CG52" s="382"/>
      <c r="CH52" s="382"/>
      <c r="CI52" s="382"/>
      <c r="CJ52" s="382"/>
      <c r="CK52" s="382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88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  <c r="FF52" s="47"/>
      <c r="FG52" s="47"/>
      <c r="FH52" s="47"/>
      <c r="FI52" s="47"/>
      <c r="FJ52" s="47"/>
      <c r="FK52" s="47"/>
      <c r="FL52" s="47"/>
      <c r="FM52" s="47"/>
      <c r="FN52" s="47"/>
      <c r="FO52" s="47"/>
      <c r="FP52" s="47"/>
      <c r="FQ52" s="47"/>
      <c r="FR52" s="47"/>
      <c r="FS52" s="47"/>
      <c r="FT52" s="47"/>
      <c r="FU52" s="47"/>
    </row>
    <row r="53" spans="1:177" s="108" customFormat="1" ht="72">
      <c r="A53" s="285">
        <v>0</v>
      </c>
      <c r="B53" s="89" t="s">
        <v>882</v>
      </c>
      <c r="C53" s="649" t="s">
        <v>67</v>
      </c>
      <c r="D53" s="649"/>
      <c r="E53" s="649"/>
      <c r="F53" s="649"/>
      <c r="G53" s="649"/>
      <c r="H53" s="649"/>
      <c r="I53" s="649"/>
      <c r="J53" s="649"/>
      <c r="K53" s="649"/>
      <c r="L53" s="649"/>
      <c r="M53" s="649"/>
      <c r="N53" s="649"/>
      <c r="O53" s="649"/>
      <c r="P53" s="649"/>
      <c r="Q53" s="649"/>
      <c r="R53" s="649"/>
      <c r="S53" s="649"/>
      <c r="T53" s="649"/>
      <c r="U53" s="649"/>
      <c r="V53" s="649"/>
      <c r="W53" s="649"/>
      <c r="X53" s="649"/>
      <c r="Y53" s="649"/>
      <c r="Z53" s="649"/>
      <c r="AA53" s="649"/>
      <c r="AB53" s="649"/>
      <c r="AC53" s="649"/>
      <c r="AD53" s="649"/>
      <c r="AE53" s="649"/>
      <c r="AF53" s="649"/>
      <c r="AG53" s="649"/>
      <c r="AH53" s="649"/>
      <c r="AI53" s="649"/>
      <c r="AJ53" s="649"/>
      <c r="AK53" s="649"/>
      <c r="AL53" s="649"/>
      <c r="AM53" s="649"/>
      <c r="AN53" s="649"/>
      <c r="AO53" s="649"/>
      <c r="AP53" s="649"/>
      <c r="AQ53" s="649"/>
      <c r="AR53" s="649"/>
      <c r="AS53" s="649"/>
      <c r="AT53" s="649"/>
      <c r="AU53" s="649"/>
      <c r="AV53" s="649"/>
      <c r="AW53" s="649"/>
      <c r="AX53" s="649"/>
      <c r="AY53" s="649"/>
      <c r="AZ53" s="649"/>
      <c r="BA53" s="649"/>
      <c r="BB53" s="649"/>
      <c r="BC53" s="649"/>
      <c r="BD53" s="649"/>
      <c r="BE53" s="649"/>
      <c r="BF53" s="649"/>
      <c r="BG53" s="649"/>
      <c r="BH53" s="649"/>
      <c r="BI53" s="649"/>
      <c r="BJ53" s="649"/>
      <c r="BK53" s="649"/>
      <c r="BL53" s="649"/>
      <c r="BM53" s="649"/>
      <c r="BN53" s="649"/>
      <c r="BO53" s="649"/>
      <c r="BP53" s="649"/>
      <c r="BQ53" s="649"/>
      <c r="BR53" s="649"/>
      <c r="BS53" s="649"/>
      <c r="BT53" s="649"/>
      <c r="BU53" s="649"/>
      <c r="BV53" s="649"/>
      <c r="BW53" s="649"/>
      <c r="BX53" s="649"/>
      <c r="BY53" s="649"/>
      <c r="BZ53" s="649"/>
      <c r="CA53" s="649"/>
      <c r="CB53" s="649"/>
      <c r="CC53" s="649"/>
      <c r="CD53" s="649"/>
      <c r="CE53" s="649"/>
      <c r="CF53" s="649"/>
      <c r="CG53" s="649"/>
      <c r="CH53" s="649"/>
      <c r="CI53" s="649"/>
      <c r="CJ53" s="649"/>
      <c r="CY53" s="90"/>
    </row>
    <row r="54" spans="1:177" s="108" customFormat="1" ht="189">
      <c r="A54" s="285">
        <v>0</v>
      </c>
      <c r="B54" s="89" t="s">
        <v>67</v>
      </c>
      <c r="C54" s="89" t="s">
        <v>883</v>
      </c>
      <c r="D54" s="649" t="s">
        <v>67</v>
      </c>
      <c r="E54" s="649"/>
      <c r="F54" s="649"/>
      <c r="G54" s="649"/>
      <c r="H54" s="649"/>
      <c r="I54" s="649"/>
      <c r="J54" s="649"/>
      <c r="K54" s="649"/>
      <c r="L54" s="649"/>
      <c r="M54" s="649"/>
      <c r="N54" s="649"/>
      <c r="O54" s="649"/>
      <c r="P54" s="649"/>
      <c r="Q54" s="649"/>
      <c r="R54" s="649"/>
      <c r="S54" s="649"/>
      <c r="T54" s="649"/>
      <c r="U54" s="649"/>
      <c r="V54" s="649"/>
      <c r="W54" s="649"/>
      <c r="X54" s="649"/>
      <c r="Y54" s="649"/>
      <c r="Z54" s="649"/>
      <c r="AA54" s="649"/>
      <c r="AB54" s="649"/>
      <c r="AC54" s="649"/>
      <c r="AD54" s="649"/>
      <c r="AE54" s="649"/>
      <c r="AF54" s="649"/>
      <c r="AG54" s="649"/>
      <c r="AH54" s="649"/>
      <c r="AI54" s="649"/>
      <c r="AJ54" s="649"/>
      <c r="AK54" s="649"/>
      <c r="AL54" s="649"/>
      <c r="AM54" s="649"/>
      <c r="AN54" s="649"/>
      <c r="AO54" s="649"/>
      <c r="AP54" s="649"/>
      <c r="AQ54" s="649"/>
      <c r="AR54" s="649"/>
      <c r="AS54" s="649"/>
      <c r="AT54" s="649"/>
      <c r="AU54" s="649"/>
      <c r="AV54" s="649"/>
      <c r="AW54" s="649"/>
      <c r="AX54" s="649"/>
      <c r="AY54" s="649"/>
      <c r="AZ54" s="649"/>
      <c r="BA54" s="649"/>
      <c r="BB54" s="649"/>
      <c r="BC54" s="649"/>
      <c r="BD54" s="649"/>
      <c r="BE54" s="649"/>
      <c r="BF54" s="649"/>
      <c r="BG54" s="649"/>
      <c r="BH54" s="649"/>
      <c r="BI54" s="649"/>
      <c r="BJ54" s="649"/>
      <c r="BK54" s="649"/>
      <c r="BL54" s="649"/>
      <c r="BM54" s="649"/>
      <c r="BN54" s="649"/>
      <c r="BO54" s="649"/>
      <c r="BP54" s="649"/>
      <c r="BQ54" s="649"/>
      <c r="BR54" s="649"/>
      <c r="BS54" s="649"/>
      <c r="BT54" s="649"/>
      <c r="BU54" s="649"/>
      <c r="BV54" s="649"/>
      <c r="BW54" s="649"/>
      <c r="BX54" s="649"/>
      <c r="BY54" s="649"/>
      <c r="BZ54" s="649"/>
      <c r="CA54" s="649"/>
      <c r="CB54" s="649"/>
      <c r="CC54" s="649"/>
      <c r="CD54" s="649"/>
      <c r="CE54" s="649"/>
      <c r="CF54" s="649"/>
      <c r="CG54" s="649"/>
      <c r="CH54" s="649"/>
      <c r="CI54" s="649"/>
      <c r="CJ54" s="649"/>
      <c r="CY54" s="90"/>
    </row>
  </sheetData>
  <dataConsolidate/>
  <mergeCells count="2">
    <mergeCell ref="D54:CJ54"/>
    <mergeCell ref="C53:CJ53"/>
  </mergeCells>
  <pageMargins left="0.25" right="0.25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5" tint="0.39997558519241921"/>
  </sheetPr>
  <dimension ref="B1:Q15"/>
  <sheetViews>
    <sheetView zoomScaleNormal="100" workbookViewId="0">
      <selection activeCell="C33" sqref="C33"/>
    </sheetView>
  </sheetViews>
  <sheetFormatPr defaultColWidth="9.140625" defaultRowHeight="12.75" outlineLevelRow="1"/>
  <cols>
    <col min="1" max="1" width="3" style="170" customWidth="1"/>
    <col min="2" max="2" width="12.7109375" style="170" customWidth="1"/>
    <col min="3" max="15" width="6.7109375" style="170" customWidth="1"/>
    <col min="16" max="17" width="12.7109375" style="170" customWidth="1"/>
    <col min="18" max="18" width="3" style="170" customWidth="1"/>
    <col min="19" max="28" width="8.7109375" style="170" customWidth="1"/>
    <col min="29" max="29" width="3" style="170" customWidth="1"/>
    <col min="30" max="16384" width="9.140625" style="170"/>
  </cols>
  <sheetData>
    <row r="1" spans="2:17">
      <c r="P1" s="174" t="s">
        <v>14</v>
      </c>
      <c r="Q1" s="174"/>
    </row>
    <row r="2" spans="2:17">
      <c r="B2" s="4" t="s">
        <v>25</v>
      </c>
      <c r="C2" s="32"/>
      <c r="D2" s="32"/>
      <c r="E2" s="170" t="e">
        <f ca="1">figintl(E14/E4-1,1,#REF!,"+%",#REF!)</f>
        <v>#NAME?</v>
      </c>
      <c r="F2" s="170" t="e">
        <f ca="1">figintl(F14/F4-1,1,#REF!,"+%",#REF!)</f>
        <v>#NAME?</v>
      </c>
    </row>
    <row r="3" spans="2:17" s="2" customFormat="1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73" t="s">
        <v>71</v>
      </c>
      <c r="C4" s="55" t="s">
        <v>14</v>
      </c>
      <c r="D4" s="55">
        <v>0</v>
      </c>
      <c r="E4" s="176">
        <v>-39.259831766137779</v>
      </c>
      <c r="F4" s="177">
        <f>IF(C4=0,0,E4)</f>
        <v>-39.259831766137779</v>
      </c>
      <c r="G4" s="177">
        <f>F4</f>
        <v>-39.259831766137779</v>
      </c>
      <c r="H4" s="177"/>
      <c r="I4" s="177">
        <f>F4</f>
        <v>-39.259831766137779</v>
      </c>
      <c r="J4" s="176">
        <v>192.265925939998</v>
      </c>
      <c r="K4" s="177"/>
      <c r="L4" s="177"/>
      <c r="M4" s="177"/>
      <c r="N4" s="177">
        <f>F4+J4</f>
        <v>153.00609417386022</v>
      </c>
      <c r="O4" s="177">
        <v>0</v>
      </c>
      <c r="P4" s="25" t="e">
        <f ca="1">figintl(F4+J4,1,D4,"X",#REF!)</f>
        <v>#NAME?</v>
      </c>
      <c r="Q4" s="48" t="str">
        <f>B4</f>
        <v>FY 2021</v>
      </c>
    </row>
    <row r="5" spans="2:17">
      <c r="B5" s="295" t="s">
        <v>80</v>
      </c>
      <c r="C5" s="40" t="s">
        <v>14</v>
      </c>
      <c r="D5" s="40">
        <v>0</v>
      </c>
      <c r="E5" s="296">
        <v>348.14171757603015</v>
      </c>
      <c r="F5" s="297">
        <f t="shared" ref="F5:F14" si="0">IF(C5=0,0,E5)</f>
        <v>348.14171757603015</v>
      </c>
      <c r="G5" s="297">
        <f t="shared" ref="G5:G13" si="1">G4+F5</f>
        <v>308.88188580989237</v>
      </c>
      <c r="H5" s="179">
        <f t="shared" ref="H5:H13" si="2">IF(G4&gt;0,IF(F5&gt;0,G4,MAX(G4+F5,0)),IF(F5&lt;0,G4,-MAX(-G4-F5,0)))</f>
        <v>0</v>
      </c>
      <c r="I5" s="179"/>
      <c r="J5" s="179">
        <f t="shared" ref="J5:J13" si="3">IF(F5&lt;0,IF(G4&gt;0,IF(-F5&gt;G4,G4,-F5),0),0)</f>
        <v>0</v>
      </c>
      <c r="K5" s="179">
        <f t="shared" ref="K5:K13" si="4">IF(F5&lt;0,IF(G4&gt;0,IF(-F5&gt;G4,F5+G4,0),F5),0)</f>
        <v>0</v>
      </c>
      <c r="L5" s="179">
        <f t="shared" ref="L5:L13" si="5">IF(F5&gt;0,IF(G4&gt;0,F5,IF(F5&gt;-G4,F5+G4,0)),0)</f>
        <v>308.88188580989237</v>
      </c>
      <c r="M5" s="179">
        <f t="shared" ref="M5:M13" si="6">IF(F5&gt;0,IF(G4&lt;0,IF(F5&gt;-G4,G4,-F5),0),0)</f>
        <v>-39.259831766137779</v>
      </c>
      <c r="N5" s="179">
        <f t="shared" ref="N5:N13" si="7">IF(F5&gt;0,G5,G4)</f>
        <v>308.88188580989237</v>
      </c>
      <c r="O5" s="179">
        <f t="shared" ref="O5:O13" si="8">IF(F5&gt;0,G4,G5)</f>
        <v>-39.259831766137779</v>
      </c>
      <c r="P5" s="26" t="e">
        <f ca="1">IF(P$1="+X",figintl(F5,1,D5,P$1,#REF!),IF(P$1="+%",figintl(F5/F$4,1,D5,P$1,#REF!),""))</f>
        <v>#NAME?</v>
      </c>
      <c r="Q5" s="26" t="str">
        <f>B5&amp;IF(Q$1="+X","
"&amp;figintl(F5,1,D5,Q$1,#REF!),IF(Q$1="+%","
"&amp;figintl(F5/#REF!,1,D5,Q$1,#REF!),""))</f>
        <v>Materials</v>
      </c>
    </row>
    <row r="6" spans="2:17">
      <c r="B6" s="175" t="s">
        <v>81</v>
      </c>
      <c r="C6" s="44" t="s">
        <v>14</v>
      </c>
      <c r="D6" s="44">
        <v>0</v>
      </c>
      <c r="E6" s="178">
        <v>109.21856888754962</v>
      </c>
      <c r="F6" s="179">
        <f t="shared" si="0"/>
        <v>109.21856888754962</v>
      </c>
      <c r="G6" s="179">
        <f t="shared" si="1"/>
        <v>418.10045469744199</v>
      </c>
      <c r="H6" s="179">
        <f t="shared" si="2"/>
        <v>308.88188580989237</v>
      </c>
      <c r="I6" s="179"/>
      <c r="J6" s="179">
        <f t="shared" si="3"/>
        <v>0</v>
      </c>
      <c r="K6" s="179">
        <f t="shared" si="4"/>
        <v>0</v>
      </c>
      <c r="L6" s="179">
        <f t="shared" si="5"/>
        <v>109.21856888754962</v>
      </c>
      <c r="M6" s="179">
        <f t="shared" si="6"/>
        <v>0</v>
      </c>
      <c r="N6" s="179">
        <f t="shared" si="7"/>
        <v>418.10045469744199</v>
      </c>
      <c r="O6" s="179">
        <f t="shared" si="8"/>
        <v>308.88188580989237</v>
      </c>
      <c r="P6" s="26" t="e">
        <f ca="1">IF(P$1="+X",figintl(F6,1,D6,P$1,#REF!),IF(P$1="+%",figintl(F6/F$4,1,D6,P$1,#REF!),""))</f>
        <v>#NAME?</v>
      </c>
      <c r="Q6" s="26" t="str">
        <f>B6&amp;IF(Q$1="+X","
"&amp;figintl(F6,1,D6,Q$1,#REF!),IF(Q$1="+%","
"&amp;figintl(F6/#REF!,1,D6,Q$1,#REF!),""))</f>
        <v>Chemicals</v>
      </c>
    </row>
    <row r="7" spans="2:17">
      <c r="B7" s="175" t="s">
        <v>82</v>
      </c>
      <c r="C7" s="44" t="s">
        <v>14</v>
      </c>
      <c r="D7" s="44">
        <v>0</v>
      </c>
      <c r="E7" s="178">
        <v>188.76287954354302</v>
      </c>
      <c r="F7" s="179">
        <f t="shared" si="0"/>
        <v>188.76287954354302</v>
      </c>
      <c r="G7" s="179">
        <f t="shared" si="1"/>
        <v>606.86333424098507</v>
      </c>
      <c r="H7" s="179">
        <f t="shared" si="2"/>
        <v>418.10045469744199</v>
      </c>
      <c r="I7" s="179"/>
      <c r="J7" s="179">
        <f t="shared" si="3"/>
        <v>0</v>
      </c>
      <c r="K7" s="179">
        <f t="shared" si="4"/>
        <v>0</v>
      </c>
      <c r="L7" s="179">
        <f t="shared" si="5"/>
        <v>188.76287954354302</v>
      </c>
      <c r="M7" s="179">
        <f t="shared" si="6"/>
        <v>0</v>
      </c>
      <c r="N7" s="179">
        <f t="shared" si="7"/>
        <v>606.86333424098507</v>
      </c>
      <c r="O7" s="179">
        <f t="shared" si="8"/>
        <v>418.10045469744199</v>
      </c>
      <c r="P7" s="26" t="e">
        <f ca="1">IF(P$1="+X",figintl(F7,1,D7,P$1,#REF!),IF(P$1="+%",figintl(F7/F$4,1,D7,P$1,#REF!),""))</f>
        <v>#NAME?</v>
      </c>
      <c r="Q7" s="26" t="str">
        <f>B7&amp;IF(Q$1="+X","
"&amp;figintl(F7,1,D7,Q$1,#REF!),IF(Q$1="+%","
"&amp;figintl(F7/#REF!,1,D7,Q$1,#REF!),""))</f>
        <v>Solutions</v>
      </c>
    </row>
    <row r="8" spans="2:17" hidden="1" outlineLevel="1">
      <c r="B8" s="175" t="s">
        <v>138</v>
      </c>
      <c r="C8" s="44" t="e">
        <v>#REF!</v>
      </c>
      <c r="D8" s="44" t="e">
        <v>#REF!</v>
      </c>
      <c r="E8" s="178">
        <v>0</v>
      </c>
      <c r="F8" s="179" t="e">
        <f>IF(C8=0,0,E8)</f>
        <v>#REF!</v>
      </c>
      <c r="G8" s="179" t="e">
        <f>G7+F8</f>
        <v>#REF!</v>
      </c>
      <c r="H8" s="179" t="e">
        <f>IF(G7&gt;0,IF(F8&gt;0,G7,MAX(G7+F8,0)),IF(F8&lt;0,G7,-MAX(-G7-F8,0)))</f>
        <v>#REF!</v>
      </c>
      <c r="I8" s="179"/>
      <c r="J8" s="179" t="e">
        <f>IF(F8&lt;0,IF(G7&gt;0,IF(-F8&gt;G7,G7,-F8),0),0)</f>
        <v>#REF!</v>
      </c>
      <c r="K8" s="179" t="e">
        <f>IF(F8&lt;0,IF(G7&gt;0,IF(-F8&gt;G7,F8+G7,0),F8),0)</f>
        <v>#REF!</v>
      </c>
      <c r="L8" s="179" t="e">
        <f>IF(F8&gt;0,IF(G7&gt;0,F8,IF(F8&gt;-G7,F8+G7,0)),0)</f>
        <v>#REF!</v>
      </c>
      <c r="M8" s="179" t="e">
        <f>IF(F8&gt;0,IF(G7&lt;0,IF(F8&gt;-G7,G7,-F8),0),0)</f>
        <v>#REF!</v>
      </c>
      <c r="N8" s="179" t="e">
        <f>IF(F8&gt;0,G8,G7)</f>
        <v>#REF!</v>
      </c>
      <c r="O8" s="179" t="e">
        <f>IF(F8&gt;0,G7,G8)</f>
        <v>#REF!</v>
      </c>
      <c r="P8" s="26" t="e">
        <f ca="1">IF(P$1="+X",figintl(F8,1,D8,P$1,#REF!),IF(P$1="+%",figintl(F8/F$4,1,D8,P$1,#REF!),""))</f>
        <v>#NAME?</v>
      </c>
      <c r="Q8" s="26" t="str">
        <f>B8&amp;IF(Q$1="+X","
"&amp;figintl(F8,1,D8,Q$1,#REF!),IF(Q$1="+%","
"&amp;figintl(F8/#REF!,1,D8,Q$1,#REF!),""))</f>
        <v>FP</v>
      </c>
    </row>
    <row r="9" spans="2:17" collapsed="1">
      <c r="B9" s="175" t="s">
        <v>139</v>
      </c>
      <c r="C9" s="44" t="s">
        <v>14</v>
      </c>
      <c r="D9" s="44">
        <v>0</v>
      </c>
      <c r="E9" s="178">
        <v>73.120561924766662</v>
      </c>
      <c r="F9" s="179">
        <f>IF(C9=0,0,E9)</f>
        <v>73.120561924766662</v>
      </c>
      <c r="G9" s="179" t="e">
        <f>G8+F9</f>
        <v>#REF!</v>
      </c>
      <c r="H9" s="179" t="e">
        <f>IF(G8&gt;0,IF(F9&gt;0,G8,MAX(G8+F9,0)),IF(F9&lt;0,G8,-MAX(-G8-F9,0)))</f>
        <v>#REF!</v>
      </c>
      <c r="I9" s="179"/>
      <c r="J9" s="179">
        <f>IF(F9&lt;0,IF(G8&gt;0,IF(-F9&gt;G8,G8,-F9),0),0)</f>
        <v>0</v>
      </c>
      <c r="K9" s="179">
        <f>IF(F9&lt;0,IF(G8&gt;0,IF(-F9&gt;G8,F9+G8,0),F9),0)</f>
        <v>0</v>
      </c>
      <c r="L9" s="179" t="e">
        <f>IF(F9&gt;0,IF(G8&gt;0,F9,IF(F9&gt;-G8,F9+G8,0)),0)</f>
        <v>#REF!</v>
      </c>
      <c r="M9" s="179" t="e">
        <f>IF(F9&gt;0,IF(G8&lt;0,IF(F9&gt;-G8,G8,-F9),0),0)</f>
        <v>#REF!</v>
      </c>
      <c r="N9" s="179" t="e">
        <f>IF(F9&gt;0,G9,G8)</f>
        <v>#REF!</v>
      </c>
      <c r="O9" s="179" t="e">
        <f>IF(F9&gt;0,G8,G9)</f>
        <v>#REF!</v>
      </c>
      <c r="P9" s="26" t="e">
        <f ca="1">IF(P$1="+X",figintl(F9,1,D9,P$1,#REF!),IF(P$1="+%",figintl(F9/F$4,1,D9,P$1,#REF!),""))</f>
        <v>#NAME?</v>
      </c>
      <c r="Q9" s="26" t="str">
        <f>B9&amp;IF(Q$1="+X","
"&amp;figintl(F9,1,D9,Q$1,#REF!),IF(Q$1="+%","
"&amp;figintl(F9/#REF!,1,D9,Q$1,#REF!),""))</f>
        <v>CBS</v>
      </c>
    </row>
    <row r="10" spans="2:17">
      <c r="B10" s="175" t="e">
        <v>#REF!</v>
      </c>
      <c r="C10" s="44" t="e">
        <v>#REF!</v>
      </c>
      <c r="D10" s="44" t="e">
        <v>#REF!</v>
      </c>
      <c r="E10" s="178" t="e">
        <v>#REF!</v>
      </c>
      <c r="F10" s="179" t="e">
        <f>IF(C10=0,0,E10)</f>
        <v>#REF!</v>
      </c>
      <c r="G10" s="179" t="e">
        <f>G9+F10</f>
        <v>#REF!</v>
      </c>
      <c r="H10" s="179" t="e">
        <f>IF(G9&gt;0,IF(F10&gt;0,G9,MAX(G9+F10,0)),IF(F10&lt;0,G9,-MAX(-G9-F10,0)))</f>
        <v>#REF!</v>
      </c>
      <c r="I10" s="179"/>
      <c r="J10" s="179" t="e">
        <f>IF(F10&lt;0,IF(G9&gt;0,IF(-F10&gt;G9,G9,-F10),0),0)</f>
        <v>#REF!</v>
      </c>
      <c r="K10" s="179" t="e">
        <f>IF(F10&lt;0,IF(G9&gt;0,IF(-F10&gt;G9,F10+G9,0),F10),0)</f>
        <v>#REF!</v>
      </c>
      <c r="L10" s="179" t="e">
        <f>IF(F10&gt;0,IF(G9&gt;0,F10,IF(F10&gt;-G9,F10+G9,0)),0)</f>
        <v>#REF!</v>
      </c>
      <c r="M10" s="179" t="e">
        <f>IF(F10&gt;0,IF(G9&lt;0,IF(F10&gt;-G9,G9,-F10),0),0)</f>
        <v>#REF!</v>
      </c>
      <c r="N10" s="179" t="e">
        <f>IF(F10&gt;0,G10,G9)</f>
        <v>#REF!</v>
      </c>
      <c r="O10" s="179" t="e">
        <f>IF(F10&gt;0,G9,G10)</f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idden="1" outlineLevel="1">
      <c r="B11" s="175" t="s">
        <v>70</v>
      </c>
      <c r="C11" s="44" t="s">
        <v>7</v>
      </c>
      <c r="D11" s="44">
        <v>0</v>
      </c>
      <c r="E11" s="178">
        <v>3228.5487056075699</v>
      </c>
      <c r="F11" s="179">
        <f t="shared" si="0"/>
        <v>3228.5487056075699</v>
      </c>
      <c r="G11" s="179" t="e">
        <f t="shared" si="1"/>
        <v>#REF!</v>
      </c>
      <c r="H11" s="179" t="e">
        <f t="shared" si="2"/>
        <v>#REF!</v>
      </c>
      <c r="I11" s="179"/>
      <c r="J11" s="179">
        <f t="shared" si="3"/>
        <v>0</v>
      </c>
      <c r="K11" s="179">
        <f t="shared" si="4"/>
        <v>0</v>
      </c>
      <c r="L11" s="179" t="e">
        <f t="shared" si="5"/>
        <v>#REF!</v>
      </c>
      <c r="M11" s="179" t="e">
        <f t="shared" si="6"/>
        <v>#REF!</v>
      </c>
      <c r="N11" s="179" t="e">
        <f t="shared" si="7"/>
        <v>#REF!</v>
      </c>
      <c r="O11" s="179" t="e">
        <f t="shared" si="8"/>
        <v>#REF!</v>
      </c>
      <c r="P11" s="26" t="e">
        <f ca="1">IF(P$1="+X",figintl(F11,1,D11,P$1,#REF!),IF(P$1="+%",figintl(F11/F$4,1,D11,P$1,#REF!),""))</f>
        <v>#NAME?</v>
      </c>
      <c r="Q11" s="26" t="str">
        <f>B11&amp;IF(Q$1="+X","
"&amp;figintl(F11,1,D11,Q$1,#REF!),IF(Q$1="+%","
"&amp;figintl(F11/#REF!,1,D11,Q$1,#REF!),""))</f>
        <v>FY 2022</v>
      </c>
    </row>
    <row r="12" spans="2:17" hidden="1" outlineLevel="1">
      <c r="B12" s="175" t="s">
        <v>9</v>
      </c>
      <c r="C12" s="44">
        <v>0</v>
      </c>
      <c r="D12" s="44">
        <v>0</v>
      </c>
      <c r="E12" s="178">
        <v>0</v>
      </c>
      <c r="F12" s="179">
        <f t="shared" si="0"/>
        <v>0</v>
      </c>
      <c r="G12" s="179" t="e">
        <f t="shared" si="1"/>
        <v>#REF!</v>
      </c>
      <c r="H12" s="179" t="e">
        <f t="shared" si="2"/>
        <v>#REF!</v>
      </c>
      <c r="I12" s="179"/>
      <c r="J12" s="179">
        <f t="shared" si="3"/>
        <v>0</v>
      </c>
      <c r="K12" s="179">
        <f t="shared" si="4"/>
        <v>0</v>
      </c>
      <c r="L12" s="179">
        <f t="shared" si="5"/>
        <v>0</v>
      </c>
      <c r="M12" s="179">
        <f t="shared" si="6"/>
        <v>0</v>
      </c>
      <c r="N12" s="179" t="e">
        <f t="shared" si="7"/>
        <v>#REF!</v>
      </c>
      <c r="O12" s="179" t="e">
        <f t="shared" si="8"/>
        <v>#REF!</v>
      </c>
      <c r="P12" s="26" t="e">
        <f ca="1">IF(P$1="+X",figintl(F12,1,D12,P$1,#REF!),IF(P$1="+%",figintl(F12/F$4,1,D12,P$1,#REF!),""))</f>
        <v>#NAME?</v>
      </c>
      <c r="Q12" s="26" t="str">
        <f>B12&amp;IF(Q$1="+X","
"&amp;figintl(F12,1,D12,Q$1,#REF!),IF(Q$1="+%","
"&amp;figintl(F12/#REF!,1,D12,Q$1,#REF!),""))</f>
        <v>Ctrl</v>
      </c>
    </row>
    <row r="13" spans="2:17" collapsed="1">
      <c r="B13" s="298">
        <v>0</v>
      </c>
      <c r="C13" s="71">
        <v>0</v>
      </c>
      <c r="D13" s="71">
        <v>0</v>
      </c>
      <c r="E13" s="299">
        <v>0</v>
      </c>
      <c r="F13" s="300">
        <f t="shared" si="0"/>
        <v>0</v>
      </c>
      <c r="G13" s="300" t="e">
        <f t="shared" si="1"/>
        <v>#REF!</v>
      </c>
      <c r="H13" s="179" t="e">
        <f t="shared" si="2"/>
        <v>#REF!</v>
      </c>
      <c r="I13" s="179"/>
      <c r="J13" s="179">
        <f t="shared" si="3"/>
        <v>0</v>
      </c>
      <c r="K13" s="179">
        <f t="shared" si="4"/>
        <v>0</v>
      </c>
      <c r="L13" s="179">
        <f t="shared" si="5"/>
        <v>0</v>
      </c>
      <c r="M13" s="179">
        <f t="shared" si="6"/>
        <v>0</v>
      </c>
      <c r="N13" s="179" t="e">
        <f t="shared" si="7"/>
        <v>#REF!</v>
      </c>
      <c r="O13" s="179" t="e">
        <f t="shared" si="8"/>
        <v>#REF!</v>
      </c>
      <c r="P13" s="26" t="e">
        <f ca="1">IF(P$1="+X",figintl(F13,1,D13,P$1,#REF!),IF(P$1="+%",figintl(F13/F$4,1,D13,P$1,#REF!),""))</f>
        <v>#NAME?</v>
      </c>
      <c r="Q13" s="26" t="str">
        <f>B13&amp;IF(Q$1="+X","
"&amp;figintl(F13,1,D13,Q$1,#REF!),IF(Q$1="+%","
"&amp;figintl(F13/#REF!,1,D13,Q$1,#REF!),""))</f>
        <v>0</v>
      </c>
    </row>
    <row r="14" spans="2:17">
      <c r="B14" s="173">
        <v>0</v>
      </c>
      <c r="C14" s="55">
        <v>0</v>
      </c>
      <c r="D14" s="55">
        <v>0</v>
      </c>
      <c r="E14" s="176">
        <v>0</v>
      </c>
      <c r="F14" s="177">
        <f t="shared" si="0"/>
        <v>0</v>
      </c>
      <c r="G14" s="177">
        <f>F14</f>
        <v>0</v>
      </c>
      <c r="H14" s="177"/>
      <c r="I14" s="177">
        <f>F14</f>
        <v>0</v>
      </c>
      <c r="J14" s="176">
        <v>0</v>
      </c>
      <c r="K14" s="177"/>
      <c r="L14" s="177"/>
      <c r="M14" s="177"/>
      <c r="N14" s="177">
        <f>F14+J14</f>
        <v>0</v>
      </c>
      <c r="O14" s="177">
        <v>0</v>
      </c>
      <c r="P14" s="25" t="e">
        <f ca="1">figintl(F14+J14,1,D14,"X",#REF!)</f>
        <v>#NAME?</v>
      </c>
      <c r="Q14" s="48">
        <f>B14</f>
        <v>0</v>
      </c>
    </row>
    <row r="15" spans="2:17">
      <c r="B15" s="177"/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25" t="e">
        <f ca="1">B8&amp;"
"&amp;IF(P$1="+X",figintl(E8,1,D8,P$1,#REF!),IF(P$1="+%",figintl(E8/E$4,1,D8,P$1,#REF!),""))</f>
        <v>#NAME?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0.39997558519241921"/>
  </sheetPr>
  <dimension ref="B1:Q15"/>
  <sheetViews>
    <sheetView zoomScaleNormal="100" workbookViewId="0">
      <selection activeCell="I16" sqref="I16"/>
    </sheetView>
  </sheetViews>
  <sheetFormatPr defaultColWidth="9.140625" defaultRowHeight="12.75"/>
  <cols>
    <col min="1" max="1" width="3" style="170" customWidth="1"/>
    <col min="2" max="2" width="12.7109375" style="170" customWidth="1"/>
    <col min="3" max="15" width="6.7109375" style="170" customWidth="1"/>
    <col min="16" max="17" width="12.7109375" style="170" customWidth="1"/>
    <col min="18" max="18" width="3" style="170" customWidth="1"/>
    <col min="19" max="28" width="8.7109375" style="170" customWidth="1"/>
    <col min="29" max="29" width="3" style="170" customWidth="1"/>
    <col min="30" max="16384" width="9.140625" style="170"/>
  </cols>
  <sheetData>
    <row r="1" spans="2:17">
      <c r="P1" s="174" t="str">
        <f>'CHART EPS Q'!P1</f>
        <v>+X</v>
      </c>
      <c r="Q1" s="174"/>
    </row>
    <row r="2" spans="2:17">
      <c r="B2" s="4" t="s">
        <v>25</v>
      </c>
      <c r="C2" s="32"/>
      <c r="D2" s="32"/>
      <c r="E2" s="170" t="e">
        <f ca="1">figintl(E14/E4-1,1,#REF!,"+%",#REF!)</f>
        <v>#NAME?</v>
      </c>
      <c r="F2" s="170" t="e">
        <f ca="1">figintl(F14/F4-1,1,#REF!,"+%",#REF!)</f>
        <v>#NAME?</v>
      </c>
    </row>
    <row r="3" spans="2:17" s="2" customFormat="1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73" t="e">
        <v>#REF!</v>
      </c>
      <c r="C4" s="55" t="e">
        <v>#REF!</v>
      </c>
      <c r="D4" s="55" t="e">
        <v>#REF!</v>
      </c>
      <c r="E4" s="176" t="e">
        <v>#REF!</v>
      </c>
      <c r="F4" s="177" t="e">
        <f t="shared" ref="F4:F10" si="0">IF(C4=0,0,E4)</f>
        <v>#REF!</v>
      </c>
      <c r="G4" s="177" t="e">
        <f>F4</f>
        <v>#REF!</v>
      </c>
      <c r="H4" s="177"/>
      <c r="I4" s="177" t="e">
        <f>F4</f>
        <v>#REF!</v>
      </c>
      <c r="J4" s="176" t="e">
        <v>#REF!</v>
      </c>
      <c r="K4" s="177"/>
      <c r="L4" s="177"/>
      <c r="M4" s="177"/>
      <c r="N4" s="177" t="e">
        <f>F4+J4</f>
        <v>#REF!</v>
      </c>
      <c r="O4" s="177">
        <v>0</v>
      </c>
      <c r="P4" s="25" t="e">
        <f ca="1">figintl(F4+J4,1,D4,"X",#REF!)</f>
        <v>#NAME?</v>
      </c>
      <c r="Q4" s="48" t="e">
        <f>B4</f>
        <v>#REF!</v>
      </c>
    </row>
    <row r="5" spans="2:17">
      <c r="B5" s="295" t="e">
        <v>#REF!</v>
      </c>
      <c r="C5" s="40" t="e">
        <v>#REF!</v>
      </c>
      <c r="D5" s="40" t="e">
        <v>#REF!</v>
      </c>
      <c r="E5" s="296" t="e">
        <v>#REF!</v>
      </c>
      <c r="F5" s="297" t="e">
        <f t="shared" si="0"/>
        <v>#REF!</v>
      </c>
      <c r="G5" s="297" t="e">
        <f t="shared" ref="G5:G13" si="1">G4+F5</f>
        <v>#REF!</v>
      </c>
      <c r="H5" s="179" t="e">
        <f t="shared" ref="H5:H13" si="2">IF(G4&gt;0,IF(F5&gt;0,G4,MAX(G4+F5,0)),IF(F5&lt;0,G4,-MAX(-G4-F5,0)))</f>
        <v>#REF!</v>
      </c>
      <c r="I5" s="179"/>
      <c r="J5" s="179" t="e">
        <f t="shared" ref="J5:J13" si="3">IF(F5&lt;0,IF(G4&gt;0,IF(-F5&gt;G4,G4,-F5),0),0)</f>
        <v>#REF!</v>
      </c>
      <c r="K5" s="179" t="e">
        <f t="shared" ref="K5:K13" si="4">IF(F5&lt;0,IF(G4&gt;0,IF(-F5&gt;G4,F5+G4,0),F5),0)</f>
        <v>#REF!</v>
      </c>
      <c r="L5" s="179" t="e">
        <f t="shared" ref="L5:L13" si="5">IF(F5&gt;0,IF(G4&gt;0,F5,IF(F5&gt;-G4,F5+G4,0)),0)</f>
        <v>#REF!</v>
      </c>
      <c r="M5" s="179" t="e">
        <f t="shared" ref="M5:M13" si="6">IF(F5&gt;0,IF(G4&lt;0,IF(F5&gt;-G4,G4,-F5),0),0)</f>
        <v>#REF!</v>
      </c>
      <c r="N5" s="179" t="e">
        <f t="shared" ref="N5:N13" si="7">IF(F5&gt;0,G5,G4)</f>
        <v>#REF!</v>
      </c>
      <c r="O5" s="179" t="e">
        <f t="shared" ref="O5:O13" si="8">IF(F5&gt;0,G4,G5)</f>
        <v>#REF!</v>
      </c>
      <c r="P5" s="26" t="e">
        <f ca="1">IF(P$1="+X",figintl(F5,1,D5,P$1,#REF!),IF(P$1="+%",figintl(F5/F$4,1,D5,P$1,#REF!),""))</f>
        <v>#NAME?</v>
      </c>
      <c r="Q5" s="26" t="e">
        <f>B5&amp;IF(Q$1="+X","
"&amp;figintl(F5,1,D5,Q$1,#REF!),IF(Q$1="+%","
"&amp;figintl(F5/#REF!,1,D5,Q$1,#REF!),""))</f>
        <v>#REF!</v>
      </c>
    </row>
    <row r="6" spans="2:17">
      <c r="B6" s="175" t="e">
        <v>#REF!</v>
      </c>
      <c r="C6" s="44" t="e">
        <v>#REF!</v>
      </c>
      <c r="D6" s="44" t="e">
        <v>#REF!</v>
      </c>
      <c r="E6" s="178" t="e">
        <v>#REF!</v>
      </c>
      <c r="F6" s="179" t="e">
        <f t="shared" si="0"/>
        <v>#REF!</v>
      </c>
      <c r="G6" s="179" t="e">
        <f t="shared" si="1"/>
        <v>#REF!</v>
      </c>
      <c r="H6" s="179" t="e">
        <f t="shared" si="2"/>
        <v>#REF!</v>
      </c>
      <c r="I6" s="179"/>
      <c r="J6" s="179" t="e">
        <f t="shared" si="3"/>
        <v>#REF!</v>
      </c>
      <c r="K6" s="179" t="e">
        <f t="shared" si="4"/>
        <v>#REF!</v>
      </c>
      <c r="L6" s="179" t="e">
        <f t="shared" si="5"/>
        <v>#REF!</v>
      </c>
      <c r="M6" s="179" t="e">
        <f t="shared" si="6"/>
        <v>#REF!</v>
      </c>
      <c r="N6" s="179" t="e">
        <f t="shared" si="7"/>
        <v>#REF!</v>
      </c>
      <c r="O6" s="179" t="e">
        <f t="shared" si="8"/>
        <v>#REF!</v>
      </c>
      <c r="P6" s="26" t="e">
        <f ca="1">IF(P$1="+X",figintl(F6,1,D6,P$1,#REF!),IF(P$1="+%",figintl(F6/F$4,1,D6,P$1,#REF!),""))</f>
        <v>#NAME?</v>
      </c>
      <c r="Q6" s="26" t="e">
        <f>B6&amp;IF(Q$1="+X","
"&amp;figintl(F6,1,D6,Q$1,#REF!),IF(Q$1="+%","
"&amp;figintl(F6/#REF!,1,D6,Q$1,#REF!),""))</f>
        <v>#REF!</v>
      </c>
    </row>
    <row r="7" spans="2:17">
      <c r="B7" s="175" t="e">
        <v>#REF!</v>
      </c>
      <c r="C7" s="44" t="e">
        <v>#REF!</v>
      </c>
      <c r="D7" s="44" t="e">
        <v>#REF!</v>
      </c>
      <c r="E7" s="178" t="e">
        <v>#REF!</v>
      </c>
      <c r="F7" s="179" t="e">
        <f t="shared" si="0"/>
        <v>#REF!</v>
      </c>
      <c r="G7" s="179" t="e">
        <f t="shared" si="1"/>
        <v>#REF!</v>
      </c>
      <c r="H7" s="179" t="e">
        <f t="shared" si="2"/>
        <v>#REF!</v>
      </c>
      <c r="I7" s="179"/>
      <c r="J7" s="179" t="e">
        <f t="shared" si="3"/>
        <v>#REF!</v>
      </c>
      <c r="K7" s="179" t="e">
        <f t="shared" si="4"/>
        <v>#REF!</v>
      </c>
      <c r="L7" s="179" t="e">
        <f t="shared" si="5"/>
        <v>#REF!</v>
      </c>
      <c r="M7" s="179" t="e">
        <f t="shared" si="6"/>
        <v>#REF!</v>
      </c>
      <c r="N7" s="179" t="e">
        <f t="shared" si="7"/>
        <v>#REF!</v>
      </c>
      <c r="O7" s="179" t="e">
        <f t="shared" si="8"/>
        <v>#REF!</v>
      </c>
      <c r="P7" s="26" t="e">
        <f ca="1">IF(P$1="+X",figintl(F7,1,D7,P$1,#REF!),IF(P$1="+%",figintl(F7/F$4,1,D7,P$1,#REF!),""))</f>
        <v>#NAME?</v>
      </c>
      <c r="Q7" s="26" t="e">
        <f>B7&amp;IF(Q$1="+X","
"&amp;figintl(F7,1,D7,Q$1,#REF!),IF(Q$1="+%","
"&amp;figintl(F7/#REF!,1,D7,Q$1,#REF!),""))</f>
        <v>#REF!</v>
      </c>
    </row>
    <row r="8" spans="2:17" hidden="1">
      <c r="B8" s="175" t="e">
        <v>#REF!</v>
      </c>
      <c r="C8" s="44" t="e">
        <v>#REF!</v>
      </c>
      <c r="D8" s="44" t="e">
        <v>#REF!</v>
      </c>
      <c r="E8" s="178" t="e">
        <v>#REF!</v>
      </c>
      <c r="F8" s="179" t="e">
        <f t="shared" si="0"/>
        <v>#REF!</v>
      </c>
      <c r="G8" s="179" t="e">
        <f t="shared" si="1"/>
        <v>#REF!</v>
      </c>
      <c r="H8" s="179" t="e">
        <f t="shared" si="2"/>
        <v>#REF!</v>
      </c>
      <c r="I8" s="179"/>
      <c r="J8" s="179" t="e">
        <f t="shared" si="3"/>
        <v>#REF!</v>
      </c>
      <c r="K8" s="179" t="e">
        <f t="shared" si="4"/>
        <v>#REF!</v>
      </c>
      <c r="L8" s="179" t="e">
        <f t="shared" si="5"/>
        <v>#REF!</v>
      </c>
      <c r="M8" s="179" t="e">
        <f t="shared" si="6"/>
        <v>#REF!</v>
      </c>
      <c r="N8" s="179" t="e">
        <f t="shared" si="7"/>
        <v>#REF!</v>
      </c>
      <c r="O8" s="179" t="e">
        <f t="shared" si="8"/>
        <v>#REF!</v>
      </c>
      <c r="P8" s="26" t="e">
        <f ca="1">IF(P$1="+X",figintl(F8,1,D8,P$1,#REF!),IF(P$1="+%",figintl(F8/F$4,1,D8,P$1,#REF!),""))</f>
        <v>#NAME?</v>
      </c>
      <c r="Q8" s="26" t="e">
        <f>B8&amp;IF(Q$1="+X","
"&amp;figintl(F8,1,D8,Q$1,#REF!),IF(Q$1="+%","
"&amp;figintl(F8/#REF!,1,D8,Q$1,#REF!),""))</f>
        <v>#REF!</v>
      </c>
    </row>
    <row r="9" spans="2:17">
      <c r="B9" s="175" t="e">
        <v>#REF!</v>
      </c>
      <c r="C9" s="44" t="e">
        <v>#REF!</v>
      </c>
      <c r="D9" s="44" t="e">
        <v>#REF!</v>
      </c>
      <c r="E9" s="178" t="e">
        <v>#REF!</v>
      </c>
      <c r="F9" s="179" t="e">
        <f t="shared" si="0"/>
        <v>#REF!</v>
      </c>
      <c r="G9" s="179" t="e">
        <f t="shared" si="1"/>
        <v>#REF!</v>
      </c>
      <c r="H9" s="179" t="e">
        <f t="shared" si="2"/>
        <v>#REF!</v>
      </c>
      <c r="I9" s="179"/>
      <c r="J9" s="179" t="e">
        <f t="shared" si="3"/>
        <v>#REF!</v>
      </c>
      <c r="K9" s="179" t="e">
        <f t="shared" si="4"/>
        <v>#REF!</v>
      </c>
      <c r="L9" s="179" t="e">
        <f t="shared" si="5"/>
        <v>#REF!</v>
      </c>
      <c r="M9" s="179" t="e">
        <f t="shared" si="6"/>
        <v>#REF!</v>
      </c>
      <c r="N9" s="179" t="e">
        <f t="shared" si="7"/>
        <v>#REF!</v>
      </c>
      <c r="O9" s="179" t="e">
        <f t="shared" si="8"/>
        <v>#REF!</v>
      </c>
      <c r="P9" s="26" t="e">
        <f ca="1">IF(P$1="+X",figintl(F9,1,D9,P$1,#REF!),IF(P$1="+%",figintl(F9/F$4,1,D9,P$1,#REF!),""))</f>
        <v>#NAME?</v>
      </c>
      <c r="Q9" s="26" t="e">
        <f>B9&amp;IF(Q$1="+X","
"&amp;figintl(F9,1,D9,Q$1,#REF!),IF(Q$1="+%","
"&amp;figintl(F9/#REF!,1,D9,Q$1,#REF!),""))</f>
        <v>#REF!</v>
      </c>
    </row>
    <row r="10" spans="2:17">
      <c r="B10" s="175" t="e">
        <v>#REF!</v>
      </c>
      <c r="C10" s="44" t="e">
        <v>#REF!</v>
      </c>
      <c r="D10" s="44" t="e">
        <v>#REF!</v>
      </c>
      <c r="E10" s="178" t="e">
        <v>#REF!</v>
      </c>
      <c r="F10" s="179" t="e">
        <f t="shared" si="0"/>
        <v>#REF!</v>
      </c>
      <c r="G10" s="179" t="e">
        <f t="shared" si="1"/>
        <v>#REF!</v>
      </c>
      <c r="H10" s="179" t="e">
        <f t="shared" si="2"/>
        <v>#REF!</v>
      </c>
      <c r="I10" s="179"/>
      <c r="J10" s="179" t="e">
        <f t="shared" si="3"/>
        <v>#REF!</v>
      </c>
      <c r="K10" s="179" t="e">
        <f t="shared" si="4"/>
        <v>#REF!</v>
      </c>
      <c r="L10" s="179" t="e">
        <f t="shared" si="5"/>
        <v>#REF!</v>
      </c>
      <c r="M10" s="179" t="e">
        <f t="shared" si="6"/>
        <v>#REF!</v>
      </c>
      <c r="N10" s="179" t="e">
        <f t="shared" si="7"/>
        <v>#REF!</v>
      </c>
      <c r="O10" s="179" t="e">
        <f t="shared" si="8"/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t="12.75" hidden="1" customHeight="1">
      <c r="B11" s="175" t="e">
        <v>#REF!</v>
      </c>
      <c r="C11" s="44" t="e">
        <v>#REF!</v>
      </c>
      <c r="D11" s="44" t="e">
        <v>#REF!</v>
      </c>
      <c r="E11" s="178" t="e">
        <v>#REF!</v>
      </c>
      <c r="F11" s="179" t="e">
        <v>#REF!</v>
      </c>
      <c r="G11" s="179" t="e">
        <f t="shared" si="1"/>
        <v>#REF!</v>
      </c>
      <c r="H11" s="179" t="e">
        <f t="shared" si="2"/>
        <v>#REF!</v>
      </c>
      <c r="I11" s="179"/>
      <c r="J11" s="179" t="e">
        <f t="shared" si="3"/>
        <v>#REF!</v>
      </c>
      <c r="K11" s="179" t="e">
        <f t="shared" si="4"/>
        <v>#REF!</v>
      </c>
      <c r="L11" s="179" t="e">
        <f t="shared" si="5"/>
        <v>#REF!</v>
      </c>
      <c r="M11" s="179" t="e">
        <f t="shared" si="6"/>
        <v>#REF!</v>
      </c>
      <c r="N11" s="179" t="e">
        <f t="shared" si="7"/>
        <v>#REF!</v>
      </c>
      <c r="O11" s="179" t="e">
        <f t="shared" si="8"/>
        <v>#REF!</v>
      </c>
      <c r="P11" s="26" t="e">
        <f ca="1">IF(P$1="+X",figintl(F11,1,D11,P$1,#REF!),IF(P$1="+%",figintl(F11/F$4,1,D11,P$1,#REF!),""))</f>
        <v>#NAME?</v>
      </c>
      <c r="Q11" s="26" t="e">
        <f>B11&amp;IF(Q$1="+X","
"&amp;figintl(F11,1,D11,Q$1,#REF!),IF(Q$1="+%","
"&amp;figintl(F11/#REF!,1,D11,Q$1,#REF!),""))</f>
        <v>#REF!</v>
      </c>
    </row>
    <row r="12" spans="2:17" ht="12.75" hidden="1" customHeight="1">
      <c r="B12" s="175" t="e">
        <v>#REF!</v>
      </c>
      <c r="C12" s="44" t="e">
        <v>#REF!</v>
      </c>
      <c r="D12" s="44" t="e">
        <v>#REF!</v>
      </c>
      <c r="E12" s="178" t="e">
        <v>#REF!</v>
      </c>
      <c r="F12" s="179" t="e">
        <v>#REF!</v>
      </c>
      <c r="G12" s="179" t="e">
        <f t="shared" si="1"/>
        <v>#REF!</v>
      </c>
      <c r="H12" s="179" t="e">
        <f t="shared" si="2"/>
        <v>#REF!</v>
      </c>
      <c r="I12" s="179"/>
      <c r="J12" s="179" t="e">
        <f t="shared" si="3"/>
        <v>#REF!</v>
      </c>
      <c r="K12" s="179" t="e">
        <f t="shared" si="4"/>
        <v>#REF!</v>
      </c>
      <c r="L12" s="179" t="e">
        <f t="shared" si="5"/>
        <v>#REF!</v>
      </c>
      <c r="M12" s="179" t="e">
        <f t="shared" si="6"/>
        <v>#REF!</v>
      </c>
      <c r="N12" s="179" t="e">
        <f t="shared" si="7"/>
        <v>#REF!</v>
      </c>
      <c r="O12" s="179" t="e">
        <f t="shared" si="8"/>
        <v>#REF!</v>
      </c>
      <c r="P12" s="26" t="e">
        <f ca="1">IF(P$1="+X",figintl(F12,1,D12,P$1,#REF!),IF(P$1="+%",figintl(F12/F$4,1,D12,P$1,#REF!),""))</f>
        <v>#NAME?</v>
      </c>
      <c r="Q12" s="26" t="e">
        <f>B12&amp;IF(Q$1="+X","
"&amp;figintl(F12,1,D12,Q$1,#REF!),IF(Q$1="+%","
"&amp;figintl(F12/#REF!,1,D12,Q$1,#REF!),""))</f>
        <v>#REF!</v>
      </c>
    </row>
    <row r="13" spans="2:17">
      <c r="B13" s="298" t="e">
        <v>#REF!</v>
      </c>
      <c r="C13" s="71" t="e">
        <v>#REF!</v>
      </c>
      <c r="D13" s="71" t="e">
        <v>#REF!</v>
      </c>
      <c r="E13" s="299" t="e">
        <v>#REF!</v>
      </c>
      <c r="F13" s="300" t="e">
        <v>#REF!</v>
      </c>
      <c r="G13" s="300" t="e">
        <f t="shared" si="1"/>
        <v>#REF!</v>
      </c>
      <c r="H13" s="179" t="e">
        <f t="shared" si="2"/>
        <v>#REF!</v>
      </c>
      <c r="I13" s="179"/>
      <c r="J13" s="179" t="e">
        <f t="shared" si="3"/>
        <v>#REF!</v>
      </c>
      <c r="K13" s="179" t="e">
        <f t="shared" si="4"/>
        <v>#REF!</v>
      </c>
      <c r="L13" s="179" t="e">
        <f t="shared" si="5"/>
        <v>#REF!</v>
      </c>
      <c r="M13" s="179" t="e">
        <f t="shared" si="6"/>
        <v>#REF!</v>
      </c>
      <c r="N13" s="179" t="e">
        <f t="shared" si="7"/>
        <v>#REF!</v>
      </c>
      <c r="O13" s="179" t="e">
        <f t="shared" si="8"/>
        <v>#REF!</v>
      </c>
      <c r="P13" s="26" t="e">
        <f ca="1">IF(P$1="+X",figintl(F13,1,D13,P$1,#REF!),IF(P$1="+%",figintl(F13/F$4,1,D13,P$1,#REF!),""))</f>
        <v>#NAME?</v>
      </c>
      <c r="Q13" s="26" t="e">
        <f>B13&amp;IF(Q$1="+X","
"&amp;figintl(F13,1,D13,Q$1,#REF!),IF(Q$1="+%","
"&amp;figintl(F13/#REF!,1,D13,Q$1,#REF!),""))</f>
        <v>#REF!</v>
      </c>
    </row>
    <row r="14" spans="2:17">
      <c r="B14" s="173" t="e">
        <v>#REF!</v>
      </c>
      <c r="C14" s="55" t="e">
        <v>#REF!</v>
      </c>
      <c r="D14" s="55" t="e">
        <v>#REF!</v>
      </c>
      <c r="E14" s="176" t="e">
        <v>#REF!</v>
      </c>
      <c r="F14" s="177" t="e">
        <v>#REF!</v>
      </c>
      <c r="G14" s="177" t="e">
        <f>F14</f>
        <v>#REF!</v>
      </c>
      <c r="H14" s="177"/>
      <c r="I14" s="177" t="e">
        <f>F14</f>
        <v>#REF!</v>
      </c>
      <c r="J14" s="176" t="e">
        <v>#REF!</v>
      </c>
      <c r="K14" s="177"/>
      <c r="L14" s="177"/>
      <c r="M14" s="177"/>
      <c r="N14" s="177" t="e">
        <f>F14+J14</f>
        <v>#REF!</v>
      </c>
      <c r="O14" s="177">
        <v>0</v>
      </c>
      <c r="P14" s="25" t="e">
        <f ca="1">figintl(F14+J14,1,D14,"X",#REF!)</f>
        <v>#NAME?</v>
      </c>
      <c r="Q14" s="48" t="e">
        <f>B14</f>
        <v>#REF!</v>
      </c>
    </row>
    <row r="15" spans="2:17">
      <c r="B15" s="177"/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25" t="e">
        <f ca="1">B8&amp;"
"&amp;IF(P$1="+X",figintl(E8,1,D8,P$1,#REF!),IF(P$1="+%",figintl(E8/#REF!,1,D8,P$1,#REF!),""))</f>
        <v>#REF!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tabColor theme="5" tint="0.39997558519241921"/>
  </sheetPr>
  <dimension ref="A1:CX21"/>
  <sheetViews>
    <sheetView showGridLines="0" topLeftCell="CV200" zoomScaleNormal="100" workbookViewId="0">
      <selection activeCell="C33" sqref="C33"/>
    </sheetView>
  </sheetViews>
  <sheetFormatPr defaultColWidth="9.140625" defaultRowHeight="12"/>
  <cols>
    <col min="1" max="1" width="9.28515625" style="166" customWidth="1"/>
    <col min="2" max="2" width="25.85546875" style="36" customWidth="1"/>
    <col min="3" max="4" width="25.5703125" style="36" customWidth="1"/>
    <col min="5" max="7" width="9.28515625" style="36" customWidth="1"/>
    <col min="8" max="8" width="20" style="37" customWidth="1"/>
    <col min="9" max="9" width="20" style="38" customWidth="1"/>
    <col min="10" max="10" width="20" style="36" customWidth="1"/>
    <col min="11" max="13" width="14.7109375" style="36" customWidth="1"/>
    <col min="14" max="14" width="28.5703125" style="39" customWidth="1"/>
    <col min="15" max="16" width="28.5703125" style="37" customWidth="1"/>
    <col min="17" max="17" width="5.7109375" style="254" customWidth="1"/>
    <col min="18" max="22" width="9.28515625" style="38" customWidth="1"/>
    <col min="23" max="27" width="9.28515625" style="36" customWidth="1"/>
    <col min="28" max="28" width="57.140625" style="57" customWidth="1"/>
    <col min="29" max="102" width="9.140625" style="36" customWidth="1"/>
    <col min="103" max="16384" width="9.140625" style="46"/>
  </cols>
  <sheetData>
    <row r="1" spans="1:102" s="191" customFormat="1" ht="12" customHeight="1">
      <c r="A1" s="194">
        <v>17.98</v>
      </c>
      <c r="B1" s="189" t="s">
        <v>884</v>
      </c>
      <c r="C1" s="189" t="s">
        <v>885</v>
      </c>
      <c r="D1" s="189" t="s">
        <v>886</v>
      </c>
      <c r="E1" s="242">
        <v>0</v>
      </c>
      <c r="F1" s="242">
        <v>0</v>
      </c>
      <c r="G1" s="242">
        <v>0</v>
      </c>
      <c r="H1" s="242">
        <v>0</v>
      </c>
      <c r="I1" s="242">
        <v>0</v>
      </c>
      <c r="J1" s="242">
        <v>0</v>
      </c>
      <c r="K1" s="242">
        <v>0</v>
      </c>
      <c r="L1" s="242">
        <v>0</v>
      </c>
      <c r="M1" s="242">
        <v>0</v>
      </c>
      <c r="N1" s="190" t="s">
        <v>884</v>
      </c>
      <c r="O1" s="189" t="s">
        <v>885</v>
      </c>
      <c r="P1" s="189" t="s">
        <v>886</v>
      </c>
      <c r="Q1" s="249" t="str">
        <f>R1</f>
        <v>PR4</v>
      </c>
      <c r="R1" s="189" t="s">
        <v>890</v>
      </c>
      <c r="S1" s="189" t="s">
        <v>890</v>
      </c>
      <c r="T1" s="189" t="s">
        <v>890</v>
      </c>
      <c r="U1" s="189" t="s">
        <v>890</v>
      </c>
      <c r="V1" s="242">
        <v>0</v>
      </c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89"/>
      <c r="BB1" s="189"/>
      <c r="BC1" s="189"/>
      <c r="BD1" s="189"/>
      <c r="BE1" s="189"/>
      <c r="BF1" s="189"/>
      <c r="BG1" s="189"/>
      <c r="BH1" s="189"/>
      <c r="BI1" s="189"/>
      <c r="BJ1" s="189"/>
      <c r="BK1" s="189"/>
      <c r="BL1" s="189"/>
      <c r="BM1" s="189"/>
      <c r="BN1" s="189"/>
      <c r="BO1" s="189"/>
      <c r="BP1" s="189"/>
      <c r="BQ1" s="189"/>
      <c r="BR1" s="189"/>
      <c r="BS1" s="189"/>
      <c r="BT1" s="189"/>
      <c r="BU1" s="189"/>
      <c r="BV1" s="189"/>
      <c r="BW1" s="189"/>
      <c r="BX1" s="189"/>
      <c r="BY1" s="189"/>
      <c r="BZ1" s="189"/>
    </row>
    <row r="2" spans="1:102" s="65" customFormat="1" ht="21" customHeight="1">
      <c r="A2" s="162">
        <v>0</v>
      </c>
      <c r="B2" s="255" t="s">
        <v>67</v>
      </c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48" t="s">
        <v>67</v>
      </c>
      <c r="P2" s="248" t="s">
        <v>67</v>
      </c>
      <c r="Q2" s="250"/>
      <c r="R2" s="210" t="s">
        <v>67</v>
      </c>
      <c r="S2" s="237" t="s">
        <v>67</v>
      </c>
      <c r="T2" s="237" t="s">
        <v>67</v>
      </c>
      <c r="U2" s="237" t="s">
        <v>67</v>
      </c>
      <c r="V2" s="237" t="s">
        <v>915</v>
      </c>
      <c r="AB2" s="66"/>
    </row>
    <row r="3" spans="1:102" s="65" customFormat="1" ht="14.25" customHeight="1" thickBot="1">
      <c r="A3" s="162" t="s">
        <v>884</v>
      </c>
      <c r="B3" s="651" t="s">
        <v>887</v>
      </c>
      <c r="C3" s="651"/>
      <c r="D3" s="651"/>
      <c r="E3" s="651"/>
      <c r="F3" s="651"/>
      <c r="G3" s="651"/>
      <c r="H3" s="651"/>
      <c r="I3" s="651"/>
      <c r="J3" s="651"/>
      <c r="K3" s="651"/>
      <c r="L3" s="651"/>
      <c r="M3" s="651"/>
      <c r="N3" s="651"/>
      <c r="O3" s="651"/>
      <c r="P3" s="651"/>
      <c r="Q3" s="651"/>
      <c r="R3" s="256" t="s">
        <v>916</v>
      </c>
      <c r="S3" s="247" t="s">
        <v>489</v>
      </c>
      <c r="T3" s="247" t="s">
        <v>488</v>
      </c>
      <c r="U3" s="247" t="s">
        <v>487</v>
      </c>
      <c r="V3" s="247" t="s">
        <v>486</v>
      </c>
      <c r="AB3" s="66"/>
    </row>
    <row r="4" spans="1:102" s="56" customFormat="1" ht="15.75" thickTop="1">
      <c r="A4" s="162">
        <v>0</v>
      </c>
      <c r="B4" s="652" t="s">
        <v>67</v>
      </c>
      <c r="C4" s="652"/>
      <c r="D4" s="652"/>
      <c r="E4" s="652"/>
      <c r="F4" s="652"/>
      <c r="G4" s="652"/>
      <c r="H4" s="652"/>
      <c r="I4" s="652"/>
      <c r="J4" s="652"/>
      <c r="K4" s="652"/>
      <c r="L4" s="652"/>
      <c r="M4" s="652"/>
      <c r="N4" s="652"/>
      <c r="O4" s="652"/>
      <c r="P4" s="652"/>
      <c r="Q4" s="652"/>
      <c r="R4" s="128" t="s">
        <v>67</v>
      </c>
      <c r="S4" s="246" t="s">
        <v>16</v>
      </c>
      <c r="T4" s="246" t="s">
        <v>16</v>
      </c>
      <c r="U4" s="246" t="s">
        <v>16</v>
      </c>
      <c r="V4" s="129" t="s">
        <v>915</v>
      </c>
      <c r="AA4" s="62"/>
      <c r="AB4" s="58"/>
    </row>
    <row r="5" spans="1:102" s="65" customFormat="1" ht="15" customHeight="1" thickBot="1">
      <c r="A5" s="162" t="s">
        <v>885</v>
      </c>
      <c r="B5" s="245" t="s">
        <v>67</v>
      </c>
      <c r="C5" s="651" t="s">
        <v>888</v>
      </c>
      <c r="D5" s="651"/>
      <c r="E5" s="651"/>
      <c r="F5" s="651"/>
      <c r="G5" s="651"/>
      <c r="H5" s="651"/>
      <c r="I5" s="651"/>
      <c r="J5" s="651"/>
      <c r="K5" s="651"/>
      <c r="L5" s="651"/>
      <c r="M5" s="651"/>
      <c r="N5" s="651"/>
      <c r="O5" s="651"/>
      <c r="P5" s="651"/>
      <c r="Q5" s="651"/>
      <c r="R5" s="256" t="s">
        <v>917</v>
      </c>
      <c r="S5" s="247" t="s">
        <v>489</v>
      </c>
      <c r="T5" s="247" t="s">
        <v>488</v>
      </c>
      <c r="U5" s="247" t="s">
        <v>487</v>
      </c>
      <c r="V5" s="247" t="s">
        <v>486</v>
      </c>
      <c r="AB5" s="66"/>
    </row>
    <row r="6" spans="1:102" s="56" customFormat="1" ht="15" customHeight="1" thickTop="1">
      <c r="A6" s="162">
        <v>0</v>
      </c>
      <c r="B6" s="650" t="s">
        <v>67</v>
      </c>
      <c r="C6" s="650"/>
      <c r="D6" s="650"/>
      <c r="E6" s="650"/>
      <c r="F6" s="650"/>
      <c r="G6" s="650"/>
      <c r="H6" s="650"/>
      <c r="I6" s="650"/>
      <c r="J6" s="650"/>
      <c r="K6" s="650"/>
      <c r="L6" s="650"/>
      <c r="M6" s="650"/>
      <c r="N6" s="650"/>
      <c r="O6" s="240" t="s">
        <v>67</v>
      </c>
      <c r="P6" s="240" t="s">
        <v>67</v>
      </c>
      <c r="Q6" s="251"/>
      <c r="R6" s="128" t="s">
        <v>67</v>
      </c>
      <c r="S6" s="241" t="s">
        <v>67</v>
      </c>
      <c r="T6" s="241" t="s">
        <v>67</v>
      </c>
      <c r="U6" s="241" t="s">
        <v>67</v>
      </c>
      <c r="V6" s="129" t="s">
        <v>915</v>
      </c>
      <c r="AA6" s="62"/>
      <c r="AB6" s="58"/>
    </row>
    <row r="7" spans="1:102" s="56" customFormat="1" ht="15" customHeight="1" thickBot="1">
      <c r="A7" s="162" t="s">
        <v>886</v>
      </c>
      <c r="B7" s="245" t="s">
        <v>67</v>
      </c>
      <c r="C7" s="245" t="s">
        <v>67</v>
      </c>
      <c r="D7" s="651" t="s">
        <v>889</v>
      </c>
      <c r="E7" s="651"/>
      <c r="F7" s="651"/>
      <c r="G7" s="651"/>
      <c r="H7" s="651"/>
      <c r="I7" s="651"/>
      <c r="J7" s="651"/>
      <c r="K7" s="651"/>
      <c r="L7" s="651"/>
      <c r="M7" s="651"/>
      <c r="N7" s="651"/>
      <c r="O7" s="651"/>
      <c r="P7" s="651"/>
      <c r="Q7" s="651"/>
      <c r="R7" s="256" t="s">
        <v>918</v>
      </c>
      <c r="S7" s="247" t="s">
        <v>489</v>
      </c>
      <c r="T7" s="247" t="s">
        <v>488</v>
      </c>
      <c r="U7" s="247" t="s">
        <v>487</v>
      </c>
      <c r="V7" s="247" t="s">
        <v>486</v>
      </c>
      <c r="AA7" s="62"/>
      <c r="AB7" s="58"/>
    </row>
    <row r="8" spans="1:102" s="70" customFormat="1" ht="26.25" customHeight="1" thickTop="1">
      <c r="A8" s="162" t="s">
        <v>890</v>
      </c>
      <c r="B8" s="239" t="s">
        <v>86</v>
      </c>
      <c r="C8" s="239" t="s">
        <v>87</v>
      </c>
      <c r="D8" s="239" t="s">
        <v>88</v>
      </c>
      <c r="E8" s="218" t="s">
        <v>67</v>
      </c>
      <c r="F8" s="218" t="s">
        <v>67</v>
      </c>
      <c r="G8" s="218" t="s">
        <v>67</v>
      </c>
      <c r="H8" s="218" t="s">
        <v>67</v>
      </c>
      <c r="I8" s="218" t="s">
        <v>67</v>
      </c>
      <c r="J8" s="218" t="s">
        <v>67</v>
      </c>
      <c r="K8" s="218" t="s">
        <v>67</v>
      </c>
      <c r="L8" s="218" t="s">
        <v>67</v>
      </c>
      <c r="M8" s="218" t="s">
        <v>67</v>
      </c>
      <c r="N8" s="239" t="s">
        <v>919</v>
      </c>
      <c r="O8" s="239" t="s">
        <v>920</v>
      </c>
      <c r="P8" s="239" t="s">
        <v>921</v>
      </c>
      <c r="Q8" s="257" t="s">
        <v>32</v>
      </c>
      <c r="R8" s="260" t="s">
        <v>479</v>
      </c>
      <c r="S8" s="220" t="s">
        <v>67</v>
      </c>
      <c r="T8" s="220" t="s">
        <v>497</v>
      </c>
      <c r="U8" s="220" t="s">
        <v>922</v>
      </c>
      <c r="V8" s="220" t="s">
        <v>84</v>
      </c>
      <c r="AB8" s="58"/>
      <c r="CA8" s="36"/>
    </row>
    <row r="9" spans="1:102" s="70" customFormat="1" ht="25.5" customHeight="1">
      <c r="A9" s="162">
        <v>0</v>
      </c>
      <c r="B9" s="264" t="s">
        <v>891</v>
      </c>
      <c r="C9" s="264" t="s">
        <v>892</v>
      </c>
      <c r="D9" s="264" t="s">
        <v>893</v>
      </c>
      <c r="E9" s="264"/>
      <c r="F9" s="264"/>
      <c r="G9" s="264"/>
      <c r="H9" s="264" t="s">
        <v>67</v>
      </c>
      <c r="I9" s="264" t="s">
        <v>67</v>
      </c>
      <c r="J9" s="264" t="s">
        <v>67</v>
      </c>
      <c r="K9" s="264" t="s">
        <v>67</v>
      </c>
      <c r="L9" s="264" t="s">
        <v>67</v>
      </c>
      <c r="M9" s="264" t="s">
        <v>67</v>
      </c>
      <c r="N9" s="264" t="s">
        <v>923</v>
      </c>
      <c r="O9" s="264" t="s">
        <v>924</v>
      </c>
      <c r="P9" s="264" t="s">
        <v>925</v>
      </c>
      <c r="Q9" s="265"/>
      <c r="R9" s="136" t="s">
        <v>112</v>
      </c>
      <c r="S9" s="137" t="s">
        <v>926</v>
      </c>
      <c r="T9" s="137" t="s">
        <v>927</v>
      </c>
      <c r="U9" s="137" t="s">
        <v>928</v>
      </c>
      <c r="V9" s="137" t="s">
        <v>84</v>
      </c>
      <c r="AB9" s="58"/>
      <c r="CA9" s="36"/>
    </row>
    <row r="10" spans="1:102" s="70" customFormat="1" ht="25.5" customHeight="1">
      <c r="A10" s="162" t="s">
        <v>890</v>
      </c>
      <c r="B10" s="244" t="s">
        <v>894</v>
      </c>
      <c r="C10" s="244" t="s">
        <v>211</v>
      </c>
      <c r="D10" s="244" t="s">
        <v>212</v>
      </c>
      <c r="E10" s="263"/>
      <c r="F10" s="263"/>
      <c r="G10" s="263"/>
      <c r="H10" s="263" t="s">
        <v>67</v>
      </c>
      <c r="I10" s="263" t="s">
        <v>67</v>
      </c>
      <c r="J10" s="263" t="s">
        <v>67</v>
      </c>
      <c r="K10" s="263" t="s">
        <v>67</v>
      </c>
      <c r="L10" s="263" t="s">
        <v>67</v>
      </c>
      <c r="M10" s="263" t="s">
        <v>67</v>
      </c>
      <c r="N10" s="244" t="s">
        <v>929</v>
      </c>
      <c r="O10" s="244" t="s">
        <v>930</v>
      </c>
      <c r="P10" s="244" t="s">
        <v>931</v>
      </c>
      <c r="Q10" s="258" t="str">
        <f>Q8</f>
        <v>þ</v>
      </c>
      <c r="R10" s="261" t="s">
        <v>932</v>
      </c>
      <c r="S10" s="139" t="s">
        <v>933</v>
      </c>
      <c r="T10" s="139" t="s">
        <v>399</v>
      </c>
      <c r="U10" s="139" t="s">
        <v>399</v>
      </c>
      <c r="V10" s="139" t="s">
        <v>934</v>
      </c>
      <c r="W10" s="268"/>
      <c r="X10" s="268"/>
      <c r="Y10" s="268"/>
      <c r="Z10" s="268"/>
      <c r="AA10" s="268"/>
      <c r="AB10" s="269"/>
      <c r="AC10" s="268"/>
      <c r="AD10" s="268"/>
      <c r="AE10" s="268"/>
      <c r="AF10" s="268"/>
      <c r="AG10" s="268"/>
      <c r="AH10" s="268"/>
      <c r="AI10" s="268"/>
      <c r="AJ10" s="268"/>
      <c r="AK10" s="268"/>
      <c r="AL10" s="268"/>
      <c r="AM10" s="268"/>
      <c r="AN10" s="268"/>
      <c r="AO10" s="268"/>
      <c r="AP10" s="268"/>
      <c r="AQ10" s="268"/>
      <c r="AR10" s="268"/>
      <c r="AS10" s="268"/>
      <c r="AT10" s="268"/>
      <c r="AU10" s="268"/>
      <c r="AV10" s="268"/>
      <c r="AW10" s="268"/>
      <c r="AX10" s="268"/>
      <c r="AY10" s="268"/>
      <c r="AZ10" s="268"/>
      <c r="BA10" s="268"/>
      <c r="BB10" s="268"/>
      <c r="BC10" s="268"/>
      <c r="BD10" s="268"/>
      <c r="BE10" s="268"/>
      <c r="BF10" s="268"/>
      <c r="BG10" s="268"/>
      <c r="BH10" s="268"/>
      <c r="BI10" s="268"/>
      <c r="BJ10" s="268"/>
      <c r="BK10" s="268"/>
      <c r="BL10" s="268"/>
      <c r="BM10" s="268"/>
      <c r="BN10" s="268"/>
      <c r="BO10" s="268"/>
      <c r="BP10" s="268"/>
      <c r="BQ10" s="268"/>
      <c r="BR10" s="268"/>
      <c r="BS10" s="268"/>
      <c r="BT10" s="268"/>
      <c r="BU10" s="268"/>
      <c r="BV10" s="268"/>
      <c r="BW10" s="268"/>
      <c r="BX10" s="268"/>
      <c r="BY10" s="268"/>
      <c r="BZ10" s="268"/>
      <c r="CA10" s="36"/>
    </row>
    <row r="11" spans="1:102" ht="25.5" customHeight="1">
      <c r="A11" s="162">
        <v>0</v>
      </c>
      <c r="B11" s="264" t="s">
        <v>895</v>
      </c>
      <c r="C11" s="264" t="s">
        <v>896</v>
      </c>
      <c r="D11" s="264" t="s">
        <v>214</v>
      </c>
      <c r="E11" s="264"/>
      <c r="F11" s="264"/>
      <c r="G11" s="264"/>
      <c r="H11" s="264" t="s">
        <v>67</v>
      </c>
      <c r="I11" s="264" t="s">
        <v>67</v>
      </c>
      <c r="J11" s="264" t="s">
        <v>67</v>
      </c>
      <c r="K11" s="264" t="s">
        <v>67</v>
      </c>
      <c r="L11" s="264" t="s">
        <v>67</v>
      </c>
      <c r="M11" s="264" t="s">
        <v>67</v>
      </c>
      <c r="N11" s="264" t="s">
        <v>923</v>
      </c>
      <c r="O11" s="264" t="s">
        <v>924</v>
      </c>
      <c r="P11" s="264" t="s">
        <v>925</v>
      </c>
      <c r="Q11" s="265"/>
      <c r="R11" s="136" t="s">
        <v>114</v>
      </c>
      <c r="S11" s="137" t="s">
        <v>935</v>
      </c>
      <c r="T11" s="137" t="s">
        <v>117</v>
      </c>
      <c r="U11" s="137" t="s">
        <v>113</v>
      </c>
      <c r="V11" s="137" t="s">
        <v>84</v>
      </c>
    </row>
    <row r="12" spans="1:102" s="166" customFormat="1" ht="25.5" customHeight="1">
      <c r="A12" s="162" t="s">
        <v>890</v>
      </c>
      <c r="B12" s="82" t="s">
        <v>59</v>
      </c>
      <c r="C12" s="82" t="s">
        <v>59</v>
      </c>
      <c r="D12" s="82" t="s">
        <v>59</v>
      </c>
      <c r="E12" s="243"/>
      <c r="F12" s="243"/>
      <c r="G12" s="243"/>
      <c r="H12" s="243" t="s">
        <v>67</v>
      </c>
      <c r="I12" s="243" t="s">
        <v>67</v>
      </c>
      <c r="J12" s="243" t="s">
        <v>67</v>
      </c>
      <c r="K12" s="243" t="s">
        <v>67</v>
      </c>
      <c r="L12" s="243" t="s">
        <v>67</v>
      </c>
      <c r="M12" s="243" t="s">
        <v>67</v>
      </c>
      <c r="N12" s="82" t="s">
        <v>936</v>
      </c>
      <c r="O12" s="82" t="s">
        <v>937</v>
      </c>
      <c r="P12" s="82" t="s">
        <v>938</v>
      </c>
      <c r="Q12" s="259" t="str">
        <f>Q8</f>
        <v>þ</v>
      </c>
      <c r="R12" s="262" t="s">
        <v>939</v>
      </c>
      <c r="S12" s="223" t="s">
        <v>84</v>
      </c>
      <c r="T12" s="223" t="s">
        <v>940</v>
      </c>
      <c r="U12" s="223" t="s">
        <v>941</v>
      </c>
      <c r="V12" s="223" t="s">
        <v>84</v>
      </c>
      <c r="W12" s="266"/>
      <c r="X12" s="266"/>
      <c r="Y12" s="266"/>
      <c r="Z12" s="266"/>
      <c r="AA12" s="266"/>
      <c r="AB12" s="267"/>
      <c r="AC12" s="266"/>
      <c r="AD12" s="266"/>
      <c r="AE12" s="266"/>
      <c r="AF12" s="266"/>
      <c r="AG12" s="266"/>
      <c r="AH12" s="266"/>
      <c r="AI12" s="266"/>
      <c r="AJ12" s="266"/>
      <c r="AK12" s="266"/>
      <c r="AL12" s="266"/>
      <c r="AM12" s="266"/>
      <c r="AN12" s="266"/>
      <c r="AO12" s="266"/>
      <c r="AP12" s="266"/>
      <c r="AQ12" s="266"/>
      <c r="AR12" s="266"/>
      <c r="AS12" s="266"/>
      <c r="AT12" s="266"/>
      <c r="AU12" s="266"/>
      <c r="AV12" s="266"/>
      <c r="AW12" s="266"/>
      <c r="AX12" s="266"/>
      <c r="AY12" s="266"/>
      <c r="AZ12" s="266"/>
      <c r="BA12" s="266"/>
      <c r="BB12" s="266"/>
      <c r="BC12" s="266"/>
      <c r="BD12" s="266"/>
      <c r="BE12" s="266"/>
      <c r="BF12" s="266"/>
      <c r="BG12" s="266"/>
      <c r="BH12" s="266"/>
      <c r="BI12" s="266"/>
      <c r="BJ12" s="266"/>
      <c r="BK12" s="266"/>
      <c r="BL12" s="266"/>
      <c r="BM12" s="266"/>
      <c r="BN12" s="266"/>
      <c r="BO12" s="266"/>
      <c r="BP12" s="266"/>
      <c r="BQ12" s="266"/>
      <c r="BR12" s="266"/>
      <c r="BS12" s="266"/>
      <c r="BT12" s="266"/>
      <c r="BU12" s="266"/>
      <c r="BV12" s="266"/>
      <c r="BW12" s="266"/>
      <c r="BX12" s="266"/>
      <c r="BY12" s="266"/>
      <c r="BZ12" s="26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</row>
    <row r="13" spans="1:102" s="166" customFormat="1" ht="25.5" customHeight="1">
      <c r="A13" s="162" t="s">
        <v>890</v>
      </c>
      <c r="B13" s="244" t="s">
        <v>897</v>
      </c>
      <c r="C13" s="244" t="s">
        <v>898</v>
      </c>
      <c r="D13" s="244" t="s">
        <v>899</v>
      </c>
      <c r="E13" s="238"/>
      <c r="F13" s="238"/>
      <c r="G13" s="238"/>
      <c r="H13" s="238" t="s">
        <v>67</v>
      </c>
      <c r="I13" s="238" t="s">
        <v>67</v>
      </c>
      <c r="J13" s="238" t="s">
        <v>67</v>
      </c>
      <c r="K13" s="238" t="s">
        <v>67</v>
      </c>
      <c r="L13" s="238" t="s">
        <v>67</v>
      </c>
      <c r="M13" s="238" t="s">
        <v>67</v>
      </c>
      <c r="N13" s="244" t="s">
        <v>942</v>
      </c>
      <c r="O13" s="244" t="s">
        <v>943</v>
      </c>
      <c r="P13" s="244" t="s">
        <v>944</v>
      </c>
      <c r="Q13" s="258" t="str">
        <f>Q8</f>
        <v>þ</v>
      </c>
      <c r="R13" s="261" t="s">
        <v>945</v>
      </c>
      <c r="S13" s="139" t="s">
        <v>365</v>
      </c>
      <c r="T13" s="139" t="s">
        <v>266</v>
      </c>
      <c r="U13" s="139" t="s">
        <v>946</v>
      </c>
      <c r="V13" s="139" t="s">
        <v>84</v>
      </c>
      <c r="W13" s="36"/>
      <c r="X13" s="36"/>
      <c r="Y13" s="36"/>
      <c r="Z13" s="36"/>
      <c r="AA13" s="36"/>
      <c r="AB13" s="57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</row>
    <row r="14" spans="1:102" ht="25.5" customHeight="1">
      <c r="A14" s="162">
        <v>0</v>
      </c>
      <c r="B14" s="264" t="s">
        <v>900</v>
      </c>
      <c r="C14" s="264" t="s">
        <v>901</v>
      </c>
      <c r="D14" s="264" t="s">
        <v>902</v>
      </c>
      <c r="E14" s="264"/>
      <c r="F14" s="264"/>
      <c r="G14" s="264"/>
      <c r="H14" s="264" t="s">
        <v>67</v>
      </c>
      <c r="I14" s="264" t="s">
        <v>67</v>
      </c>
      <c r="J14" s="264" t="s">
        <v>67</v>
      </c>
      <c r="K14" s="264" t="s">
        <v>67</v>
      </c>
      <c r="L14" s="264" t="s">
        <v>67</v>
      </c>
      <c r="M14" s="264" t="s">
        <v>67</v>
      </c>
      <c r="N14" s="264" t="s">
        <v>947</v>
      </c>
      <c r="O14" s="264" t="s">
        <v>948</v>
      </c>
      <c r="P14" s="264" t="s">
        <v>949</v>
      </c>
      <c r="Q14" s="265"/>
      <c r="R14" s="136" t="s">
        <v>400</v>
      </c>
      <c r="S14" s="137" t="s">
        <v>84</v>
      </c>
      <c r="T14" s="137" t="s">
        <v>400</v>
      </c>
      <c r="U14" s="137" t="s">
        <v>400</v>
      </c>
      <c r="V14" s="137" t="s">
        <v>84</v>
      </c>
    </row>
    <row r="15" spans="1:102" ht="25.5" customHeight="1">
      <c r="A15" s="162" t="s">
        <v>890</v>
      </c>
      <c r="B15" s="82" t="s">
        <v>903</v>
      </c>
      <c r="C15" s="82" t="s">
        <v>904</v>
      </c>
      <c r="D15" s="82" t="s">
        <v>905</v>
      </c>
      <c r="E15" s="243"/>
      <c r="F15" s="243"/>
      <c r="G15" s="243"/>
      <c r="H15" s="243" t="s">
        <v>67</v>
      </c>
      <c r="I15" s="243" t="s">
        <v>67</v>
      </c>
      <c r="J15" s="243" t="s">
        <v>67</v>
      </c>
      <c r="K15" s="243" t="s">
        <v>67</v>
      </c>
      <c r="L15" s="243" t="s">
        <v>67</v>
      </c>
      <c r="M15" s="243" t="s">
        <v>67</v>
      </c>
      <c r="N15" s="82" t="s">
        <v>950</v>
      </c>
      <c r="O15" s="82" t="s">
        <v>951</v>
      </c>
      <c r="P15" s="82" t="s">
        <v>952</v>
      </c>
      <c r="Q15" s="259" t="str">
        <f>Q8</f>
        <v>þ</v>
      </c>
      <c r="R15" s="262" t="s">
        <v>953</v>
      </c>
      <c r="S15" s="223" t="s">
        <v>953</v>
      </c>
      <c r="T15" s="223" t="s">
        <v>954</v>
      </c>
      <c r="U15" s="223" t="s">
        <v>955</v>
      </c>
      <c r="V15" s="223" t="s">
        <v>956</v>
      </c>
      <c r="W15" s="266"/>
      <c r="X15" s="266"/>
      <c r="Y15" s="266"/>
      <c r="Z15" s="266"/>
      <c r="AA15" s="266"/>
      <c r="AB15" s="267"/>
      <c r="AC15" s="266"/>
      <c r="AD15" s="266"/>
      <c r="AE15" s="266"/>
      <c r="AF15" s="266"/>
      <c r="AG15" s="266"/>
      <c r="AH15" s="266"/>
      <c r="AI15" s="266"/>
      <c r="AJ15" s="266"/>
      <c r="AK15" s="266"/>
      <c r="AL15" s="266"/>
      <c r="AM15" s="266"/>
      <c r="AN15" s="266"/>
      <c r="AO15" s="266"/>
      <c r="AP15" s="266"/>
      <c r="AQ15" s="266"/>
      <c r="AR15" s="266"/>
      <c r="AS15" s="266"/>
      <c r="AT15" s="266"/>
      <c r="AU15" s="266"/>
      <c r="AV15" s="266"/>
      <c r="AW15" s="266"/>
      <c r="AX15" s="266"/>
      <c r="AY15" s="266"/>
      <c r="AZ15" s="266"/>
      <c r="BA15" s="266"/>
      <c r="BB15" s="266"/>
      <c r="BC15" s="266"/>
      <c r="BD15" s="266"/>
      <c r="BE15" s="266"/>
      <c r="BF15" s="266"/>
      <c r="BG15" s="266"/>
      <c r="BH15" s="266"/>
      <c r="BI15" s="266"/>
      <c r="BJ15" s="266"/>
      <c r="BK15" s="266"/>
      <c r="BL15" s="266"/>
      <c r="BM15" s="266"/>
      <c r="BN15" s="266"/>
      <c r="BO15" s="266"/>
      <c r="BP15" s="266"/>
      <c r="BQ15" s="266"/>
      <c r="BR15" s="266"/>
      <c r="BS15" s="266"/>
      <c r="BT15" s="266"/>
      <c r="BU15" s="266"/>
      <c r="BV15" s="266"/>
      <c r="BW15" s="266"/>
      <c r="BX15" s="266"/>
      <c r="BY15" s="266"/>
      <c r="BZ15" s="266"/>
    </row>
    <row r="16" spans="1:102" ht="25.5" customHeight="1">
      <c r="A16" s="162" t="s">
        <v>890</v>
      </c>
      <c r="B16" s="82" t="s">
        <v>906</v>
      </c>
      <c r="C16" s="82" t="s">
        <v>907</v>
      </c>
      <c r="D16" s="82" t="s">
        <v>908</v>
      </c>
      <c r="E16" s="243"/>
      <c r="F16" s="243"/>
      <c r="G16" s="243"/>
      <c r="H16" s="243" t="s">
        <v>67</v>
      </c>
      <c r="I16" s="243" t="s">
        <v>67</v>
      </c>
      <c r="J16" s="243" t="s">
        <v>67</v>
      </c>
      <c r="K16" s="243" t="s">
        <v>67</v>
      </c>
      <c r="L16" s="243" t="s">
        <v>67</v>
      </c>
      <c r="M16" s="243" t="s">
        <v>67</v>
      </c>
      <c r="N16" s="82" t="s">
        <v>957</v>
      </c>
      <c r="O16" s="82" t="s">
        <v>958</v>
      </c>
      <c r="P16" s="82" t="s">
        <v>959</v>
      </c>
      <c r="Q16" s="259" t="str">
        <f>Q8</f>
        <v>þ</v>
      </c>
      <c r="R16" s="262" t="s">
        <v>960</v>
      </c>
      <c r="S16" s="223" t="s">
        <v>961</v>
      </c>
      <c r="T16" s="223" t="s">
        <v>962</v>
      </c>
      <c r="U16" s="223" t="s">
        <v>84</v>
      </c>
      <c r="V16" s="223" t="s">
        <v>84</v>
      </c>
    </row>
    <row r="17" spans="1:102" ht="25.5" customHeight="1">
      <c r="A17" s="162" t="s">
        <v>890</v>
      </c>
      <c r="B17" s="82" t="s">
        <v>909</v>
      </c>
      <c r="C17" s="82" t="s">
        <v>910</v>
      </c>
      <c r="D17" s="82" t="s">
        <v>911</v>
      </c>
      <c r="E17" s="243"/>
      <c r="F17" s="243"/>
      <c r="G17" s="243"/>
      <c r="H17" s="243" t="s">
        <v>67</v>
      </c>
      <c r="I17" s="243" t="s">
        <v>67</v>
      </c>
      <c r="J17" s="243" t="s">
        <v>67</v>
      </c>
      <c r="K17" s="243" t="s">
        <v>67</v>
      </c>
      <c r="L17" s="243" t="s">
        <v>67</v>
      </c>
      <c r="M17" s="243" t="s">
        <v>67</v>
      </c>
      <c r="N17" s="82" t="s">
        <v>963</v>
      </c>
      <c r="O17" s="82" t="s">
        <v>964</v>
      </c>
      <c r="P17" s="82" t="s">
        <v>965</v>
      </c>
      <c r="Q17" s="259" t="str">
        <f>Q8</f>
        <v>þ</v>
      </c>
      <c r="R17" s="262" t="s">
        <v>966</v>
      </c>
      <c r="S17" s="223" t="s">
        <v>966</v>
      </c>
      <c r="T17" s="223" t="s">
        <v>967</v>
      </c>
      <c r="U17" s="223" t="s">
        <v>968</v>
      </c>
      <c r="V17" s="223" t="s">
        <v>967</v>
      </c>
    </row>
    <row r="18" spans="1:102" ht="24.75" thickBot="1">
      <c r="A18" s="162" t="s">
        <v>890</v>
      </c>
      <c r="B18" s="82" t="s">
        <v>912</v>
      </c>
      <c r="C18" s="82" t="s">
        <v>913</v>
      </c>
      <c r="D18" s="82" t="s">
        <v>914</v>
      </c>
      <c r="E18" s="243"/>
      <c r="F18" s="243"/>
      <c r="G18" s="243"/>
      <c r="H18" s="243" t="s">
        <v>67</v>
      </c>
      <c r="I18" s="243" t="s">
        <v>67</v>
      </c>
      <c r="J18" s="243" t="s">
        <v>67</v>
      </c>
      <c r="K18" s="243" t="s">
        <v>67</v>
      </c>
      <c r="L18" s="243" t="s">
        <v>67</v>
      </c>
      <c r="M18" s="243" t="s">
        <v>67</v>
      </c>
      <c r="N18" s="82" t="s">
        <v>969</v>
      </c>
      <c r="O18" s="82" t="s">
        <v>970</v>
      </c>
      <c r="P18" s="82" t="s">
        <v>971</v>
      </c>
      <c r="Q18" s="259" t="str">
        <f>Q8</f>
        <v>þ</v>
      </c>
      <c r="R18" s="262" t="s">
        <v>956</v>
      </c>
      <c r="S18" s="223" t="s">
        <v>956</v>
      </c>
      <c r="T18" s="223" t="s">
        <v>956</v>
      </c>
      <c r="U18" s="223" t="s">
        <v>972</v>
      </c>
      <c r="V18" s="223" t="s">
        <v>973</v>
      </c>
    </row>
    <row r="19" spans="1:102" s="45" customFormat="1" ht="6" thickTop="1">
      <c r="A19" s="165" t="str">
        <f>A8</f>
        <v>PR4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158"/>
      <c r="O19" s="50"/>
      <c r="P19" s="50"/>
      <c r="Q19" s="252"/>
      <c r="R19" s="51"/>
      <c r="S19" s="51"/>
      <c r="T19" s="51"/>
      <c r="U19" s="51"/>
      <c r="V19" s="51"/>
      <c r="W19" s="47"/>
      <c r="X19" s="47"/>
      <c r="Y19" s="47"/>
      <c r="Z19" s="47"/>
      <c r="AA19" s="64"/>
      <c r="AB19" s="59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</row>
    <row r="20" spans="1:102" s="52" customFormat="1" ht="12.75" customHeight="1">
      <c r="A20" s="169"/>
      <c r="H20" s="53"/>
      <c r="I20" s="54"/>
      <c r="N20" s="63"/>
      <c r="O20" s="53"/>
      <c r="P20" s="53"/>
      <c r="Q20" s="253"/>
      <c r="R20" s="54"/>
      <c r="S20" s="54"/>
      <c r="T20" s="54"/>
      <c r="U20" s="54"/>
      <c r="V20" s="54"/>
      <c r="AA20" s="63"/>
      <c r="AB20" s="60"/>
    </row>
    <row r="21" spans="1:102" ht="12.75" customHeight="1">
      <c r="AA21" s="39"/>
    </row>
  </sheetData>
  <dataConsolidate/>
  <mergeCells count="5">
    <mergeCell ref="B6:N6"/>
    <mergeCell ref="B3:Q3"/>
    <mergeCell ref="D7:Q7"/>
    <mergeCell ref="C5:Q5"/>
    <mergeCell ref="B4:Q4"/>
  </mergeCells>
  <pageMargins left="0.25" right="0.25" top="0.75" bottom="0.75" header="0.3" footer="0.3"/>
  <pageSetup paperSize="9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theme="5" tint="0.39997558519241921"/>
  </sheetPr>
  <dimension ref="A1:CW162"/>
  <sheetViews>
    <sheetView showGridLines="0" topLeftCell="CV200" zoomScaleNormal="100" workbookViewId="0">
      <selection activeCell="C32" sqref="C32:C33"/>
    </sheetView>
  </sheetViews>
  <sheetFormatPr defaultColWidth="9.140625" defaultRowHeight="12"/>
  <cols>
    <col min="1" max="1" width="9.28515625" style="166" customWidth="1"/>
    <col min="2" max="2" width="24.7109375" style="36" customWidth="1"/>
    <col min="3" max="4" width="24.28515625" style="36" customWidth="1"/>
    <col min="5" max="7" width="18.5703125" style="36" customWidth="1"/>
    <col min="8" max="8" width="20" style="37" customWidth="1"/>
    <col min="9" max="9" width="20" style="38" customWidth="1"/>
    <col min="10" max="10" width="20" style="36" customWidth="1"/>
    <col min="11" max="13" width="14.7109375" style="36" customWidth="1"/>
    <col min="14" max="14" width="20" style="39" customWidth="1"/>
    <col min="15" max="16" width="20" style="37" customWidth="1"/>
    <col min="17" max="21" width="9.28515625" style="38" customWidth="1"/>
    <col min="22" max="26" width="9.28515625" style="36" customWidth="1"/>
    <col min="27" max="27" width="57.140625" style="57" customWidth="1"/>
    <col min="28" max="101" width="9.140625" style="36" customWidth="1"/>
    <col min="102" max="16384" width="9.140625" style="46"/>
  </cols>
  <sheetData>
    <row r="1" spans="1:77" s="191" customFormat="1">
      <c r="A1" s="194">
        <v>26.7</v>
      </c>
      <c r="B1" s="189" t="s">
        <v>884</v>
      </c>
      <c r="C1" s="189" t="s">
        <v>885</v>
      </c>
      <c r="D1" s="189" t="s">
        <v>886</v>
      </c>
      <c r="E1" s="189" t="s">
        <v>884</v>
      </c>
      <c r="F1" s="189" t="s">
        <v>885</v>
      </c>
      <c r="G1" s="189" t="s">
        <v>886</v>
      </c>
      <c r="H1" s="189" t="s">
        <v>884</v>
      </c>
      <c r="I1" s="189" t="s">
        <v>885</v>
      </c>
      <c r="J1" s="189" t="s">
        <v>886</v>
      </c>
      <c r="K1" s="189" t="s">
        <v>890</v>
      </c>
      <c r="L1" s="189">
        <v>0</v>
      </c>
      <c r="M1" s="189">
        <v>0</v>
      </c>
      <c r="N1" s="190" t="s">
        <v>884</v>
      </c>
      <c r="O1" s="189" t="s">
        <v>885</v>
      </c>
      <c r="P1" s="189" t="s">
        <v>886</v>
      </c>
      <c r="Q1" s="189" t="s">
        <v>890</v>
      </c>
      <c r="R1" s="189" t="s">
        <v>890</v>
      </c>
      <c r="S1" s="189" t="s">
        <v>890</v>
      </c>
      <c r="T1" s="189" t="s">
        <v>890</v>
      </c>
      <c r="U1" s="189" t="s">
        <v>890</v>
      </c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89"/>
      <c r="BB1" s="189"/>
      <c r="BC1" s="189"/>
      <c r="BD1" s="189"/>
      <c r="BE1" s="189"/>
      <c r="BF1" s="189"/>
      <c r="BG1" s="189"/>
      <c r="BH1" s="189"/>
      <c r="BI1" s="189"/>
      <c r="BJ1" s="189"/>
      <c r="BK1" s="189"/>
      <c r="BL1" s="189"/>
      <c r="BM1" s="189"/>
      <c r="BN1" s="189"/>
      <c r="BO1" s="189"/>
      <c r="BP1" s="189"/>
      <c r="BQ1" s="189"/>
      <c r="BR1" s="189"/>
      <c r="BS1" s="189"/>
      <c r="BT1" s="189"/>
      <c r="BU1" s="189"/>
      <c r="BV1" s="189"/>
      <c r="BW1" s="189"/>
      <c r="BX1" s="189"/>
      <c r="BY1" s="189"/>
    </row>
    <row r="2" spans="1:77" s="65" customFormat="1" ht="14.25" customHeight="1">
      <c r="A2" s="164" t="s">
        <v>974</v>
      </c>
      <c r="B2" s="199" t="s">
        <v>975</v>
      </c>
      <c r="C2" s="199"/>
      <c r="D2" s="199"/>
      <c r="E2" s="198" t="s">
        <v>67</v>
      </c>
      <c r="F2" s="198" t="s">
        <v>67</v>
      </c>
      <c r="G2" s="198" t="s">
        <v>67</v>
      </c>
      <c r="H2" s="69" t="s">
        <v>67</v>
      </c>
      <c r="I2" s="69" t="s">
        <v>67</v>
      </c>
      <c r="J2" s="69" t="s">
        <v>67</v>
      </c>
      <c r="K2" s="69" t="s">
        <v>67</v>
      </c>
      <c r="L2" s="69" t="s">
        <v>67</v>
      </c>
      <c r="M2" s="69" t="s">
        <v>67</v>
      </c>
      <c r="N2" s="135" t="s">
        <v>976</v>
      </c>
      <c r="O2" s="69" t="s">
        <v>67</v>
      </c>
      <c r="P2" s="69" t="s">
        <v>67</v>
      </c>
      <c r="Q2" s="209" t="s">
        <v>916</v>
      </c>
      <c r="R2" s="653" t="s">
        <v>485</v>
      </c>
      <c r="S2" s="653" t="s">
        <v>484</v>
      </c>
      <c r="T2" s="653" t="s">
        <v>483</v>
      </c>
      <c r="U2" s="159" t="s">
        <v>482</v>
      </c>
      <c r="AA2" s="66"/>
    </row>
    <row r="3" spans="1:77" s="56" customFormat="1" ht="13.5" customHeight="1" thickBot="1">
      <c r="A3" s="164" t="s">
        <v>974</v>
      </c>
      <c r="B3" s="49" t="s">
        <v>67</v>
      </c>
      <c r="C3" s="49"/>
      <c r="D3" s="49"/>
      <c r="E3" s="127" t="s">
        <v>67</v>
      </c>
      <c r="F3" s="127" t="s">
        <v>67</v>
      </c>
      <c r="G3" s="127" t="s">
        <v>67</v>
      </c>
      <c r="H3" s="127" t="s">
        <v>67</v>
      </c>
      <c r="I3" s="127" t="s">
        <v>67</v>
      </c>
      <c r="J3" s="127" t="s">
        <v>67</v>
      </c>
      <c r="K3" s="127" t="s">
        <v>67</v>
      </c>
      <c r="L3" s="127" t="s">
        <v>67</v>
      </c>
      <c r="M3" s="127" t="s">
        <v>67</v>
      </c>
      <c r="N3" s="155" t="s">
        <v>977</v>
      </c>
      <c r="O3" s="127" t="s">
        <v>67</v>
      </c>
      <c r="P3" s="127" t="s">
        <v>67</v>
      </c>
      <c r="Q3" s="130" t="s">
        <v>977</v>
      </c>
      <c r="R3" s="654"/>
      <c r="S3" s="654"/>
      <c r="T3" s="654"/>
      <c r="U3" s="160" t="s">
        <v>915</v>
      </c>
      <c r="Z3" s="62"/>
      <c r="AA3" s="58"/>
    </row>
    <row r="4" spans="1:77" s="56" customFormat="1" ht="24.75" thickTop="1">
      <c r="A4" s="164" t="s">
        <v>978</v>
      </c>
      <c r="B4" s="199"/>
      <c r="C4" s="199" t="s">
        <v>979</v>
      </c>
      <c r="D4" s="199"/>
      <c r="E4" s="198" t="s">
        <v>67</v>
      </c>
      <c r="F4" s="198" t="s">
        <v>67</v>
      </c>
      <c r="G4" s="198" t="s">
        <v>67</v>
      </c>
      <c r="H4" s="69" t="s">
        <v>67</v>
      </c>
      <c r="I4" s="69" t="s">
        <v>67</v>
      </c>
      <c r="J4" s="69" t="s">
        <v>67</v>
      </c>
      <c r="K4" s="69" t="s">
        <v>67</v>
      </c>
      <c r="L4" s="69" t="s">
        <v>67</v>
      </c>
      <c r="M4" s="69" t="s">
        <v>67</v>
      </c>
      <c r="N4" s="135" t="s">
        <v>67</v>
      </c>
      <c r="O4" s="161" t="s">
        <v>980</v>
      </c>
      <c r="P4" s="161" t="s">
        <v>67</v>
      </c>
      <c r="Q4" s="128" t="s">
        <v>917</v>
      </c>
      <c r="R4" s="669" t="s">
        <v>489</v>
      </c>
      <c r="S4" s="669" t="s">
        <v>488</v>
      </c>
      <c r="T4" s="669" t="s">
        <v>487</v>
      </c>
      <c r="U4" s="129" t="s">
        <v>486</v>
      </c>
      <c r="Z4" s="62"/>
      <c r="AA4" s="58"/>
    </row>
    <row r="5" spans="1:77" s="65" customFormat="1" ht="13.5" customHeight="1" thickBot="1">
      <c r="A5" s="163" t="s">
        <v>978</v>
      </c>
      <c r="B5" s="49"/>
      <c r="C5" s="49" t="s">
        <v>67</v>
      </c>
      <c r="D5" s="49"/>
      <c r="E5" s="127" t="s">
        <v>67</v>
      </c>
      <c r="F5" s="127" t="s">
        <v>67</v>
      </c>
      <c r="G5" s="127" t="s">
        <v>67</v>
      </c>
      <c r="H5" s="127" t="s">
        <v>67</v>
      </c>
      <c r="I5" s="127" t="s">
        <v>67</v>
      </c>
      <c r="J5" s="127" t="s">
        <v>67</v>
      </c>
      <c r="K5" s="127" t="s">
        <v>67</v>
      </c>
      <c r="L5" s="127" t="s">
        <v>67</v>
      </c>
      <c r="M5" s="127" t="s">
        <v>67</v>
      </c>
      <c r="N5" s="155" t="s">
        <v>67</v>
      </c>
      <c r="O5" s="155" t="s">
        <v>977</v>
      </c>
      <c r="P5" s="155" t="s">
        <v>67</v>
      </c>
      <c r="Q5" s="130" t="s">
        <v>977</v>
      </c>
      <c r="R5" s="654"/>
      <c r="S5" s="654"/>
      <c r="T5" s="654"/>
      <c r="U5" s="131" t="s">
        <v>915</v>
      </c>
      <c r="AA5" s="66"/>
    </row>
    <row r="6" spans="1:77" s="56" customFormat="1" ht="17.25" customHeight="1" thickTop="1">
      <c r="A6" s="164" t="s">
        <v>981</v>
      </c>
      <c r="B6" s="199"/>
      <c r="C6" s="200" t="s">
        <v>67</v>
      </c>
      <c r="D6" s="199" t="s">
        <v>982</v>
      </c>
      <c r="E6" s="198" t="s">
        <v>67</v>
      </c>
      <c r="F6" s="198" t="s">
        <v>67</v>
      </c>
      <c r="G6" s="198" t="s">
        <v>67</v>
      </c>
      <c r="H6" s="69" t="s">
        <v>67</v>
      </c>
      <c r="I6" s="69" t="s">
        <v>67</v>
      </c>
      <c r="J6" s="69" t="s">
        <v>67</v>
      </c>
      <c r="K6" s="69" t="s">
        <v>67</v>
      </c>
      <c r="L6" s="69" t="s">
        <v>67</v>
      </c>
      <c r="M6" s="69" t="s">
        <v>67</v>
      </c>
      <c r="N6" s="135" t="s">
        <v>67</v>
      </c>
      <c r="O6" s="161" t="s">
        <v>67</v>
      </c>
      <c r="P6" s="161" t="s">
        <v>983</v>
      </c>
      <c r="Q6" s="128" t="s">
        <v>918</v>
      </c>
      <c r="R6" s="669" t="s">
        <v>489</v>
      </c>
      <c r="S6" s="669" t="s">
        <v>488</v>
      </c>
      <c r="T6" s="669" t="s">
        <v>487</v>
      </c>
      <c r="U6" s="129" t="s">
        <v>486</v>
      </c>
      <c r="Z6" s="62"/>
      <c r="AA6" s="58"/>
    </row>
    <row r="7" spans="1:77" s="56" customFormat="1" ht="14.25" customHeight="1" thickBot="1">
      <c r="A7" s="164" t="s">
        <v>981</v>
      </c>
      <c r="B7" s="49"/>
      <c r="C7" s="201" t="s">
        <v>67</v>
      </c>
      <c r="D7" s="201" t="s">
        <v>67</v>
      </c>
      <c r="E7" s="127" t="s">
        <v>67</v>
      </c>
      <c r="F7" s="127" t="s">
        <v>67</v>
      </c>
      <c r="G7" s="127" t="s">
        <v>67</v>
      </c>
      <c r="H7" s="127" t="s">
        <v>67</v>
      </c>
      <c r="I7" s="127" t="s">
        <v>67</v>
      </c>
      <c r="J7" s="127" t="s">
        <v>67</v>
      </c>
      <c r="K7" s="127" t="s">
        <v>67</v>
      </c>
      <c r="L7" s="127" t="s">
        <v>67</v>
      </c>
      <c r="M7" s="127" t="s">
        <v>67</v>
      </c>
      <c r="N7" s="155" t="s">
        <v>67</v>
      </c>
      <c r="O7" s="155" t="s">
        <v>67</v>
      </c>
      <c r="P7" s="155" t="s">
        <v>977</v>
      </c>
      <c r="Q7" s="130" t="s">
        <v>977</v>
      </c>
      <c r="R7" s="654"/>
      <c r="S7" s="654"/>
      <c r="T7" s="654"/>
      <c r="U7" s="131" t="s">
        <v>915</v>
      </c>
      <c r="Z7" s="62"/>
      <c r="AA7" s="58"/>
    </row>
    <row r="8" spans="1:77" s="70" customFormat="1" ht="13.5" customHeight="1" thickTop="1">
      <c r="A8" s="162" t="s">
        <v>109</v>
      </c>
      <c r="B8" s="662" t="s">
        <v>86</v>
      </c>
      <c r="C8" s="662" t="s">
        <v>87</v>
      </c>
      <c r="D8" s="662" t="s">
        <v>88</v>
      </c>
      <c r="E8" s="661" t="s">
        <v>20</v>
      </c>
      <c r="F8" s="661" t="s">
        <v>73</v>
      </c>
      <c r="G8" s="661" t="s">
        <v>75</v>
      </c>
      <c r="H8" s="69" t="s">
        <v>984</v>
      </c>
      <c r="I8" s="69" t="s">
        <v>985</v>
      </c>
      <c r="J8" s="69" t="s">
        <v>986</v>
      </c>
      <c r="K8" s="69" t="s">
        <v>231</v>
      </c>
      <c r="L8" s="69" t="s">
        <v>67</v>
      </c>
      <c r="M8" s="69" t="s">
        <v>67</v>
      </c>
      <c r="N8" s="135" t="s">
        <v>67</v>
      </c>
      <c r="O8" s="69" t="s">
        <v>67</v>
      </c>
      <c r="P8" s="69" t="s">
        <v>67</v>
      </c>
      <c r="Q8" s="136" t="s">
        <v>67</v>
      </c>
      <c r="R8" s="137" t="s">
        <v>496</v>
      </c>
      <c r="S8" s="137" t="s">
        <v>496</v>
      </c>
      <c r="T8" s="137" t="s">
        <v>494</v>
      </c>
      <c r="U8" s="137" t="s">
        <v>492</v>
      </c>
      <c r="AA8" s="58"/>
    </row>
    <row r="9" spans="1:77" s="70" customFormat="1" ht="12.75" customHeight="1">
      <c r="A9" s="162" t="s">
        <v>109</v>
      </c>
      <c r="B9" s="663"/>
      <c r="C9" s="663"/>
      <c r="D9" s="663"/>
      <c r="E9" s="661"/>
      <c r="F9" s="661"/>
      <c r="G9" s="661"/>
      <c r="H9" s="67" t="s">
        <v>987</v>
      </c>
      <c r="I9" s="67" t="s">
        <v>988</v>
      </c>
      <c r="J9" s="67" t="s">
        <v>989</v>
      </c>
      <c r="K9" s="67" t="s">
        <v>233</v>
      </c>
      <c r="L9" s="67" t="s">
        <v>67</v>
      </c>
      <c r="M9" s="67" t="s">
        <v>67</v>
      </c>
      <c r="N9" s="85" t="s">
        <v>67</v>
      </c>
      <c r="O9" s="67" t="s">
        <v>67</v>
      </c>
      <c r="P9" s="67" t="s">
        <v>67</v>
      </c>
      <c r="Q9" s="138" t="s">
        <v>67</v>
      </c>
      <c r="R9" s="139" t="s">
        <v>67</v>
      </c>
      <c r="S9" s="139" t="s">
        <v>496</v>
      </c>
      <c r="T9" s="139" t="s">
        <v>495</v>
      </c>
      <c r="U9" s="139" t="s">
        <v>493</v>
      </c>
      <c r="AA9" s="58"/>
    </row>
    <row r="10" spans="1:77" s="70" customFormat="1" ht="12.75" customHeight="1">
      <c r="A10" s="162" t="s">
        <v>109</v>
      </c>
      <c r="B10" s="664"/>
      <c r="C10" s="664"/>
      <c r="D10" s="664"/>
      <c r="E10" s="656"/>
      <c r="F10" s="656"/>
      <c r="G10" s="656"/>
      <c r="H10" s="67" t="s">
        <v>990</v>
      </c>
      <c r="I10" s="67" t="s">
        <v>991</v>
      </c>
      <c r="J10" s="67" t="s">
        <v>992</v>
      </c>
      <c r="K10" s="67" t="s">
        <v>234</v>
      </c>
      <c r="L10" s="67" t="s">
        <v>67</v>
      </c>
      <c r="M10" s="67" t="s">
        <v>67</v>
      </c>
      <c r="N10" s="85" t="s">
        <v>67</v>
      </c>
      <c r="O10" s="67" t="s">
        <v>67</v>
      </c>
      <c r="P10" s="67" t="s">
        <v>67</v>
      </c>
      <c r="Q10" s="138" t="s">
        <v>67</v>
      </c>
      <c r="R10" s="139" t="s">
        <v>67</v>
      </c>
      <c r="S10" s="139" t="s">
        <v>67</v>
      </c>
      <c r="T10" s="139" t="s">
        <v>993</v>
      </c>
      <c r="U10" s="139" t="s">
        <v>994</v>
      </c>
      <c r="AA10" s="58"/>
    </row>
    <row r="11" spans="1:77" s="145" customFormat="1" ht="12.75" customHeight="1">
      <c r="A11" s="162" t="s">
        <v>109</v>
      </c>
      <c r="B11" s="666" t="s">
        <v>995</v>
      </c>
      <c r="C11" s="666" t="s">
        <v>996</v>
      </c>
      <c r="D11" s="666" t="s">
        <v>997</v>
      </c>
      <c r="E11" s="655" t="s">
        <v>998</v>
      </c>
      <c r="F11" s="655" t="s">
        <v>999</v>
      </c>
      <c r="G11" s="655" t="s">
        <v>998</v>
      </c>
      <c r="H11" s="213" t="s">
        <v>987</v>
      </c>
      <c r="I11" s="213" t="s">
        <v>988</v>
      </c>
      <c r="J11" s="213" t="s">
        <v>989</v>
      </c>
      <c r="K11" s="213" t="s">
        <v>1000</v>
      </c>
      <c r="L11" s="213" t="s">
        <v>67</v>
      </c>
      <c r="M11" s="213" t="s">
        <v>67</v>
      </c>
      <c r="N11" s="156" t="s">
        <v>67</v>
      </c>
      <c r="O11" s="213" t="s">
        <v>67</v>
      </c>
      <c r="P11" s="213" t="s">
        <v>67</v>
      </c>
      <c r="Q11" s="143" t="s">
        <v>246</v>
      </c>
      <c r="R11" s="144" t="s">
        <v>84</v>
      </c>
      <c r="S11" s="144" t="s">
        <v>922</v>
      </c>
      <c r="T11" s="151" t="s">
        <v>922</v>
      </c>
      <c r="U11" s="144" t="s">
        <v>67</v>
      </c>
      <c r="AA11" s="146"/>
    </row>
    <row r="12" spans="1:77" s="145" customFormat="1" ht="13.5" customHeight="1">
      <c r="A12" s="162" t="s">
        <v>109</v>
      </c>
      <c r="B12" s="667"/>
      <c r="C12" s="667"/>
      <c r="D12" s="667"/>
      <c r="E12" s="661"/>
      <c r="F12" s="661"/>
      <c r="G12" s="661"/>
      <c r="H12" s="213" t="s">
        <v>990</v>
      </c>
      <c r="I12" s="213" t="s">
        <v>991</v>
      </c>
      <c r="J12" s="213" t="s">
        <v>992</v>
      </c>
      <c r="K12" s="213" t="s">
        <v>1001</v>
      </c>
      <c r="L12" s="213" t="s">
        <v>67</v>
      </c>
      <c r="M12" s="213" t="s">
        <v>67</v>
      </c>
      <c r="N12" s="156" t="s">
        <v>1002</v>
      </c>
      <c r="O12" s="213" t="s">
        <v>67</v>
      </c>
      <c r="P12" s="213" t="s">
        <v>67</v>
      </c>
      <c r="Q12" s="150" t="s">
        <v>1003</v>
      </c>
      <c r="R12" s="151" t="s">
        <v>67</v>
      </c>
      <c r="S12" s="151" t="s">
        <v>497</v>
      </c>
      <c r="T12" s="144" t="s">
        <v>1004</v>
      </c>
      <c r="U12" s="144" t="s">
        <v>67</v>
      </c>
      <c r="AA12" s="146"/>
    </row>
    <row r="13" spans="1:77" s="145" customFormat="1" ht="13.5" customHeight="1" thickBot="1">
      <c r="A13" s="162" t="s">
        <v>109</v>
      </c>
      <c r="B13" s="668"/>
      <c r="C13" s="668"/>
      <c r="D13" s="668"/>
      <c r="E13" s="665"/>
      <c r="F13" s="665"/>
      <c r="G13" s="665"/>
      <c r="H13" s="224" t="s">
        <v>1005</v>
      </c>
      <c r="I13" s="224" t="s">
        <v>1006</v>
      </c>
      <c r="J13" s="224" t="s">
        <v>1007</v>
      </c>
      <c r="K13" s="224" t="s">
        <v>1001</v>
      </c>
      <c r="L13" s="224" t="s">
        <v>67</v>
      </c>
      <c r="M13" s="224" t="s">
        <v>67</v>
      </c>
      <c r="N13" s="225" t="s">
        <v>1002</v>
      </c>
      <c r="O13" s="225" t="s">
        <v>1008</v>
      </c>
      <c r="P13" s="225" t="s">
        <v>1009</v>
      </c>
      <c r="Q13" s="232" t="s">
        <v>479</v>
      </c>
      <c r="R13" s="233" t="s">
        <v>67</v>
      </c>
      <c r="S13" s="233" t="s">
        <v>497</v>
      </c>
      <c r="T13" s="233" t="s">
        <v>922</v>
      </c>
      <c r="U13" s="233" t="s">
        <v>67</v>
      </c>
      <c r="AA13" s="146"/>
    </row>
    <row r="14" spans="1:77" s="70" customFormat="1" ht="13.5" customHeight="1" thickTop="1">
      <c r="A14" s="162">
        <v>0</v>
      </c>
      <c r="B14" s="86" t="s">
        <v>891</v>
      </c>
      <c r="C14" s="87" t="s">
        <v>892</v>
      </c>
      <c r="D14" s="87" t="s">
        <v>893</v>
      </c>
      <c r="E14" s="274" t="s">
        <v>1010</v>
      </c>
      <c r="F14" s="274" t="s">
        <v>1011</v>
      </c>
      <c r="G14" s="274" t="s">
        <v>1010</v>
      </c>
      <c r="H14" s="87" t="s">
        <v>984</v>
      </c>
      <c r="I14" s="87" t="s">
        <v>985</v>
      </c>
      <c r="J14" s="87" t="s">
        <v>986</v>
      </c>
      <c r="K14" s="87" t="s">
        <v>237</v>
      </c>
      <c r="L14" s="87" t="s">
        <v>67</v>
      </c>
      <c r="M14" s="87" t="s">
        <v>67</v>
      </c>
      <c r="N14" s="86" t="s">
        <v>67</v>
      </c>
      <c r="O14" s="87" t="s">
        <v>67</v>
      </c>
      <c r="P14" s="87" t="s">
        <v>67</v>
      </c>
      <c r="Q14" s="140" t="s">
        <v>67</v>
      </c>
      <c r="R14" s="141" t="s">
        <v>1012</v>
      </c>
      <c r="S14" s="141" t="s">
        <v>670</v>
      </c>
      <c r="T14" s="141" t="s">
        <v>669</v>
      </c>
      <c r="U14" s="141" t="s">
        <v>668</v>
      </c>
      <c r="AA14" s="58"/>
    </row>
    <row r="15" spans="1:77" s="70" customFormat="1" ht="17.100000000000001" customHeight="1">
      <c r="A15" s="162">
        <v>0</v>
      </c>
      <c r="B15" s="208" t="s">
        <v>1013</v>
      </c>
      <c r="C15" s="208" t="s">
        <v>996</v>
      </c>
      <c r="D15" s="208" t="s">
        <v>997</v>
      </c>
      <c r="E15" s="272" t="s">
        <v>998</v>
      </c>
      <c r="F15" s="272" t="s">
        <v>999</v>
      </c>
      <c r="G15" s="272" t="s">
        <v>998</v>
      </c>
      <c r="H15" s="208" t="s">
        <v>984</v>
      </c>
      <c r="I15" s="208" t="s">
        <v>985</v>
      </c>
      <c r="J15" s="208" t="s">
        <v>986</v>
      </c>
      <c r="K15" s="208" t="s">
        <v>1014</v>
      </c>
      <c r="L15" s="208" t="s">
        <v>67</v>
      </c>
      <c r="M15" s="208" t="s">
        <v>67</v>
      </c>
      <c r="N15" s="85" t="s">
        <v>67</v>
      </c>
      <c r="O15" s="85" t="s">
        <v>67</v>
      </c>
      <c r="P15" s="85" t="s">
        <v>67</v>
      </c>
      <c r="Q15" s="138" t="s">
        <v>205</v>
      </c>
      <c r="R15" s="139" t="s">
        <v>414</v>
      </c>
      <c r="S15" s="139" t="s">
        <v>1015</v>
      </c>
      <c r="T15" s="139" t="s">
        <v>1016</v>
      </c>
      <c r="U15" s="139" t="s">
        <v>67</v>
      </c>
      <c r="AA15" s="58"/>
    </row>
    <row r="16" spans="1:77" s="70" customFormat="1" ht="17.100000000000001" customHeight="1">
      <c r="A16" s="162">
        <v>0</v>
      </c>
      <c r="B16" s="659" t="s">
        <v>1017</v>
      </c>
      <c r="C16" s="659" t="s">
        <v>1018</v>
      </c>
      <c r="D16" s="659" t="s">
        <v>1019</v>
      </c>
      <c r="E16" s="272" t="s">
        <v>1010</v>
      </c>
      <c r="F16" s="272" t="s">
        <v>1011</v>
      </c>
      <c r="G16" s="272" t="s">
        <v>1010</v>
      </c>
      <c r="H16" s="217" t="s">
        <v>984</v>
      </c>
      <c r="I16" s="217" t="s">
        <v>985</v>
      </c>
      <c r="J16" s="217" t="s">
        <v>986</v>
      </c>
      <c r="K16" s="217" t="s">
        <v>237</v>
      </c>
      <c r="L16" s="217" t="s">
        <v>67</v>
      </c>
      <c r="M16" s="217" t="s">
        <v>67</v>
      </c>
      <c r="N16" s="85" t="s">
        <v>67</v>
      </c>
      <c r="O16" s="85" t="s">
        <v>67</v>
      </c>
      <c r="P16" s="85" t="s">
        <v>67</v>
      </c>
      <c r="Q16" s="138" t="s">
        <v>67</v>
      </c>
      <c r="R16" s="139" t="s">
        <v>1020</v>
      </c>
      <c r="S16" s="139" t="s">
        <v>676</v>
      </c>
      <c r="T16" s="139" t="s">
        <v>696</v>
      </c>
      <c r="U16" s="139" t="s">
        <v>672</v>
      </c>
      <c r="AA16" s="58"/>
    </row>
    <row r="17" spans="1:27" s="145" customFormat="1" ht="12.75" customHeight="1">
      <c r="A17" s="168">
        <v>0</v>
      </c>
      <c r="B17" s="660"/>
      <c r="C17" s="660"/>
      <c r="D17" s="660"/>
      <c r="E17" s="272" t="s">
        <v>1010</v>
      </c>
      <c r="F17" s="272" t="s">
        <v>1011</v>
      </c>
      <c r="G17" s="272" t="s">
        <v>1010</v>
      </c>
      <c r="H17" s="213" t="s">
        <v>987</v>
      </c>
      <c r="I17" s="213" t="s">
        <v>988</v>
      </c>
      <c r="J17" s="213" t="s">
        <v>989</v>
      </c>
      <c r="K17" s="213" t="s">
        <v>89</v>
      </c>
      <c r="L17" s="213" t="s">
        <v>67</v>
      </c>
      <c r="M17" s="213" t="s">
        <v>67</v>
      </c>
      <c r="N17" s="156" t="s">
        <v>67</v>
      </c>
      <c r="O17" s="156" t="s">
        <v>67</v>
      </c>
      <c r="P17" s="156" t="s">
        <v>67</v>
      </c>
      <c r="Q17" s="143" t="s">
        <v>67</v>
      </c>
      <c r="R17" s="144" t="s">
        <v>67</v>
      </c>
      <c r="S17" s="144" t="s">
        <v>676</v>
      </c>
      <c r="T17" s="144" t="s">
        <v>675</v>
      </c>
      <c r="U17" s="144" t="s">
        <v>674</v>
      </c>
      <c r="AA17" s="146"/>
    </row>
    <row r="18" spans="1:27" s="145" customFormat="1" ht="12.75" customHeight="1" thickBot="1">
      <c r="A18" s="168">
        <v>0</v>
      </c>
      <c r="B18" s="234" t="s">
        <v>1013</v>
      </c>
      <c r="C18" s="234" t="s">
        <v>996</v>
      </c>
      <c r="D18" s="234" t="s">
        <v>997</v>
      </c>
      <c r="E18" s="273" t="s">
        <v>998</v>
      </c>
      <c r="F18" s="273" t="s">
        <v>999</v>
      </c>
      <c r="G18" s="273" t="s">
        <v>998</v>
      </c>
      <c r="H18" s="224" t="s">
        <v>987</v>
      </c>
      <c r="I18" s="224" t="s">
        <v>988</v>
      </c>
      <c r="J18" s="224" t="s">
        <v>989</v>
      </c>
      <c r="K18" s="224" t="s">
        <v>1021</v>
      </c>
      <c r="L18" s="224" t="s">
        <v>67</v>
      </c>
      <c r="M18" s="224" t="s">
        <v>67</v>
      </c>
      <c r="N18" s="225" t="s">
        <v>67</v>
      </c>
      <c r="O18" s="225" t="s">
        <v>67</v>
      </c>
      <c r="P18" s="225" t="s">
        <v>67</v>
      </c>
      <c r="Q18" s="226" t="s">
        <v>112</v>
      </c>
      <c r="R18" s="227" t="s">
        <v>926</v>
      </c>
      <c r="S18" s="227" t="s">
        <v>927</v>
      </c>
      <c r="T18" s="227" t="s">
        <v>928</v>
      </c>
      <c r="U18" s="227" t="s">
        <v>67</v>
      </c>
      <c r="AA18" s="146"/>
    </row>
    <row r="19" spans="1:27" s="70" customFormat="1" ht="17.100000000000001" customHeight="1" thickTop="1" thickBot="1">
      <c r="A19" s="162">
        <v>0</v>
      </c>
      <c r="B19" s="87" t="s">
        <v>61</v>
      </c>
      <c r="C19" s="87" t="s">
        <v>62</v>
      </c>
      <c r="D19" s="87" t="s">
        <v>63</v>
      </c>
      <c r="E19" s="274" t="s">
        <v>20</v>
      </c>
      <c r="F19" s="274" t="s">
        <v>73</v>
      </c>
      <c r="G19" s="274" t="s">
        <v>75</v>
      </c>
      <c r="H19" s="87" t="s">
        <v>984</v>
      </c>
      <c r="I19" s="87" t="s">
        <v>985</v>
      </c>
      <c r="J19" s="87" t="s">
        <v>986</v>
      </c>
      <c r="K19" s="87" t="s">
        <v>67</v>
      </c>
      <c r="L19" s="87" t="s">
        <v>67</v>
      </c>
      <c r="M19" s="87" t="s">
        <v>67</v>
      </c>
      <c r="N19" s="87" t="s">
        <v>67</v>
      </c>
      <c r="O19" s="87" t="s">
        <v>67</v>
      </c>
      <c r="P19" s="87" t="s">
        <v>67</v>
      </c>
      <c r="Q19" s="140" t="s">
        <v>1022</v>
      </c>
      <c r="R19" s="141" t="s">
        <v>516</v>
      </c>
      <c r="S19" s="141" t="s">
        <v>272</v>
      </c>
      <c r="T19" s="141" t="s">
        <v>515</v>
      </c>
      <c r="U19" s="141" t="s">
        <v>84</v>
      </c>
      <c r="AA19" s="58"/>
    </row>
    <row r="20" spans="1:27" s="70" customFormat="1" ht="17.100000000000001" customHeight="1" thickTop="1">
      <c r="A20" s="162">
        <v>0</v>
      </c>
      <c r="B20" s="87" t="s">
        <v>76</v>
      </c>
      <c r="C20" s="87" t="s">
        <v>209</v>
      </c>
      <c r="D20" s="87" t="s">
        <v>77</v>
      </c>
      <c r="E20" s="274" t="s">
        <v>20</v>
      </c>
      <c r="F20" s="274" t="s">
        <v>73</v>
      </c>
      <c r="G20" s="274" t="s">
        <v>75</v>
      </c>
      <c r="H20" s="87" t="s">
        <v>984</v>
      </c>
      <c r="I20" s="87" t="s">
        <v>985</v>
      </c>
      <c r="J20" s="87" t="s">
        <v>986</v>
      </c>
      <c r="K20" s="87" t="s">
        <v>67</v>
      </c>
      <c r="L20" s="87" t="s">
        <v>67</v>
      </c>
      <c r="M20" s="87" t="s">
        <v>67</v>
      </c>
      <c r="N20" s="86" t="s">
        <v>67</v>
      </c>
      <c r="O20" s="86" t="s">
        <v>67</v>
      </c>
      <c r="P20" s="86" t="s">
        <v>67</v>
      </c>
      <c r="Q20" s="140" t="s">
        <v>67</v>
      </c>
      <c r="R20" s="141" t="s">
        <v>398</v>
      </c>
      <c r="S20" s="141" t="s">
        <v>591</v>
      </c>
      <c r="T20" s="141" t="s">
        <v>590</v>
      </c>
      <c r="U20" s="141" t="s">
        <v>589</v>
      </c>
      <c r="AA20" s="58"/>
    </row>
    <row r="21" spans="1:27" s="145" customFormat="1" ht="12.75" customHeight="1">
      <c r="A21" s="168">
        <v>0</v>
      </c>
      <c r="B21" s="214" t="s">
        <v>1013</v>
      </c>
      <c r="C21" s="214" t="s">
        <v>996</v>
      </c>
      <c r="D21" s="214" t="s">
        <v>997</v>
      </c>
      <c r="E21" s="272" t="s">
        <v>998</v>
      </c>
      <c r="F21" s="272" t="s">
        <v>999</v>
      </c>
      <c r="G21" s="272" t="s">
        <v>998</v>
      </c>
      <c r="H21" s="213" t="s">
        <v>984</v>
      </c>
      <c r="I21" s="213" t="s">
        <v>985</v>
      </c>
      <c r="J21" s="213" t="s">
        <v>986</v>
      </c>
      <c r="K21" s="213" t="s">
        <v>1014</v>
      </c>
      <c r="L21" s="213" t="s">
        <v>67</v>
      </c>
      <c r="M21" s="213" t="s">
        <v>67</v>
      </c>
      <c r="N21" s="156" t="s">
        <v>67</v>
      </c>
      <c r="O21" s="156" t="s">
        <v>67</v>
      </c>
      <c r="P21" s="156" t="s">
        <v>67</v>
      </c>
      <c r="Q21" s="143" t="s">
        <v>418</v>
      </c>
      <c r="R21" s="144" t="s">
        <v>1023</v>
      </c>
      <c r="S21" s="144" t="s">
        <v>1024</v>
      </c>
      <c r="T21" s="144" t="s">
        <v>1025</v>
      </c>
      <c r="U21" s="144" t="s">
        <v>67</v>
      </c>
      <c r="AA21" s="146"/>
    </row>
    <row r="22" spans="1:27" s="70" customFormat="1" ht="17.100000000000001" customHeight="1">
      <c r="A22" s="162">
        <v>0</v>
      </c>
      <c r="B22" s="659" t="s">
        <v>1026</v>
      </c>
      <c r="C22" s="659" t="s">
        <v>1027</v>
      </c>
      <c r="D22" s="659" t="s">
        <v>1028</v>
      </c>
      <c r="E22" s="272" t="s">
        <v>20</v>
      </c>
      <c r="F22" s="272" t="s">
        <v>73</v>
      </c>
      <c r="G22" s="272" t="s">
        <v>75</v>
      </c>
      <c r="H22" s="67" t="s">
        <v>984</v>
      </c>
      <c r="I22" s="67" t="s">
        <v>985</v>
      </c>
      <c r="J22" s="67" t="s">
        <v>986</v>
      </c>
      <c r="K22" s="67" t="s">
        <v>67</v>
      </c>
      <c r="L22" s="67" t="s">
        <v>67</v>
      </c>
      <c r="M22" s="67" t="s">
        <v>67</v>
      </c>
      <c r="N22" s="85" t="s">
        <v>67</v>
      </c>
      <c r="O22" s="85" t="s">
        <v>67</v>
      </c>
      <c r="P22" s="85" t="s">
        <v>67</v>
      </c>
      <c r="Q22" s="138" t="s">
        <v>67</v>
      </c>
      <c r="R22" s="139" t="s">
        <v>506</v>
      </c>
      <c r="S22" s="139" t="s">
        <v>505</v>
      </c>
      <c r="T22" s="139" t="s">
        <v>504</v>
      </c>
      <c r="U22" s="139" t="s">
        <v>503</v>
      </c>
      <c r="AA22" s="58"/>
    </row>
    <row r="23" spans="1:27" s="70" customFormat="1" ht="12.75" customHeight="1">
      <c r="A23" s="162">
        <v>0</v>
      </c>
      <c r="B23" s="660"/>
      <c r="C23" s="660"/>
      <c r="D23" s="660"/>
      <c r="E23" s="272" t="s">
        <v>20</v>
      </c>
      <c r="F23" s="272" t="s">
        <v>67</v>
      </c>
      <c r="G23" s="272" t="s">
        <v>67</v>
      </c>
      <c r="H23" s="217" t="s">
        <v>987</v>
      </c>
      <c r="I23" s="217" t="s">
        <v>988</v>
      </c>
      <c r="J23" s="217" t="s">
        <v>989</v>
      </c>
      <c r="K23" s="217" t="s">
        <v>89</v>
      </c>
      <c r="L23" s="217" t="s">
        <v>67</v>
      </c>
      <c r="M23" s="217" t="s">
        <v>67</v>
      </c>
      <c r="N23" s="85" t="s">
        <v>67</v>
      </c>
      <c r="O23" s="85" t="s">
        <v>67</v>
      </c>
      <c r="P23" s="85" t="s">
        <v>67</v>
      </c>
      <c r="Q23" s="138" t="s">
        <v>67</v>
      </c>
      <c r="R23" s="139" t="s">
        <v>67</v>
      </c>
      <c r="S23" s="139" t="s">
        <v>1029</v>
      </c>
      <c r="T23" s="139" t="s">
        <v>1030</v>
      </c>
      <c r="U23" s="139" t="s">
        <v>1031</v>
      </c>
      <c r="AA23" s="58"/>
    </row>
    <row r="24" spans="1:27" s="145" customFormat="1" ht="13.5" thickBot="1">
      <c r="A24" s="168">
        <v>0</v>
      </c>
      <c r="B24" s="231" t="s">
        <v>1013</v>
      </c>
      <c r="C24" s="231" t="s">
        <v>996</v>
      </c>
      <c r="D24" s="231" t="s">
        <v>997</v>
      </c>
      <c r="E24" s="273" t="s">
        <v>998</v>
      </c>
      <c r="F24" s="273" t="s">
        <v>999</v>
      </c>
      <c r="G24" s="273" t="s">
        <v>998</v>
      </c>
      <c r="H24" s="224" t="s">
        <v>987</v>
      </c>
      <c r="I24" s="224" t="s">
        <v>988</v>
      </c>
      <c r="J24" s="224" t="s">
        <v>989</v>
      </c>
      <c r="K24" s="224" t="s">
        <v>1021</v>
      </c>
      <c r="L24" s="224" t="s">
        <v>67</v>
      </c>
      <c r="M24" s="224" t="s">
        <v>67</v>
      </c>
      <c r="N24" s="225" t="s">
        <v>67</v>
      </c>
      <c r="O24" s="225" t="s">
        <v>67</v>
      </c>
      <c r="P24" s="225" t="s">
        <v>67</v>
      </c>
      <c r="Q24" s="226" t="s">
        <v>1032</v>
      </c>
      <c r="R24" s="227" t="s">
        <v>1033</v>
      </c>
      <c r="S24" s="227" t="s">
        <v>1034</v>
      </c>
      <c r="T24" s="227" t="s">
        <v>1035</v>
      </c>
      <c r="U24" s="227" t="s">
        <v>67</v>
      </c>
      <c r="AA24" s="146"/>
    </row>
    <row r="25" spans="1:27" s="70" customFormat="1" ht="13.5" thickTop="1">
      <c r="A25" s="162" t="s">
        <v>109</v>
      </c>
      <c r="B25" s="86" t="s">
        <v>1036</v>
      </c>
      <c r="C25" s="86" t="s">
        <v>211</v>
      </c>
      <c r="D25" s="86" t="s">
        <v>212</v>
      </c>
      <c r="E25" s="274" t="s">
        <v>20</v>
      </c>
      <c r="F25" s="274" t="s">
        <v>73</v>
      </c>
      <c r="G25" s="274" t="s">
        <v>75</v>
      </c>
      <c r="H25" s="87" t="s">
        <v>984</v>
      </c>
      <c r="I25" s="87" t="s">
        <v>985</v>
      </c>
      <c r="J25" s="87" t="s">
        <v>986</v>
      </c>
      <c r="K25" s="87" t="s">
        <v>67</v>
      </c>
      <c r="L25" s="87" t="s">
        <v>67</v>
      </c>
      <c r="M25" s="87" t="s">
        <v>67</v>
      </c>
      <c r="N25" s="86" t="s">
        <v>1037</v>
      </c>
      <c r="O25" s="86" t="s">
        <v>1038</v>
      </c>
      <c r="P25" s="86" t="s">
        <v>1038</v>
      </c>
      <c r="Q25" s="152" t="s">
        <v>1039</v>
      </c>
      <c r="R25" s="153" t="s">
        <v>201</v>
      </c>
      <c r="S25" s="153" t="s">
        <v>596</v>
      </c>
      <c r="T25" s="153" t="s">
        <v>595</v>
      </c>
      <c r="U25" s="141" t="s">
        <v>501</v>
      </c>
      <c r="AA25" s="58"/>
    </row>
    <row r="26" spans="1:27" s="145" customFormat="1" ht="12.75" customHeight="1">
      <c r="A26" s="168">
        <v>0</v>
      </c>
      <c r="B26" s="214" t="s">
        <v>1013</v>
      </c>
      <c r="C26" s="214" t="s">
        <v>996</v>
      </c>
      <c r="D26" s="214" t="s">
        <v>997</v>
      </c>
      <c r="E26" s="272"/>
      <c r="F26" s="272"/>
      <c r="G26" s="272"/>
      <c r="H26" s="213" t="s">
        <v>984</v>
      </c>
      <c r="I26" s="213" t="s">
        <v>985</v>
      </c>
      <c r="J26" s="213" t="s">
        <v>986</v>
      </c>
      <c r="K26" s="213" t="s">
        <v>1014</v>
      </c>
      <c r="L26" s="213" t="s">
        <v>67</v>
      </c>
      <c r="M26" s="213" t="s">
        <v>67</v>
      </c>
      <c r="N26" s="156" t="s">
        <v>67</v>
      </c>
      <c r="O26" s="156" t="s">
        <v>67</v>
      </c>
      <c r="P26" s="156" t="s">
        <v>67</v>
      </c>
      <c r="Q26" s="143" t="s">
        <v>1040</v>
      </c>
      <c r="R26" s="144" t="s">
        <v>267</v>
      </c>
      <c r="S26" s="144" t="s">
        <v>1041</v>
      </c>
      <c r="T26" s="144" t="s">
        <v>1042</v>
      </c>
      <c r="U26" s="144" t="s">
        <v>67</v>
      </c>
      <c r="AA26" s="146"/>
    </row>
    <row r="27" spans="1:27" s="70" customFormat="1" ht="12.75" customHeight="1">
      <c r="A27" s="162">
        <v>0</v>
      </c>
      <c r="B27" s="659" t="s">
        <v>1043</v>
      </c>
      <c r="C27" s="659" t="s">
        <v>1044</v>
      </c>
      <c r="D27" s="659" t="s">
        <v>210</v>
      </c>
      <c r="E27" s="655" t="s">
        <v>20</v>
      </c>
      <c r="F27" s="657" t="s">
        <v>67</v>
      </c>
      <c r="G27" s="657" t="s">
        <v>67</v>
      </c>
      <c r="H27" s="67" t="s">
        <v>984</v>
      </c>
      <c r="I27" s="67" t="s">
        <v>985</v>
      </c>
      <c r="J27" s="67" t="s">
        <v>986</v>
      </c>
      <c r="K27" s="67" t="s">
        <v>78</v>
      </c>
      <c r="L27" s="67" t="s">
        <v>67</v>
      </c>
      <c r="M27" s="67" t="s">
        <v>67</v>
      </c>
      <c r="N27" s="85" t="s">
        <v>67</v>
      </c>
      <c r="O27" s="85" t="s">
        <v>67</v>
      </c>
      <c r="P27" s="85" t="s">
        <v>67</v>
      </c>
      <c r="Q27" s="138" t="s">
        <v>1045</v>
      </c>
      <c r="R27" s="139" t="s">
        <v>228</v>
      </c>
      <c r="S27" s="139" t="s">
        <v>121</v>
      </c>
      <c r="T27" s="139" t="s">
        <v>90</v>
      </c>
      <c r="U27" s="139" t="s">
        <v>408</v>
      </c>
      <c r="AA27" s="58"/>
    </row>
    <row r="28" spans="1:27" s="70" customFormat="1" ht="12.75" customHeight="1">
      <c r="A28" s="162">
        <v>0</v>
      </c>
      <c r="B28" s="660"/>
      <c r="C28" s="660"/>
      <c r="D28" s="660"/>
      <c r="E28" s="656"/>
      <c r="F28" s="658"/>
      <c r="G28" s="658"/>
      <c r="H28" s="67" t="s">
        <v>987</v>
      </c>
      <c r="I28" s="67" t="s">
        <v>988</v>
      </c>
      <c r="J28" s="67" t="s">
        <v>989</v>
      </c>
      <c r="K28" s="67" t="s">
        <v>333</v>
      </c>
      <c r="L28" s="67" t="s">
        <v>67</v>
      </c>
      <c r="M28" s="67" t="s">
        <v>67</v>
      </c>
      <c r="N28" s="85" t="s">
        <v>67</v>
      </c>
      <c r="O28" s="85" t="s">
        <v>67</v>
      </c>
      <c r="P28" s="85" t="s">
        <v>67</v>
      </c>
      <c r="Q28" s="138" t="s">
        <v>67</v>
      </c>
      <c r="R28" s="139" t="s">
        <v>67</v>
      </c>
      <c r="S28" s="139" t="s">
        <v>121</v>
      </c>
      <c r="T28" s="139" t="s">
        <v>598</v>
      </c>
      <c r="U28" s="139" t="s">
        <v>597</v>
      </c>
      <c r="AA28" s="58"/>
    </row>
    <row r="29" spans="1:27" s="145" customFormat="1" ht="12.75" customHeight="1" thickBot="1">
      <c r="A29" s="168">
        <v>0</v>
      </c>
      <c r="B29" s="214" t="s">
        <v>1013</v>
      </c>
      <c r="C29" s="214" t="s">
        <v>996</v>
      </c>
      <c r="D29" s="214" t="s">
        <v>997</v>
      </c>
      <c r="E29" s="272"/>
      <c r="F29" s="272"/>
      <c r="G29" s="272"/>
      <c r="H29" s="213" t="s">
        <v>987</v>
      </c>
      <c r="I29" s="213" t="s">
        <v>988</v>
      </c>
      <c r="J29" s="213" t="s">
        <v>989</v>
      </c>
      <c r="K29" s="213" t="s">
        <v>1046</v>
      </c>
      <c r="L29" s="213" t="s">
        <v>67</v>
      </c>
      <c r="M29" s="213" t="s">
        <v>67</v>
      </c>
      <c r="N29" s="156" t="s">
        <v>67</v>
      </c>
      <c r="O29" s="156" t="s">
        <v>67</v>
      </c>
      <c r="P29" s="156" t="s">
        <v>67</v>
      </c>
      <c r="Q29" s="143" t="s">
        <v>1047</v>
      </c>
      <c r="R29" s="144" t="s">
        <v>431</v>
      </c>
      <c r="S29" s="144" t="s">
        <v>227</v>
      </c>
      <c r="T29" s="144" t="s">
        <v>1048</v>
      </c>
      <c r="U29" s="144" t="s">
        <v>67</v>
      </c>
      <c r="AA29" s="146"/>
    </row>
    <row r="30" spans="1:27" s="70" customFormat="1" ht="14.25" customHeight="1" thickTop="1">
      <c r="A30" s="162">
        <v>0</v>
      </c>
      <c r="B30" s="86" t="s">
        <v>215</v>
      </c>
      <c r="C30" s="87" t="s">
        <v>216</v>
      </c>
      <c r="D30" s="87" t="s">
        <v>217</v>
      </c>
      <c r="E30" s="274" t="s">
        <v>20</v>
      </c>
      <c r="F30" s="274" t="s">
        <v>73</v>
      </c>
      <c r="G30" s="274" t="s">
        <v>75</v>
      </c>
      <c r="H30" s="87" t="s">
        <v>984</v>
      </c>
      <c r="I30" s="87" t="s">
        <v>985</v>
      </c>
      <c r="J30" s="87" t="s">
        <v>986</v>
      </c>
      <c r="K30" s="87" t="s">
        <v>67</v>
      </c>
      <c r="L30" s="87" t="s">
        <v>67</v>
      </c>
      <c r="M30" s="87" t="s">
        <v>67</v>
      </c>
      <c r="N30" s="87" t="s">
        <v>67</v>
      </c>
      <c r="O30" s="87" t="s">
        <v>67</v>
      </c>
      <c r="P30" s="87" t="s">
        <v>67</v>
      </c>
      <c r="Q30" s="140" t="s">
        <v>1049</v>
      </c>
      <c r="R30" s="141" t="s">
        <v>1050</v>
      </c>
      <c r="S30" s="141" t="s">
        <v>409</v>
      </c>
      <c r="T30" s="141" t="s">
        <v>586</v>
      </c>
      <c r="U30" s="141" t="s">
        <v>588</v>
      </c>
      <c r="AA30" s="58"/>
    </row>
    <row r="31" spans="1:27" s="145" customFormat="1" ht="12.75" customHeight="1">
      <c r="A31" s="168">
        <v>0</v>
      </c>
      <c r="B31" s="214" t="s">
        <v>1013</v>
      </c>
      <c r="C31" s="214" t="s">
        <v>996</v>
      </c>
      <c r="D31" s="214" t="s">
        <v>997</v>
      </c>
      <c r="E31" s="272"/>
      <c r="F31" s="272"/>
      <c r="G31" s="272"/>
      <c r="H31" s="213" t="s">
        <v>984</v>
      </c>
      <c r="I31" s="213" t="s">
        <v>985</v>
      </c>
      <c r="J31" s="213" t="s">
        <v>986</v>
      </c>
      <c r="K31" s="213" t="s">
        <v>1014</v>
      </c>
      <c r="L31" s="213" t="s">
        <v>67</v>
      </c>
      <c r="M31" s="213" t="s">
        <v>67</v>
      </c>
      <c r="N31" s="156" t="s">
        <v>67</v>
      </c>
      <c r="O31" s="156" t="s">
        <v>67</v>
      </c>
      <c r="P31" s="156" t="s">
        <v>67</v>
      </c>
      <c r="Q31" s="143" t="s">
        <v>1051</v>
      </c>
      <c r="R31" s="144" t="s">
        <v>1052</v>
      </c>
      <c r="S31" s="144" t="s">
        <v>1053</v>
      </c>
      <c r="T31" s="144" t="s">
        <v>1054</v>
      </c>
      <c r="U31" s="144" t="s">
        <v>67</v>
      </c>
      <c r="AA31" s="146"/>
    </row>
    <row r="32" spans="1:27" s="70" customFormat="1" ht="12.75" customHeight="1">
      <c r="A32" s="162">
        <v>0</v>
      </c>
      <c r="B32" s="659" t="s">
        <v>895</v>
      </c>
      <c r="C32" s="659" t="s">
        <v>896</v>
      </c>
      <c r="D32" s="659" t="s">
        <v>214</v>
      </c>
      <c r="E32" s="655" t="s">
        <v>20</v>
      </c>
      <c r="F32" s="657" t="s">
        <v>67</v>
      </c>
      <c r="G32" s="657" t="s">
        <v>67</v>
      </c>
      <c r="H32" s="217" t="s">
        <v>984</v>
      </c>
      <c r="I32" s="217" t="s">
        <v>985</v>
      </c>
      <c r="J32" s="217" t="s">
        <v>986</v>
      </c>
      <c r="K32" s="217" t="s">
        <v>78</v>
      </c>
      <c r="L32" s="217" t="s">
        <v>67</v>
      </c>
      <c r="M32" s="217" t="s">
        <v>67</v>
      </c>
      <c r="N32" s="85" t="s">
        <v>67</v>
      </c>
      <c r="O32" s="85" t="s">
        <v>67</v>
      </c>
      <c r="P32" s="85" t="s">
        <v>67</v>
      </c>
      <c r="Q32" s="138" t="s">
        <v>1055</v>
      </c>
      <c r="R32" s="139" t="s">
        <v>183</v>
      </c>
      <c r="S32" s="139" t="s">
        <v>192</v>
      </c>
      <c r="T32" s="139" t="s">
        <v>520</v>
      </c>
      <c r="U32" s="139" t="s">
        <v>417</v>
      </c>
      <c r="AA32" s="58"/>
    </row>
    <row r="33" spans="1:27" s="70" customFormat="1" ht="12.75" customHeight="1">
      <c r="A33" s="162">
        <v>0</v>
      </c>
      <c r="B33" s="660"/>
      <c r="C33" s="660"/>
      <c r="D33" s="660"/>
      <c r="E33" s="656"/>
      <c r="F33" s="658"/>
      <c r="G33" s="658"/>
      <c r="H33" s="217" t="s">
        <v>987</v>
      </c>
      <c r="I33" s="217" t="s">
        <v>988</v>
      </c>
      <c r="J33" s="217" t="s">
        <v>989</v>
      </c>
      <c r="K33" s="217" t="s">
        <v>333</v>
      </c>
      <c r="L33" s="217" t="s">
        <v>67</v>
      </c>
      <c r="M33" s="217" t="s">
        <v>67</v>
      </c>
      <c r="N33" s="85" t="s">
        <v>67</v>
      </c>
      <c r="O33" s="85" t="s">
        <v>67</v>
      </c>
      <c r="P33" s="85" t="s">
        <v>67</v>
      </c>
      <c r="Q33" s="138" t="s">
        <v>67</v>
      </c>
      <c r="R33" s="139" t="s">
        <v>67</v>
      </c>
      <c r="S33" s="139" t="s">
        <v>192</v>
      </c>
      <c r="T33" s="139" t="s">
        <v>491</v>
      </c>
      <c r="U33" s="139" t="s">
        <v>194</v>
      </c>
      <c r="AA33" s="58"/>
    </row>
    <row r="34" spans="1:27" s="145" customFormat="1" ht="13.5" thickBot="1">
      <c r="A34" s="168">
        <v>0</v>
      </c>
      <c r="B34" s="231" t="s">
        <v>1013</v>
      </c>
      <c r="C34" s="231" t="s">
        <v>996</v>
      </c>
      <c r="D34" s="231" t="s">
        <v>997</v>
      </c>
      <c r="E34" s="273" t="s">
        <v>998</v>
      </c>
      <c r="F34" s="273" t="s">
        <v>999</v>
      </c>
      <c r="G34" s="273" t="s">
        <v>998</v>
      </c>
      <c r="H34" s="224" t="s">
        <v>987</v>
      </c>
      <c r="I34" s="224" t="s">
        <v>988</v>
      </c>
      <c r="J34" s="224" t="s">
        <v>989</v>
      </c>
      <c r="K34" s="224" t="s">
        <v>1046</v>
      </c>
      <c r="L34" s="224" t="s">
        <v>67</v>
      </c>
      <c r="M34" s="224" t="s">
        <v>67</v>
      </c>
      <c r="N34" s="225" t="s">
        <v>67</v>
      </c>
      <c r="O34" s="225" t="s">
        <v>67</v>
      </c>
      <c r="P34" s="225" t="s">
        <v>67</v>
      </c>
      <c r="Q34" s="226" t="s">
        <v>114</v>
      </c>
      <c r="R34" s="227" t="s">
        <v>935</v>
      </c>
      <c r="S34" s="227" t="s">
        <v>117</v>
      </c>
      <c r="T34" s="227" t="s">
        <v>113</v>
      </c>
      <c r="U34" s="227" t="s">
        <v>67</v>
      </c>
      <c r="AA34" s="146"/>
    </row>
    <row r="35" spans="1:27" s="70" customFormat="1" ht="13.5" thickTop="1">
      <c r="A35" s="162">
        <v>0</v>
      </c>
      <c r="B35" s="86" t="s">
        <v>1056</v>
      </c>
      <c r="C35" s="87" t="s">
        <v>1057</v>
      </c>
      <c r="D35" s="87" t="s">
        <v>1058</v>
      </c>
      <c r="E35" s="274" t="s">
        <v>1010</v>
      </c>
      <c r="F35" s="274" t="s">
        <v>1011</v>
      </c>
      <c r="G35" s="274" t="s">
        <v>1010</v>
      </c>
      <c r="H35" s="87" t="s">
        <v>984</v>
      </c>
      <c r="I35" s="87" t="s">
        <v>985</v>
      </c>
      <c r="J35" s="87" t="s">
        <v>986</v>
      </c>
      <c r="K35" s="87" t="s">
        <v>296</v>
      </c>
      <c r="L35" s="87" t="s">
        <v>67</v>
      </c>
      <c r="M35" s="87" t="s">
        <v>67</v>
      </c>
      <c r="N35" s="87" t="s">
        <v>67</v>
      </c>
      <c r="O35" s="87" t="s">
        <v>67</v>
      </c>
      <c r="P35" s="87" t="s">
        <v>67</v>
      </c>
      <c r="Q35" s="140" t="s">
        <v>67</v>
      </c>
      <c r="R35" s="141" t="s">
        <v>1059</v>
      </c>
      <c r="S35" s="141" t="s">
        <v>723</v>
      </c>
      <c r="T35" s="141" t="s">
        <v>1060</v>
      </c>
      <c r="U35" s="141" t="s">
        <v>722</v>
      </c>
      <c r="AA35" s="58"/>
    </row>
    <row r="36" spans="1:27" s="145" customFormat="1" ht="13.5" thickBot="1">
      <c r="A36" s="162">
        <v>0</v>
      </c>
      <c r="B36" s="214" t="s">
        <v>1013</v>
      </c>
      <c r="C36" s="214" t="s">
        <v>996</v>
      </c>
      <c r="D36" s="214" t="s">
        <v>997</v>
      </c>
      <c r="E36" s="272" t="s">
        <v>998</v>
      </c>
      <c r="F36" s="272" t="s">
        <v>999</v>
      </c>
      <c r="G36" s="272" t="s">
        <v>998</v>
      </c>
      <c r="H36" s="213" t="s">
        <v>984</v>
      </c>
      <c r="I36" s="213" t="s">
        <v>985</v>
      </c>
      <c r="J36" s="213" t="s">
        <v>986</v>
      </c>
      <c r="K36" s="213" t="s">
        <v>1061</v>
      </c>
      <c r="L36" s="213" t="s">
        <v>67</v>
      </c>
      <c r="M36" s="213" t="s">
        <v>67</v>
      </c>
      <c r="N36" s="213" t="s">
        <v>67</v>
      </c>
      <c r="O36" s="213" t="s">
        <v>67</v>
      </c>
      <c r="P36" s="213" t="s">
        <v>67</v>
      </c>
      <c r="Q36" s="143" t="s">
        <v>352</v>
      </c>
      <c r="R36" s="144" t="s">
        <v>1062</v>
      </c>
      <c r="S36" s="144" t="s">
        <v>1063</v>
      </c>
      <c r="T36" s="144" t="s">
        <v>1064</v>
      </c>
      <c r="U36" s="144" t="s">
        <v>67</v>
      </c>
      <c r="AA36" s="146"/>
    </row>
    <row r="37" spans="1:27" s="70" customFormat="1" ht="13.5" thickTop="1">
      <c r="A37" s="162">
        <v>0</v>
      </c>
      <c r="B37" s="86" t="s">
        <v>393</v>
      </c>
      <c r="C37" s="87" t="s">
        <v>220</v>
      </c>
      <c r="D37" s="87" t="s">
        <v>221</v>
      </c>
      <c r="E37" s="274" t="s">
        <v>20</v>
      </c>
      <c r="F37" s="274" t="s">
        <v>73</v>
      </c>
      <c r="G37" s="274" t="s">
        <v>75</v>
      </c>
      <c r="H37" s="87" t="s">
        <v>984</v>
      </c>
      <c r="I37" s="87" t="s">
        <v>985</v>
      </c>
      <c r="J37" s="87" t="s">
        <v>986</v>
      </c>
      <c r="K37" s="87" t="s">
        <v>67</v>
      </c>
      <c r="L37" s="87" t="s">
        <v>67</v>
      </c>
      <c r="M37" s="87" t="s">
        <v>67</v>
      </c>
      <c r="N37" s="87" t="s">
        <v>67</v>
      </c>
      <c r="O37" s="87" t="s">
        <v>67</v>
      </c>
      <c r="P37" s="87" t="s">
        <v>67</v>
      </c>
      <c r="Q37" s="140" t="s">
        <v>67</v>
      </c>
      <c r="R37" s="141" t="s">
        <v>603</v>
      </c>
      <c r="S37" s="141" t="s">
        <v>602</v>
      </c>
      <c r="T37" s="141" t="s">
        <v>601</v>
      </c>
      <c r="U37" s="141" t="s">
        <v>600</v>
      </c>
      <c r="AA37" s="58"/>
    </row>
    <row r="38" spans="1:27" s="145" customFormat="1" ht="12.75" customHeight="1" thickBot="1">
      <c r="A38" s="162">
        <v>0</v>
      </c>
      <c r="B38" s="214" t="s">
        <v>1065</v>
      </c>
      <c r="C38" s="214" t="s">
        <v>1066</v>
      </c>
      <c r="D38" s="214" t="s">
        <v>1067</v>
      </c>
      <c r="E38" s="272" t="s">
        <v>998</v>
      </c>
      <c r="F38" s="272" t="s">
        <v>999</v>
      </c>
      <c r="G38" s="272" t="s">
        <v>998</v>
      </c>
      <c r="H38" s="213" t="s">
        <v>984</v>
      </c>
      <c r="I38" s="213" t="s">
        <v>985</v>
      </c>
      <c r="J38" s="213" t="s">
        <v>986</v>
      </c>
      <c r="K38" s="213" t="s">
        <v>1061</v>
      </c>
      <c r="L38" s="213" t="s">
        <v>67</v>
      </c>
      <c r="M38" s="213" t="s">
        <v>67</v>
      </c>
      <c r="N38" s="213" t="s">
        <v>67</v>
      </c>
      <c r="O38" s="213" t="s">
        <v>67</v>
      </c>
      <c r="P38" s="213" t="s">
        <v>67</v>
      </c>
      <c r="Q38" s="143" t="s">
        <v>427</v>
      </c>
      <c r="R38" s="144" t="s">
        <v>120</v>
      </c>
      <c r="S38" s="144" t="s">
        <v>1068</v>
      </c>
      <c r="T38" s="144" t="s">
        <v>379</v>
      </c>
      <c r="U38" s="144" t="s">
        <v>67</v>
      </c>
      <c r="AA38" s="146"/>
    </row>
    <row r="39" spans="1:27" s="145" customFormat="1" ht="13.5" thickTop="1">
      <c r="A39" s="162" t="s">
        <v>109</v>
      </c>
      <c r="B39" s="154" t="s">
        <v>59</v>
      </c>
      <c r="C39" s="154" t="s">
        <v>59</v>
      </c>
      <c r="D39" s="154" t="s">
        <v>59</v>
      </c>
      <c r="E39" s="274" t="s">
        <v>998</v>
      </c>
      <c r="F39" s="274" t="s">
        <v>999</v>
      </c>
      <c r="G39" s="274" t="s">
        <v>998</v>
      </c>
      <c r="H39" s="147" t="s">
        <v>984</v>
      </c>
      <c r="I39" s="147" t="s">
        <v>985</v>
      </c>
      <c r="J39" s="147" t="s">
        <v>986</v>
      </c>
      <c r="K39" s="147" t="s">
        <v>67</v>
      </c>
      <c r="L39" s="147" t="s">
        <v>67</v>
      </c>
      <c r="M39" s="147" t="s">
        <v>67</v>
      </c>
      <c r="N39" s="154" t="s">
        <v>67</v>
      </c>
      <c r="O39" s="154" t="s">
        <v>67</v>
      </c>
      <c r="P39" s="154" t="s">
        <v>67</v>
      </c>
      <c r="Q39" s="148" t="s">
        <v>67</v>
      </c>
      <c r="R39" s="149" t="s">
        <v>126</v>
      </c>
      <c r="S39" s="149" t="s">
        <v>126</v>
      </c>
      <c r="T39" s="149" t="s">
        <v>513</v>
      </c>
      <c r="U39" s="149" t="s">
        <v>512</v>
      </c>
      <c r="AA39" s="146"/>
    </row>
    <row r="40" spans="1:27" s="145" customFormat="1" ht="13.5" customHeight="1" thickBot="1">
      <c r="A40" s="162" t="s">
        <v>109</v>
      </c>
      <c r="B40" s="234" t="s">
        <v>1069</v>
      </c>
      <c r="C40" s="234" t="s">
        <v>1070</v>
      </c>
      <c r="D40" s="234" t="s">
        <v>1071</v>
      </c>
      <c r="E40" s="273" t="s">
        <v>1072</v>
      </c>
      <c r="F40" s="273" t="s">
        <v>1073</v>
      </c>
      <c r="G40" s="273" t="s">
        <v>1072</v>
      </c>
      <c r="H40" s="224" t="s">
        <v>984</v>
      </c>
      <c r="I40" s="224" t="s">
        <v>985</v>
      </c>
      <c r="J40" s="224" t="s">
        <v>986</v>
      </c>
      <c r="K40" s="224" t="s">
        <v>67</v>
      </c>
      <c r="L40" s="224" t="s">
        <v>67</v>
      </c>
      <c r="M40" s="224" t="s">
        <v>67</v>
      </c>
      <c r="N40" s="225" t="s">
        <v>1074</v>
      </c>
      <c r="O40" s="225" t="s">
        <v>1074</v>
      </c>
      <c r="P40" s="225" t="s">
        <v>1074</v>
      </c>
      <c r="Q40" s="232" t="s">
        <v>939</v>
      </c>
      <c r="R40" s="233" t="s">
        <v>84</v>
      </c>
      <c r="S40" s="233" t="s">
        <v>940</v>
      </c>
      <c r="T40" s="233" t="s">
        <v>941</v>
      </c>
      <c r="U40" s="233" t="s">
        <v>67</v>
      </c>
      <c r="AA40" s="146"/>
    </row>
    <row r="41" spans="1:27" s="145" customFormat="1" ht="13.5" thickTop="1">
      <c r="A41" s="162">
        <v>0</v>
      </c>
      <c r="B41" s="280" t="s">
        <v>1075</v>
      </c>
      <c r="C41" s="280" t="s">
        <v>72</v>
      </c>
      <c r="D41" s="280" t="s">
        <v>74</v>
      </c>
      <c r="E41" s="279" t="s">
        <v>998</v>
      </c>
      <c r="F41" s="279" t="s">
        <v>999</v>
      </c>
      <c r="G41" s="279" t="s">
        <v>998</v>
      </c>
      <c r="H41" s="281" t="s">
        <v>984</v>
      </c>
      <c r="I41" s="281" t="s">
        <v>985</v>
      </c>
      <c r="J41" s="281" t="s">
        <v>986</v>
      </c>
      <c r="K41" s="281" t="s">
        <v>67</v>
      </c>
      <c r="L41" s="281" t="s">
        <v>67</v>
      </c>
      <c r="M41" s="281" t="s">
        <v>67</v>
      </c>
      <c r="N41" s="280" t="s">
        <v>1076</v>
      </c>
      <c r="O41" s="280" t="s">
        <v>1076</v>
      </c>
      <c r="P41" s="280" t="s">
        <v>1076</v>
      </c>
      <c r="Q41" s="282" t="s">
        <v>1077</v>
      </c>
      <c r="R41" s="283" t="s">
        <v>511</v>
      </c>
      <c r="S41" s="283" t="s">
        <v>510</v>
      </c>
      <c r="T41" s="283" t="s">
        <v>509</v>
      </c>
      <c r="U41" s="284" t="s">
        <v>508</v>
      </c>
      <c r="AA41" s="146"/>
    </row>
    <row r="42" spans="1:27" s="145" customFormat="1" ht="12.75">
      <c r="A42" s="162">
        <v>0</v>
      </c>
      <c r="B42" s="122" t="s">
        <v>1069</v>
      </c>
      <c r="C42" s="122" t="s">
        <v>1070</v>
      </c>
      <c r="D42" s="122" t="s">
        <v>1071</v>
      </c>
      <c r="E42" s="275" t="s">
        <v>1072</v>
      </c>
      <c r="F42" s="275" t="s">
        <v>1073</v>
      </c>
      <c r="G42" s="275" t="s">
        <v>1072</v>
      </c>
      <c r="H42" s="84" t="s">
        <v>984</v>
      </c>
      <c r="I42" s="84" t="s">
        <v>985</v>
      </c>
      <c r="J42" s="84" t="s">
        <v>986</v>
      </c>
      <c r="K42" s="84" t="s">
        <v>67</v>
      </c>
      <c r="L42" s="84" t="s">
        <v>67</v>
      </c>
      <c r="M42" s="84" t="s">
        <v>67</v>
      </c>
      <c r="N42" s="221" t="s">
        <v>1074</v>
      </c>
      <c r="O42" s="221" t="s">
        <v>1074</v>
      </c>
      <c r="P42" s="221" t="s">
        <v>1074</v>
      </c>
      <c r="Q42" s="235" t="s">
        <v>1078</v>
      </c>
      <c r="R42" s="236" t="s">
        <v>941</v>
      </c>
      <c r="S42" s="236" t="s">
        <v>1079</v>
      </c>
      <c r="T42" s="236" t="s">
        <v>1080</v>
      </c>
      <c r="U42" s="229" t="s">
        <v>67</v>
      </c>
      <c r="AA42" s="146"/>
    </row>
    <row r="43" spans="1:27" s="145" customFormat="1" ht="12.75">
      <c r="A43" s="162">
        <v>0</v>
      </c>
      <c r="B43" s="84" t="s">
        <v>106</v>
      </c>
      <c r="C43" s="84" t="s">
        <v>107</v>
      </c>
      <c r="D43" s="84" t="s">
        <v>108</v>
      </c>
      <c r="E43" s="275" t="s">
        <v>998</v>
      </c>
      <c r="F43" s="275" t="s">
        <v>999</v>
      </c>
      <c r="G43" s="275" t="s">
        <v>998</v>
      </c>
      <c r="H43" s="84" t="s">
        <v>984</v>
      </c>
      <c r="I43" s="84" t="s">
        <v>985</v>
      </c>
      <c r="J43" s="84" t="s">
        <v>986</v>
      </c>
      <c r="K43" s="84" t="s">
        <v>67</v>
      </c>
      <c r="L43" s="84" t="s">
        <v>67</v>
      </c>
      <c r="M43" s="84" t="s">
        <v>67</v>
      </c>
      <c r="N43" s="84" t="s">
        <v>67</v>
      </c>
      <c r="O43" s="84" t="s">
        <v>67</v>
      </c>
      <c r="P43" s="84" t="s">
        <v>67</v>
      </c>
      <c r="Q43" s="228" t="s">
        <v>67</v>
      </c>
      <c r="R43" s="229" t="s">
        <v>499</v>
      </c>
      <c r="S43" s="229" t="s">
        <v>123</v>
      </c>
      <c r="T43" s="229" t="s">
        <v>125</v>
      </c>
      <c r="U43" s="229" t="s">
        <v>122</v>
      </c>
      <c r="AA43" s="146"/>
    </row>
    <row r="44" spans="1:27" s="145" customFormat="1" ht="12.75">
      <c r="A44" s="162">
        <v>0</v>
      </c>
      <c r="B44" s="122" t="s">
        <v>1069</v>
      </c>
      <c r="C44" s="122" t="s">
        <v>1070</v>
      </c>
      <c r="D44" s="122" t="s">
        <v>1071</v>
      </c>
      <c r="E44" s="275" t="s">
        <v>1072</v>
      </c>
      <c r="F44" s="275" t="s">
        <v>1073</v>
      </c>
      <c r="G44" s="275" t="s">
        <v>1072</v>
      </c>
      <c r="H44" s="84" t="s">
        <v>984</v>
      </c>
      <c r="I44" s="84" t="s">
        <v>985</v>
      </c>
      <c r="J44" s="84" t="s">
        <v>986</v>
      </c>
      <c r="K44" s="84" t="s">
        <v>67</v>
      </c>
      <c r="L44" s="84" t="s">
        <v>67</v>
      </c>
      <c r="M44" s="84" t="s">
        <v>67</v>
      </c>
      <c r="N44" s="84" t="s">
        <v>1074</v>
      </c>
      <c r="O44" s="84" t="s">
        <v>1074</v>
      </c>
      <c r="P44" s="84" t="s">
        <v>1074</v>
      </c>
      <c r="Q44" s="228" t="s">
        <v>1081</v>
      </c>
      <c r="R44" s="229" t="s">
        <v>128</v>
      </c>
      <c r="S44" s="229" t="s">
        <v>1082</v>
      </c>
      <c r="T44" s="229" t="s">
        <v>124</v>
      </c>
      <c r="U44" s="229" t="s">
        <v>67</v>
      </c>
      <c r="AA44" s="146"/>
    </row>
    <row r="45" spans="1:27" s="145" customFormat="1" ht="17.100000000000001" customHeight="1">
      <c r="A45" s="168">
        <v>0</v>
      </c>
      <c r="B45" s="84" t="s">
        <v>64</v>
      </c>
      <c r="C45" s="84" t="s">
        <v>65</v>
      </c>
      <c r="D45" s="84" t="s">
        <v>66</v>
      </c>
      <c r="E45" s="275" t="s">
        <v>998</v>
      </c>
      <c r="F45" s="275" t="s">
        <v>999</v>
      </c>
      <c r="G45" s="275" t="s">
        <v>998</v>
      </c>
      <c r="H45" s="84" t="s">
        <v>984</v>
      </c>
      <c r="I45" s="84" t="s">
        <v>985</v>
      </c>
      <c r="J45" s="84" t="s">
        <v>986</v>
      </c>
      <c r="K45" s="84" t="s">
        <v>67</v>
      </c>
      <c r="L45" s="84" t="s">
        <v>67</v>
      </c>
      <c r="M45" s="84" t="s">
        <v>67</v>
      </c>
      <c r="N45" s="84" t="s">
        <v>67</v>
      </c>
      <c r="O45" s="84" t="s">
        <v>67</v>
      </c>
      <c r="P45" s="84" t="s">
        <v>67</v>
      </c>
      <c r="Q45" s="228" t="s">
        <v>518</v>
      </c>
      <c r="R45" s="229" t="s">
        <v>514</v>
      </c>
      <c r="S45" s="229" t="s">
        <v>517</v>
      </c>
      <c r="T45" s="229" t="s">
        <v>517</v>
      </c>
      <c r="U45" s="229" t="s">
        <v>84</v>
      </c>
      <c r="AA45" s="146"/>
    </row>
    <row r="46" spans="1:27" s="145" customFormat="1" ht="17.100000000000001" customHeight="1">
      <c r="A46" s="168">
        <v>0</v>
      </c>
      <c r="B46" s="122" t="s">
        <v>1069</v>
      </c>
      <c r="C46" s="122" t="s">
        <v>1070</v>
      </c>
      <c r="D46" s="122" t="s">
        <v>1071</v>
      </c>
      <c r="E46" s="275" t="s">
        <v>1072</v>
      </c>
      <c r="F46" s="275" t="s">
        <v>1073</v>
      </c>
      <c r="G46" s="275" t="s">
        <v>1072</v>
      </c>
      <c r="H46" s="84" t="s">
        <v>984</v>
      </c>
      <c r="I46" s="84" t="s">
        <v>985</v>
      </c>
      <c r="J46" s="84" t="s">
        <v>986</v>
      </c>
      <c r="K46" s="84" t="s">
        <v>67</v>
      </c>
      <c r="L46" s="84" t="s">
        <v>67</v>
      </c>
      <c r="M46" s="84" t="s">
        <v>67</v>
      </c>
      <c r="N46" s="84" t="s">
        <v>1074</v>
      </c>
      <c r="O46" s="84" t="s">
        <v>1074</v>
      </c>
      <c r="P46" s="84" t="s">
        <v>1074</v>
      </c>
      <c r="Q46" s="228" t="s">
        <v>1083</v>
      </c>
      <c r="R46" s="229" t="s">
        <v>1084</v>
      </c>
      <c r="S46" s="229" t="s">
        <v>84</v>
      </c>
      <c r="T46" s="229" t="s">
        <v>1085</v>
      </c>
      <c r="U46" s="229" t="s">
        <v>67</v>
      </c>
      <c r="AA46" s="146"/>
    </row>
    <row r="47" spans="1:27" s="70" customFormat="1" ht="14.25" customHeight="1">
      <c r="A47" s="162">
        <v>0</v>
      </c>
      <c r="B47" s="83" t="s">
        <v>1086</v>
      </c>
      <c r="C47" s="83" t="s">
        <v>223</v>
      </c>
      <c r="D47" s="83" t="s">
        <v>224</v>
      </c>
      <c r="E47" s="275" t="s">
        <v>67</v>
      </c>
      <c r="F47" s="275" t="s">
        <v>67</v>
      </c>
      <c r="G47" s="275" t="s">
        <v>67</v>
      </c>
      <c r="H47" s="83" t="s">
        <v>984</v>
      </c>
      <c r="I47" s="83" t="s">
        <v>985</v>
      </c>
      <c r="J47" s="83" t="s">
        <v>986</v>
      </c>
      <c r="K47" s="83" t="s">
        <v>67</v>
      </c>
      <c r="L47" s="83" t="s">
        <v>67</v>
      </c>
      <c r="M47" s="83" t="s">
        <v>67</v>
      </c>
      <c r="N47" s="83" t="s">
        <v>67</v>
      </c>
      <c r="O47" s="83" t="s">
        <v>67</v>
      </c>
      <c r="P47" s="83" t="s">
        <v>67</v>
      </c>
      <c r="Q47" s="222" t="s">
        <v>67</v>
      </c>
      <c r="R47" s="223" t="s">
        <v>1087</v>
      </c>
      <c r="S47" s="223" t="s">
        <v>1088</v>
      </c>
      <c r="T47" s="223" t="s">
        <v>1089</v>
      </c>
      <c r="U47" s="223" t="s">
        <v>1090</v>
      </c>
      <c r="AA47" s="58"/>
    </row>
    <row r="48" spans="1:27" s="145" customFormat="1" ht="13.5" customHeight="1" thickBot="1">
      <c r="A48" s="162">
        <v>0</v>
      </c>
      <c r="B48" s="234" t="s">
        <v>1091</v>
      </c>
      <c r="C48" s="234" t="s">
        <v>1092</v>
      </c>
      <c r="D48" s="234" t="s">
        <v>1093</v>
      </c>
      <c r="E48" s="273" t="s">
        <v>1072</v>
      </c>
      <c r="F48" s="273" t="s">
        <v>1073</v>
      </c>
      <c r="G48" s="273" t="s">
        <v>1072</v>
      </c>
      <c r="H48" s="224" t="s">
        <v>984</v>
      </c>
      <c r="I48" s="224" t="s">
        <v>985</v>
      </c>
      <c r="J48" s="224" t="s">
        <v>986</v>
      </c>
      <c r="K48" s="224" t="s">
        <v>67</v>
      </c>
      <c r="L48" s="224" t="s">
        <v>67</v>
      </c>
      <c r="M48" s="224" t="s">
        <v>67</v>
      </c>
      <c r="N48" s="225" t="s">
        <v>67</v>
      </c>
      <c r="O48" s="225" t="s">
        <v>67</v>
      </c>
      <c r="P48" s="225" t="s">
        <v>67</v>
      </c>
      <c r="Q48" s="232" t="s">
        <v>1094</v>
      </c>
      <c r="R48" s="233" t="s">
        <v>1095</v>
      </c>
      <c r="S48" s="233" t="s">
        <v>1096</v>
      </c>
      <c r="T48" s="233" t="s">
        <v>1097</v>
      </c>
      <c r="U48" s="233" t="s">
        <v>67</v>
      </c>
      <c r="AA48" s="146"/>
    </row>
    <row r="49" spans="1:27" s="70" customFormat="1" ht="17.100000000000001" customHeight="1" thickTop="1">
      <c r="A49" s="162"/>
      <c r="B49" s="218" t="s">
        <v>67</v>
      </c>
      <c r="C49" s="218" t="s">
        <v>67</v>
      </c>
      <c r="D49" s="218" t="s">
        <v>67</v>
      </c>
      <c r="E49" s="276" t="s">
        <v>67</v>
      </c>
      <c r="F49" s="276" t="s">
        <v>67</v>
      </c>
      <c r="G49" s="276" t="s">
        <v>67</v>
      </c>
      <c r="H49" s="218" t="s">
        <v>67</v>
      </c>
      <c r="I49" s="218" t="s">
        <v>67</v>
      </c>
      <c r="J49" s="218" t="s">
        <v>67</v>
      </c>
      <c r="K49" s="218" t="s">
        <v>67</v>
      </c>
      <c r="L49" s="218" t="s">
        <v>67</v>
      </c>
      <c r="M49" s="218" t="s">
        <v>67</v>
      </c>
      <c r="N49" s="207" t="s">
        <v>67</v>
      </c>
      <c r="O49" s="207" t="s">
        <v>67</v>
      </c>
      <c r="P49" s="207" t="s">
        <v>67</v>
      </c>
      <c r="Q49" s="219" t="s">
        <v>67</v>
      </c>
      <c r="R49" s="220" t="s">
        <v>67</v>
      </c>
      <c r="S49" s="220" t="s">
        <v>67</v>
      </c>
      <c r="T49" s="220" t="s">
        <v>67</v>
      </c>
      <c r="U49" s="220" t="s">
        <v>67</v>
      </c>
      <c r="AA49" s="58"/>
    </row>
    <row r="50" spans="1:27" s="65" customFormat="1" ht="14.25" customHeight="1">
      <c r="A50" s="164">
        <v>0</v>
      </c>
      <c r="B50" s="199" t="s">
        <v>1098</v>
      </c>
      <c r="C50" s="199" t="s">
        <v>67</v>
      </c>
      <c r="D50" s="199" t="s">
        <v>67</v>
      </c>
      <c r="E50" s="277"/>
      <c r="F50" s="277" t="s">
        <v>67</v>
      </c>
      <c r="G50" s="277" t="s">
        <v>67</v>
      </c>
      <c r="H50" s="216" t="s">
        <v>67</v>
      </c>
      <c r="I50" s="216" t="s">
        <v>67</v>
      </c>
      <c r="J50" s="216" t="s">
        <v>67</v>
      </c>
      <c r="K50" s="216" t="s">
        <v>67</v>
      </c>
      <c r="L50" s="216" t="s">
        <v>67</v>
      </c>
      <c r="M50" s="216" t="s">
        <v>67</v>
      </c>
      <c r="N50" s="215" t="s">
        <v>67</v>
      </c>
      <c r="O50" s="216" t="s">
        <v>67</v>
      </c>
      <c r="P50" s="216" t="s">
        <v>67</v>
      </c>
      <c r="Q50" s="210" t="s">
        <v>976</v>
      </c>
      <c r="R50" s="653" t="s">
        <v>67</v>
      </c>
      <c r="S50" s="653" t="s">
        <v>67</v>
      </c>
      <c r="T50" s="653" t="s">
        <v>916</v>
      </c>
      <c r="U50" s="211" t="s">
        <v>485</v>
      </c>
      <c r="AA50" s="66"/>
    </row>
    <row r="51" spans="1:27" s="56" customFormat="1" ht="13.5" customHeight="1" thickBot="1">
      <c r="A51" s="164">
        <v>0</v>
      </c>
      <c r="B51" s="49" t="s">
        <v>67</v>
      </c>
      <c r="C51" s="49" t="s">
        <v>67</v>
      </c>
      <c r="D51" s="49" t="s">
        <v>67</v>
      </c>
      <c r="E51" s="278"/>
      <c r="F51" s="278"/>
      <c r="G51" s="278"/>
      <c r="H51" s="127" t="s">
        <v>67</v>
      </c>
      <c r="I51" s="127" t="s">
        <v>67</v>
      </c>
      <c r="J51" s="127" t="s">
        <v>67</v>
      </c>
      <c r="K51" s="127" t="s">
        <v>67</v>
      </c>
      <c r="L51" s="127" t="s">
        <v>67</v>
      </c>
      <c r="M51" s="127" t="s">
        <v>67</v>
      </c>
      <c r="N51" s="155" t="s">
        <v>67</v>
      </c>
      <c r="O51" s="127" t="s">
        <v>67</v>
      </c>
      <c r="P51" s="127" t="s">
        <v>67</v>
      </c>
      <c r="Q51" s="130" t="s">
        <v>977</v>
      </c>
      <c r="R51" s="654"/>
      <c r="S51" s="654"/>
      <c r="T51" s="654"/>
      <c r="U51" s="212" t="s">
        <v>16</v>
      </c>
      <c r="Z51" s="62"/>
      <c r="AA51" s="58"/>
    </row>
    <row r="52" spans="1:27" s="56" customFormat="1" ht="30.75" thickTop="1">
      <c r="A52" s="164">
        <v>0</v>
      </c>
      <c r="B52" s="199" t="s">
        <v>67</v>
      </c>
      <c r="C52" s="199" t="s">
        <v>1099</v>
      </c>
      <c r="D52" s="199" t="s">
        <v>67</v>
      </c>
      <c r="E52" s="277" t="s">
        <v>67</v>
      </c>
      <c r="F52" s="277" t="s">
        <v>67</v>
      </c>
      <c r="G52" s="277" t="s">
        <v>67</v>
      </c>
      <c r="H52" s="216" t="s">
        <v>67</v>
      </c>
      <c r="I52" s="216" t="s">
        <v>67</v>
      </c>
      <c r="J52" s="216" t="s">
        <v>67</v>
      </c>
      <c r="K52" s="216" t="s">
        <v>67</v>
      </c>
      <c r="L52" s="216" t="s">
        <v>67</v>
      </c>
      <c r="M52" s="216" t="s">
        <v>67</v>
      </c>
      <c r="N52" s="215" t="s">
        <v>67</v>
      </c>
      <c r="O52" s="215" t="s">
        <v>67</v>
      </c>
      <c r="P52" s="215" t="s">
        <v>67</v>
      </c>
      <c r="Q52" s="128" t="s">
        <v>67</v>
      </c>
      <c r="R52" s="669" t="s">
        <v>980</v>
      </c>
      <c r="S52" s="669" t="s">
        <v>67</v>
      </c>
      <c r="T52" s="669" t="s">
        <v>917</v>
      </c>
      <c r="U52" s="129" t="s">
        <v>489</v>
      </c>
      <c r="Z52" s="62"/>
      <c r="AA52" s="58"/>
    </row>
    <row r="53" spans="1:27" s="65" customFormat="1" ht="13.5" customHeight="1" thickBot="1">
      <c r="A53" s="163">
        <v>0</v>
      </c>
      <c r="B53" s="49" t="s">
        <v>67</v>
      </c>
      <c r="C53" s="49" t="s">
        <v>67</v>
      </c>
      <c r="D53" s="49" t="s">
        <v>67</v>
      </c>
      <c r="E53" s="278" t="s">
        <v>67</v>
      </c>
      <c r="F53" s="278" t="s">
        <v>67</v>
      </c>
      <c r="G53" s="278" t="s">
        <v>67</v>
      </c>
      <c r="H53" s="127" t="s">
        <v>67</v>
      </c>
      <c r="I53" s="127" t="s">
        <v>67</v>
      </c>
      <c r="J53" s="127" t="s">
        <v>67</v>
      </c>
      <c r="K53" s="127" t="s">
        <v>67</v>
      </c>
      <c r="L53" s="127" t="s">
        <v>67</v>
      </c>
      <c r="M53" s="127" t="s">
        <v>67</v>
      </c>
      <c r="N53" s="155" t="s">
        <v>67</v>
      </c>
      <c r="O53" s="155" t="s">
        <v>67</v>
      </c>
      <c r="P53" s="155" t="s">
        <v>67</v>
      </c>
      <c r="Q53" s="130" t="s">
        <v>67</v>
      </c>
      <c r="R53" s="654"/>
      <c r="S53" s="654"/>
      <c r="T53" s="654"/>
      <c r="U53" s="131" t="s">
        <v>84</v>
      </c>
      <c r="AA53" s="66"/>
    </row>
    <row r="54" spans="1:27" s="56" customFormat="1" ht="17.25" customHeight="1" thickTop="1">
      <c r="A54" s="164">
        <v>0</v>
      </c>
      <c r="B54" s="199" t="s">
        <v>67</v>
      </c>
      <c r="C54" s="200" t="s">
        <v>67</v>
      </c>
      <c r="D54" s="199" t="s">
        <v>1100</v>
      </c>
      <c r="E54" s="277" t="s">
        <v>67</v>
      </c>
      <c r="F54" s="277" t="s">
        <v>67</v>
      </c>
      <c r="G54" s="277" t="s">
        <v>67</v>
      </c>
      <c r="H54" s="216" t="s">
        <v>67</v>
      </c>
      <c r="I54" s="216" t="s">
        <v>67</v>
      </c>
      <c r="J54" s="216" t="s">
        <v>67</v>
      </c>
      <c r="K54" s="216" t="s">
        <v>67</v>
      </c>
      <c r="L54" s="216" t="s">
        <v>67</v>
      </c>
      <c r="M54" s="216" t="s">
        <v>67</v>
      </c>
      <c r="N54" s="215" t="s">
        <v>67</v>
      </c>
      <c r="O54" s="215" t="s">
        <v>67</v>
      </c>
      <c r="P54" s="215" t="s">
        <v>67</v>
      </c>
      <c r="Q54" s="128" t="s">
        <v>67</v>
      </c>
      <c r="R54" s="669" t="s">
        <v>67</v>
      </c>
      <c r="S54" s="669" t="s">
        <v>983</v>
      </c>
      <c r="T54" s="669" t="s">
        <v>918</v>
      </c>
      <c r="U54" s="129" t="s">
        <v>489</v>
      </c>
      <c r="Z54" s="62"/>
      <c r="AA54" s="58"/>
    </row>
    <row r="55" spans="1:27" s="56" customFormat="1" ht="14.25" customHeight="1" thickBot="1">
      <c r="A55" s="164">
        <v>0</v>
      </c>
      <c r="B55" s="49" t="s">
        <v>67</v>
      </c>
      <c r="C55" s="201" t="s">
        <v>67</v>
      </c>
      <c r="D55" s="201" t="s">
        <v>67</v>
      </c>
      <c r="E55" s="278" t="s">
        <v>67</v>
      </c>
      <c r="F55" s="278" t="s">
        <v>67</v>
      </c>
      <c r="G55" s="278" t="s">
        <v>67</v>
      </c>
      <c r="H55" s="127" t="s">
        <v>67</v>
      </c>
      <c r="I55" s="127" t="s">
        <v>67</v>
      </c>
      <c r="J55" s="127" t="s">
        <v>67</v>
      </c>
      <c r="K55" s="127" t="s">
        <v>67</v>
      </c>
      <c r="L55" s="127" t="s">
        <v>67</v>
      </c>
      <c r="M55" s="127" t="s">
        <v>67</v>
      </c>
      <c r="N55" s="155" t="s">
        <v>67</v>
      </c>
      <c r="O55" s="155" t="s">
        <v>67</v>
      </c>
      <c r="P55" s="155" t="s">
        <v>67</v>
      </c>
      <c r="Q55" s="130" t="s">
        <v>67</v>
      </c>
      <c r="R55" s="654"/>
      <c r="S55" s="654"/>
      <c r="T55" s="654"/>
      <c r="U55" s="131" t="s">
        <v>84</v>
      </c>
      <c r="Z55" s="62"/>
      <c r="AA55" s="58"/>
    </row>
    <row r="56" spans="1:27" s="145" customFormat="1" ht="13.5" customHeight="1" thickTop="1">
      <c r="A56" s="164" t="s">
        <v>109</v>
      </c>
      <c r="B56" s="154" t="s">
        <v>897</v>
      </c>
      <c r="C56" s="154" t="s">
        <v>898</v>
      </c>
      <c r="D56" s="154" t="s">
        <v>899</v>
      </c>
      <c r="E56" s="274" t="s">
        <v>1101</v>
      </c>
      <c r="F56" s="274" t="s">
        <v>1102</v>
      </c>
      <c r="G56" s="274" t="s">
        <v>1101</v>
      </c>
      <c r="H56" s="147" t="s">
        <v>984</v>
      </c>
      <c r="I56" s="147" t="s">
        <v>985</v>
      </c>
      <c r="J56" s="147" t="s">
        <v>986</v>
      </c>
      <c r="K56" s="147" t="s">
        <v>67</v>
      </c>
      <c r="L56" s="147" t="s">
        <v>67</v>
      </c>
      <c r="M56" s="147" t="s">
        <v>67</v>
      </c>
      <c r="N56" s="154" t="s">
        <v>1103</v>
      </c>
      <c r="O56" s="154" t="s">
        <v>1104</v>
      </c>
      <c r="P56" s="154" t="s">
        <v>1104</v>
      </c>
      <c r="Q56" s="230" t="s">
        <v>1105</v>
      </c>
      <c r="R56" s="149" t="s">
        <v>1105</v>
      </c>
      <c r="S56" s="149" t="s">
        <v>1105</v>
      </c>
      <c r="T56" s="149" t="s">
        <v>1106</v>
      </c>
      <c r="U56" s="149" t="s">
        <v>1107</v>
      </c>
      <c r="AA56" s="146"/>
    </row>
    <row r="57" spans="1:27" s="145" customFormat="1" ht="13.5" customHeight="1" thickBot="1">
      <c r="A57" s="164" t="s">
        <v>109</v>
      </c>
      <c r="B57" s="206" t="s">
        <v>1091</v>
      </c>
      <c r="C57" s="206" t="s">
        <v>1092</v>
      </c>
      <c r="D57" s="206" t="s">
        <v>1093</v>
      </c>
      <c r="E57" s="272" t="s">
        <v>998</v>
      </c>
      <c r="F57" s="272" t="s">
        <v>999</v>
      </c>
      <c r="G57" s="272" t="s">
        <v>998</v>
      </c>
      <c r="H57" s="68" t="s">
        <v>67</v>
      </c>
      <c r="I57" s="68" t="s">
        <v>67</v>
      </c>
      <c r="J57" s="68" t="s">
        <v>67</v>
      </c>
      <c r="K57" s="68" t="s">
        <v>67</v>
      </c>
      <c r="L57" s="68" t="s">
        <v>67</v>
      </c>
      <c r="M57" s="68" t="s">
        <v>67</v>
      </c>
      <c r="N57" s="156" t="s">
        <v>1108</v>
      </c>
      <c r="O57" s="156" t="s">
        <v>1108</v>
      </c>
      <c r="P57" s="156" t="s">
        <v>1108</v>
      </c>
      <c r="Q57" s="150" t="s">
        <v>945</v>
      </c>
      <c r="R57" s="144" t="s">
        <v>365</v>
      </c>
      <c r="S57" s="144" t="s">
        <v>266</v>
      </c>
      <c r="T57" s="144" t="s">
        <v>946</v>
      </c>
      <c r="U57" s="144" t="s">
        <v>67</v>
      </c>
      <c r="AA57" s="146"/>
    </row>
    <row r="58" spans="1:27" s="145" customFormat="1" ht="13.5" customHeight="1" thickTop="1">
      <c r="A58" s="164" t="s">
        <v>109</v>
      </c>
      <c r="B58" s="154" t="s">
        <v>903</v>
      </c>
      <c r="C58" s="154" t="s">
        <v>904</v>
      </c>
      <c r="D58" s="154" t="s">
        <v>905</v>
      </c>
      <c r="E58" s="274" t="s">
        <v>1109</v>
      </c>
      <c r="F58" s="274" t="s">
        <v>1110</v>
      </c>
      <c r="G58" s="274" t="s">
        <v>1111</v>
      </c>
      <c r="H58" s="147" t="s">
        <v>984</v>
      </c>
      <c r="I58" s="147" t="s">
        <v>985</v>
      </c>
      <c r="J58" s="147" t="s">
        <v>986</v>
      </c>
      <c r="K58" s="147" t="s">
        <v>67</v>
      </c>
      <c r="L58" s="147" t="s">
        <v>67</v>
      </c>
      <c r="M58" s="147" t="s">
        <v>67</v>
      </c>
      <c r="N58" s="154" t="s">
        <v>1112</v>
      </c>
      <c r="O58" s="154" t="s">
        <v>1112</v>
      </c>
      <c r="P58" s="154" t="s">
        <v>1112</v>
      </c>
      <c r="Q58" s="230" t="s">
        <v>607</v>
      </c>
      <c r="R58" s="149" t="s">
        <v>607</v>
      </c>
      <c r="S58" s="149" t="s">
        <v>1113</v>
      </c>
      <c r="T58" s="149" t="s">
        <v>1114</v>
      </c>
      <c r="U58" s="149" t="s">
        <v>1115</v>
      </c>
      <c r="AA58" s="146"/>
    </row>
    <row r="59" spans="1:27" s="145" customFormat="1" ht="13.5" customHeight="1" thickBot="1">
      <c r="A59" s="164" t="s">
        <v>109</v>
      </c>
      <c r="B59" s="206" t="s">
        <v>1069</v>
      </c>
      <c r="C59" s="206" t="s">
        <v>1070</v>
      </c>
      <c r="D59" s="206" t="s">
        <v>1071</v>
      </c>
      <c r="E59" s="272" t="s">
        <v>1072</v>
      </c>
      <c r="F59" s="272" t="s">
        <v>1073</v>
      </c>
      <c r="G59" s="272" t="s">
        <v>1072</v>
      </c>
      <c r="H59" s="68" t="s">
        <v>67</v>
      </c>
      <c r="I59" s="68" t="s">
        <v>67</v>
      </c>
      <c r="J59" s="68" t="s">
        <v>67</v>
      </c>
      <c r="K59" s="68" t="s">
        <v>67</v>
      </c>
      <c r="L59" s="68" t="s">
        <v>67</v>
      </c>
      <c r="M59" s="68" t="s">
        <v>67</v>
      </c>
      <c r="N59" s="156" t="s">
        <v>1116</v>
      </c>
      <c r="O59" s="156" t="s">
        <v>1116</v>
      </c>
      <c r="P59" s="156" t="s">
        <v>1116</v>
      </c>
      <c r="Q59" s="150" t="s">
        <v>1117</v>
      </c>
      <c r="R59" s="144" t="s">
        <v>1082</v>
      </c>
      <c r="S59" s="144" t="s">
        <v>1118</v>
      </c>
      <c r="T59" s="144" t="s">
        <v>1119</v>
      </c>
      <c r="U59" s="144" t="s">
        <v>67</v>
      </c>
      <c r="AA59" s="146"/>
    </row>
    <row r="60" spans="1:27" s="145" customFormat="1" ht="26.25" customHeight="1" thickTop="1">
      <c r="A60" s="164" t="s">
        <v>109</v>
      </c>
      <c r="B60" s="154" t="s">
        <v>1120</v>
      </c>
      <c r="C60" s="154" t="s">
        <v>907</v>
      </c>
      <c r="D60" s="154" t="s">
        <v>908</v>
      </c>
      <c r="E60" s="274" t="s">
        <v>1121</v>
      </c>
      <c r="F60" s="274" t="s">
        <v>1122</v>
      </c>
      <c r="G60" s="274" t="s">
        <v>1123</v>
      </c>
      <c r="H60" s="147" t="s">
        <v>984</v>
      </c>
      <c r="I60" s="147" t="s">
        <v>985</v>
      </c>
      <c r="J60" s="147" t="s">
        <v>986</v>
      </c>
      <c r="K60" s="147" t="s">
        <v>67</v>
      </c>
      <c r="L60" s="147" t="s">
        <v>67</v>
      </c>
      <c r="M60" s="147" t="s">
        <v>67</v>
      </c>
      <c r="N60" s="154" t="s">
        <v>1124</v>
      </c>
      <c r="O60" s="154" t="s">
        <v>1125</v>
      </c>
      <c r="P60" s="154" t="s">
        <v>1125</v>
      </c>
      <c r="Q60" s="230" t="s">
        <v>606</v>
      </c>
      <c r="R60" s="149" t="s">
        <v>606</v>
      </c>
      <c r="S60" s="149" t="s">
        <v>1126</v>
      </c>
      <c r="T60" s="149" t="s">
        <v>1127</v>
      </c>
      <c r="U60" s="149" t="s">
        <v>1127</v>
      </c>
      <c r="AA60" s="146"/>
    </row>
    <row r="61" spans="1:27" s="145" customFormat="1" ht="13.5" thickBot="1">
      <c r="A61" s="164" t="s">
        <v>109</v>
      </c>
      <c r="B61" s="206" t="s">
        <v>1091</v>
      </c>
      <c r="C61" s="206" t="s">
        <v>1092</v>
      </c>
      <c r="D61" s="206" t="s">
        <v>1093</v>
      </c>
      <c r="E61" s="272" t="s">
        <v>998</v>
      </c>
      <c r="F61" s="272" t="s">
        <v>999</v>
      </c>
      <c r="G61" s="272" t="s">
        <v>998</v>
      </c>
      <c r="H61" s="68" t="s">
        <v>67</v>
      </c>
      <c r="I61" s="68" t="s">
        <v>67</v>
      </c>
      <c r="J61" s="68" t="s">
        <v>67</v>
      </c>
      <c r="K61" s="68" t="s">
        <v>67</v>
      </c>
      <c r="L61" s="68" t="s">
        <v>67</v>
      </c>
      <c r="M61" s="68" t="s">
        <v>67</v>
      </c>
      <c r="N61" s="156" t="s">
        <v>185</v>
      </c>
      <c r="O61" s="156" t="s">
        <v>185</v>
      </c>
      <c r="P61" s="156" t="s">
        <v>185</v>
      </c>
      <c r="Q61" s="150" t="s">
        <v>960</v>
      </c>
      <c r="R61" s="144" t="s">
        <v>961</v>
      </c>
      <c r="S61" s="144" t="s">
        <v>962</v>
      </c>
      <c r="T61" s="144" t="s">
        <v>84</v>
      </c>
      <c r="U61" s="144" t="s">
        <v>67</v>
      </c>
      <c r="AA61" s="146"/>
    </row>
    <row r="62" spans="1:27" s="145" customFormat="1" ht="13.5" customHeight="1" thickTop="1">
      <c r="A62" s="164" t="s">
        <v>109</v>
      </c>
      <c r="B62" s="154" t="s">
        <v>909</v>
      </c>
      <c r="C62" s="154" t="s">
        <v>910</v>
      </c>
      <c r="D62" s="154" t="s">
        <v>911</v>
      </c>
      <c r="E62" s="274" t="s">
        <v>1128</v>
      </c>
      <c r="F62" s="274" t="s">
        <v>1129</v>
      </c>
      <c r="G62" s="274" t="s">
        <v>1130</v>
      </c>
      <c r="H62" s="147" t="s">
        <v>984</v>
      </c>
      <c r="I62" s="147" t="s">
        <v>985</v>
      </c>
      <c r="J62" s="147" t="s">
        <v>986</v>
      </c>
      <c r="K62" s="147" t="s">
        <v>67</v>
      </c>
      <c r="L62" s="147" t="s">
        <v>67</v>
      </c>
      <c r="M62" s="147" t="s">
        <v>67</v>
      </c>
      <c r="N62" s="154" t="s">
        <v>1131</v>
      </c>
      <c r="O62" s="147" t="s">
        <v>1131</v>
      </c>
      <c r="P62" s="147" t="s">
        <v>1131</v>
      </c>
      <c r="Q62" s="230" t="s">
        <v>1132</v>
      </c>
      <c r="R62" s="149" t="s">
        <v>1132</v>
      </c>
      <c r="S62" s="149" t="s">
        <v>594</v>
      </c>
      <c r="T62" s="149" t="s">
        <v>1133</v>
      </c>
      <c r="U62" s="149" t="s">
        <v>594</v>
      </c>
      <c r="AA62" s="146"/>
    </row>
    <row r="63" spans="1:27" s="145" customFormat="1" ht="13.5" customHeight="1" thickBot="1">
      <c r="A63" s="164" t="s">
        <v>109</v>
      </c>
      <c r="B63" s="205" t="s">
        <v>1069</v>
      </c>
      <c r="C63" s="205" t="s">
        <v>1070</v>
      </c>
      <c r="D63" s="205" t="s">
        <v>1071</v>
      </c>
      <c r="E63" s="272" t="s">
        <v>1072</v>
      </c>
      <c r="F63" s="272" t="s">
        <v>1073</v>
      </c>
      <c r="G63" s="272" t="s">
        <v>1072</v>
      </c>
      <c r="H63" s="68" t="s">
        <v>67</v>
      </c>
      <c r="I63" s="68" t="s">
        <v>67</v>
      </c>
      <c r="J63" s="68" t="s">
        <v>67</v>
      </c>
      <c r="K63" s="68" t="s">
        <v>67</v>
      </c>
      <c r="L63" s="68" t="s">
        <v>67</v>
      </c>
      <c r="M63" s="68" t="s">
        <v>67</v>
      </c>
      <c r="N63" s="156" t="s">
        <v>84</v>
      </c>
      <c r="O63" s="68" t="s">
        <v>84</v>
      </c>
      <c r="P63" s="68" t="s">
        <v>84</v>
      </c>
      <c r="Q63" s="150" t="s">
        <v>1082</v>
      </c>
      <c r="R63" s="144" t="s">
        <v>1082</v>
      </c>
      <c r="S63" s="144" t="s">
        <v>1134</v>
      </c>
      <c r="T63" s="144" t="s">
        <v>1135</v>
      </c>
      <c r="U63" s="144" t="s">
        <v>67</v>
      </c>
      <c r="AA63" s="146"/>
    </row>
    <row r="64" spans="1:27" s="145" customFormat="1" ht="26.25" customHeight="1" thickTop="1">
      <c r="A64" s="164" t="s">
        <v>109</v>
      </c>
      <c r="B64" s="154" t="s">
        <v>912</v>
      </c>
      <c r="C64" s="154" t="s">
        <v>913</v>
      </c>
      <c r="D64" s="154" t="s">
        <v>914</v>
      </c>
      <c r="E64" s="274" t="s">
        <v>1136</v>
      </c>
      <c r="F64" s="274" t="s">
        <v>1137</v>
      </c>
      <c r="G64" s="274" t="s">
        <v>1138</v>
      </c>
      <c r="H64" s="147" t="s">
        <v>984</v>
      </c>
      <c r="I64" s="147" t="s">
        <v>985</v>
      </c>
      <c r="J64" s="147" t="s">
        <v>986</v>
      </c>
      <c r="K64" s="147" t="s">
        <v>67</v>
      </c>
      <c r="L64" s="147" t="s">
        <v>67</v>
      </c>
      <c r="M64" s="147" t="s">
        <v>67</v>
      </c>
      <c r="N64" s="154" t="s">
        <v>1139</v>
      </c>
      <c r="O64" s="147" t="s">
        <v>1139</v>
      </c>
      <c r="P64" s="147" t="s">
        <v>1139</v>
      </c>
      <c r="Q64" s="230" t="s">
        <v>1115</v>
      </c>
      <c r="R64" s="149" t="s">
        <v>1115</v>
      </c>
      <c r="S64" s="149" t="s">
        <v>1115</v>
      </c>
      <c r="T64" s="149" t="s">
        <v>587</v>
      </c>
      <c r="U64" s="149" t="s">
        <v>502</v>
      </c>
      <c r="AA64" s="146"/>
    </row>
    <row r="65" spans="1:27" s="145" customFormat="1" ht="13.5" customHeight="1" thickBot="1">
      <c r="A65" s="164" t="s">
        <v>109</v>
      </c>
      <c r="B65" s="205" t="s">
        <v>1069</v>
      </c>
      <c r="C65" s="205" t="s">
        <v>1070</v>
      </c>
      <c r="D65" s="205" t="s">
        <v>1071</v>
      </c>
      <c r="E65" s="272" t="s">
        <v>1072</v>
      </c>
      <c r="F65" s="272" t="s">
        <v>1073</v>
      </c>
      <c r="G65" s="272" t="s">
        <v>1072</v>
      </c>
      <c r="H65" s="68" t="s">
        <v>67</v>
      </c>
      <c r="I65" s="68" t="s">
        <v>67</v>
      </c>
      <c r="J65" s="68" t="s">
        <v>67</v>
      </c>
      <c r="K65" s="68" t="s">
        <v>67</v>
      </c>
      <c r="L65" s="68" t="s">
        <v>67</v>
      </c>
      <c r="M65" s="68" t="s">
        <v>67</v>
      </c>
      <c r="N65" s="156" t="s">
        <v>1140</v>
      </c>
      <c r="O65" s="68" t="s">
        <v>1140</v>
      </c>
      <c r="P65" s="68" t="s">
        <v>1140</v>
      </c>
      <c r="Q65" s="150" t="s">
        <v>1141</v>
      </c>
      <c r="R65" s="144" t="s">
        <v>84</v>
      </c>
      <c r="S65" s="144" t="s">
        <v>1119</v>
      </c>
      <c r="T65" s="144" t="s">
        <v>1142</v>
      </c>
      <c r="U65" s="144" t="s">
        <v>67</v>
      </c>
      <c r="AA65" s="146"/>
    </row>
    <row r="66" spans="1:27" s="133" customFormat="1" ht="6" customHeight="1" thickTop="1">
      <c r="A66" s="162" t="str">
        <f>A8</f>
        <v>R4</v>
      </c>
      <c r="B66" s="132"/>
      <c r="C66" s="132"/>
      <c r="D66" s="132"/>
      <c r="E66" s="276"/>
      <c r="F66" s="276"/>
      <c r="G66" s="276"/>
      <c r="H66" s="132"/>
      <c r="I66" s="132"/>
      <c r="J66" s="132"/>
      <c r="K66" s="132"/>
      <c r="L66" s="132"/>
      <c r="M66" s="132"/>
      <c r="N66" s="157"/>
      <c r="O66" s="132"/>
      <c r="P66" s="132"/>
      <c r="Q66" s="142"/>
      <c r="R66" s="142"/>
      <c r="S66" s="142"/>
      <c r="T66" s="142"/>
      <c r="U66" s="142"/>
      <c r="AA66" s="134"/>
    </row>
    <row r="67" spans="1:27" ht="12.75" customHeight="1"/>
    <row r="68" spans="1:27" ht="12.75" customHeight="1"/>
    <row r="69" spans="1:27" ht="12.75" customHeight="1"/>
    <row r="70" spans="1:27" ht="12.75" customHeight="1"/>
    <row r="71" spans="1:27" ht="12.75" customHeight="1"/>
    <row r="72" spans="1:27" ht="12.75" customHeight="1"/>
    <row r="73" spans="1:27" ht="12.75" customHeight="1"/>
    <row r="74" spans="1:27" ht="12.75" customHeight="1"/>
    <row r="75" spans="1:27" ht="12.75" customHeight="1"/>
    <row r="76" spans="1:27" ht="12.75" customHeight="1"/>
    <row r="77" spans="1:27" ht="12.75" customHeight="1"/>
    <row r="78" spans="1:27" ht="12.75" customHeight="1"/>
    <row r="79" spans="1:27" ht="12.75" customHeight="1"/>
    <row r="80" spans="1:27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</sheetData>
  <dataConsolidate/>
  <mergeCells count="48">
    <mergeCell ref="R52:R53"/>
    <mergeCell ref="S52:S53"/>
    <mergeCell ref="T52:T53"/>
    <mergeCell ref="R54:R55"/>
    <mergeCell ref="S54:S55"/>
    <mergeCell ref="T54:T55"/>
    <mergeCell ref="S2:S3"/>
    <mergeCell ref="T2:T3"/>
    <mergeCell ref="G11:G13"/>
    <mergeCell ref="B11:B13"/>
    <mergeCell ref="E11:E13"/>
    <mergeCell ref="C11:C13"/>
    <mergeCell ref="D11:D13"/>
    <mergeCell ref="F11:F13"/>
    <mergeCell ref="R2:R3"/>
    <mergeCell ref="R4:R5"/>
    <mergeCell ref="R6:R7"/>
    <mergeCell ref="S4:S5"/>
    <mergeCell ref="T4:T5"/>
    <mergeCell ref="T6:T7"/>
    <mergeCell ref="S6:S7"/>
    <mergeCell ref="B8:B10"/>
    <mergeCell ref="G8:G10"/>
    <mergeCell ref="G27:G28"/>
    <mergeCell ref="E27:E28"/>
    <mergeCell ref="F27:F28"/>
    <mergeCell ref="C8:C10"/>
    <mergeCell ref="D8:D10"/>
    <mergeCell ref="C27:C28"/>
    <mergeCell ref="D27:D28"/>
    <mergeCell ref="E8:E10"/>
    <mergeCell ref="F8:F10"/>
    <mergeCell ref="C22:C23"/>
    <mergeCell ref="D22:D23"/>
    <mergeCell ref="B16:B17"/>
    <mergeCell ref="C16:C17"/>
    <mergeCell ref="D16:D17"/>
    <mergeCell ref="B27:B28"/>
    <mergeCell ref="S50:S51"/>
    <mergeCell ref="B22:B23"/>
    <mergeCell ref="B32:B33"/>
    <mergeCell ref="C32:C33"/>
    <mergeCell ref="D32:D33"/>
    <mergeCell ref="T50:T51"/>
    <mergeCell ref="E32:E33"/>
    <mergeCell ref="F32:F33"/>
    <mergeCell ref="G32:G33"/>
    <mergeCell ref="R50:R51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20</vt:i4>
      </vt:variant>
    </vt:vector>
  </HeadingPairs>
  <TitlesOfParts>
    <vt:vector size="52" baseType="lpstr">
      <vt:lpstr>CHART Pie Q</vt:lpstr>
      <vt:lpstr>CHART Pie YTD</vt:lpstr>
      <vt:lpstr>CHART FCF Q old</vt:lpstr>
      <vt:lpstr>CHART EBITDA FY costs Karim</vt:lpstr>
      <vt:lpstr>CHART FCF YTD old</vt:lpstr>
      <vt:lpstr>CHART FCF YTD-old 1</vt:lpstr>
      <vt:lpstr>CHART Net Debt YTD-old 1</vt:lpstr>
      <vt:lpstr>CHART Net Debt YTD-old 2</vt:lpstr>
      <vt:lpstr>CHART Net Debt YTD - 2020</vt:lpstr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Reconciliation</vt:lpstr>
      <vt:lpstr>ROCE</vt:lpstr>
      <vt:lpstr>TABLE Notes 1</vt:lpstr>
      <vt:lpstr>TABLE Notes 2</vt:lpstr>
      <vt:lpstr>TABLE EPS historic</vt:lpstr>
      <vt:lpstr>CHART EPS Q</vt:lpstr>
      <vt:lpstr>CHART EPS YTD</vt:lpstr>
      <vt:lpstr>TABLE Sust short</vt:lpstr>
      <vt:lpstr>TABLE Sust long</vt:lpstr>
      <vt:lpstr>BS</vt:lpstr>
      <vt:lpstr>Capex</vt:lpstr>
      <vt:lpstr>CFS</vt:lpstr>
      <vt:lpstr>EPShistoric</vt:lpstr>
      <vt:lpstr>FCF</vt:lpstr>
      <vt:lpstr>IS</vt:lpstr>
      <vt:lpstr>KEY</vt:lpstr>
      <vt:lpstr>KeyYTD</vt:lpstr>
      <vt:lpstr>NetDebt</vt:lpstr>
      <vt:lpstr>Note1</vt:lpstr>
      <vt:lpstr>Note2</vt:lpstr>
      <vt:lpstr>NWC</vt:lpstr>
      <vt:lpstr>Reconciliation</vt:lpstr>
      <vt:lpstr>ROCE</vt:lpstr>
      <vt:lpstr>Segment</vt:lpstr>
      <vt:lpstr>SoCI</vt:lpstr>
      <vt:lpstr>SoCIE</vt:lpstr>
      <vt:lpstr>SustLong</vt:lpstr>
      <vt:lpstr>SustShort</vt:lpstr>
      <vt:lpstr>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d'Oultremont, Geoffroy</dc:creator>
  <cp:lastModifiedBy>d'Oultremont, Geoffroy</cp:lastModifiedBy>
  <cp:lastPrinted>2022-04-15T12:57:28Z</cp:lastPrinted>
  <dcterms:created xsi:type="dcterms:W3CDTF">2014-03-21T09:31:40Z</dcterms:created>
  <dcterms:modified xsi:type="dcterms:W3CDTF">2024-05-06T17:34:14Z</dcterms:modified>
</cp:coreProperties>
</file>