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drawings/drawing26.xml" ContentType="application/vnd.openxmlformats-officedocument.drawingml.chartshapes+xml"/>
  <Override PartName="/xl/drawings/drawing15.xml" ContentType="application/vnd.openxmlformats-officedocument.drawingml.chartshapes+xml"/>
  <Override PartName="/xl/drawings/drawing6.xml" ContentType="application/vnd.openxmlformats-officedocument.drawingml.chartshapes+xml"/>
  <Override PartName="/xl/drawings/drawing23.xml" ContentType="application/vnd.openxmlformats-officedocument.drawingml.chartshapes+xml"/>
  <Override PartName="/xl/drawings/drawing7.xml" ContentType="application/vnd.openxmlformats-officedocument.drawingml.chartshapes+xml"/>
  <Override PartName="/xl/drawings/drawing16.xml" ContentType="application/vnd.openxmlformats-officedocument.drawingml.chartshapes+xml"/>
  <Override PartName="/xl/drawings/drawing8.xml" ContentType="application/vnd.openxmlformats-officedocument.drawingml.chartshapes+xml"/>
  <Override PartName="/xl/drawings/drawing30.xml" ContentType="application/vnd.openxmlformats-officedocument.drawingml.chartshapes+xml"/>
  <Override PartName="/xl/drawings/drawing9.xml" ContentType="application/vnd.openxmlformats-officedocument.drawingml.chartshapes+xml"/>
  <Override PartName="/xl/drawings/drawing19.xml" ContentType="application/vnd.openxmlformats-officedocument.drawingml.chartshapes+xml"/>
  <Override PartName="/xl/drawings/drawing10.xml" ContentType="application/vnd.openxmlformats-officedocument.drawingml.chartshapes+xml"/>
  <Override PartName="/xl/drawings/drawing11.xml" ContentType="application/vnd.openxmlformats-officedocument.drawingml.chartshapes+xml"/>
  <Override PartName="/xl/drawings/drawing12.xml" ContentType="application/vnd.openxmlformats-officedocument.drawingml.chartshapes+xml"/>
  <Override PartName="/xl/drawings/drawing28.xml" ContentType="application/vnd.openxmlformats-officedocument.drawingml.chartshapes+xml"/>
  <Override PartName="/xl/drawings/drawing2.xml" ContentType="application/vnd.openxmlformats-officedocument.drawingml.chartshapes+xml"/>
  <Override PartName="/xl/drawings/drawing13.xml" ContentType="application/vnd.openxmlformats-officedocument.drawingml.chartshapes+xml"/>
  <Override PartName="/xl/drawings/drawing3.xml" ContentType="application/vnd.openxmlformats-officedocument.drawingml.chartshapes+xml"/>
  <Override PartName="/xl/drawings/drawing4.xml" ContentType="application/vnd.openxmlformats-officedocument.drawingml.chartshapes+xml"/>
  <Override PartName="/xl/drawings/drawing14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9.xml" ContentType="application/vnd.openxmlformats-officedocument.drawing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\\nohvfs02\FINANCES-RESULTS\2025\2025Q4\"/>
    </mc:Choice>
  </mc:AlternateContent>
  <xr:revisionPtr revIDLastSave="0" documentId="13_ncr:1_{123B4FB8-0676-4D2E-8746-B124A3FD4A8F}" xr6:coauthVersionLast="47" xr6:coauthVersionMax="47" xr10:uidLastSave="{00000000-0000-0000-0000-000000000000}"/>
  <bookViews>
    <workbookView xWindow="28680" yWindow="-120" windowWidth="29040" windowHeight="15720" tabRatio="906" firstSheet="9" activeTab="14" xr2:uid="{00000000-000D-0000-FFFF-FFFF00000000}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FCF" sheetId="184" r:id="rId15"/>
    <sheet name="NWC" sheetId="185" r:id="rId16"/>
    <sheet name="Capex" sheetId="187" r:id="rId17"/>
    <sheet name="Net debt" sheetId="183" r:id="rId18"/>
    <sheet name="ROCE" sheetId="802" r:id="rId19"/>
    <sheet name="IS" sheetId="29" r:id="rId20"/>
    <sheet name="SoCI" sheetId="32" r:id="rId21"/>
    <sheet name="CFS" sheetId="33" r:id="rId22"/>
    <sheet name="BS" sheetId="34" r:id="rId23"/>
    <sheet name="SoCiE" sheetId="146" r:id="rId24"/>
    <sheet name="Reconciliation" sheetId="77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BS!$A$1:$D$91</definedName>
    <definedName name="Capex">Capex!$A$1:$D$32</definedName>
    <definedName name="CBS">#REF!</definedName>
    <definedName name="CC">#REF!</definedName>
    <definedName name="CFROI">#REF!</definedName>
    <definedName name="CFS">CFS!$A$1:$C$77</definedName>
    <definedName name="CFSDiscOp">#REF!</definedName>
    <definedName name="EPS">#REF!</definedName>
    <definedName name="EPShistoric">'TABLE EPS historic'!$A$1:$CZ$100</definedName>
    <definedName name="FCF">FCF!$A$1:$D$43</definedName>
    <definedName name="Financial">#REF!</definedName>
    <definedName name="IS">IS!$A$1:$D$39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Key!#REF!</definedName>
    <definedName name="NetDebt">'Net debt'!$A$1:$E$57</definedName>
    <definedName name="Note1">'TABLE Notes 1'!$A$1:$Z$100</definedName>
    <definedName name="Note2">'TABLE Notes 2'!$A$1:$Z$100</definedName>
    <definedName name="NWC">NWC!$A$1:$F$76</definedName>
    <definedName name="PC">#REF!</definedName>
    <definedName name="Reconciliation">Reconciliation!$A$1:$C$15</definedName>
    <definedName name="Restatement">#REF!</definedName>
    <definedName name="RNI">#REF!</definedName>
    <definedName name="ROCE">ROCE!$A$1:$D$16</definedName>
    <definedName name="Segment">Segment!#REF!</definedName>
    <definedName name="SoCI">SoCI!$A$1:$M$91</definedName>
    <definedName name="SoCIE">SoCiE!$A$1:$N$46</definedName>
    <definedName name="SustLong">'TABLE Sust long'!$A$1:$Z$100</definedName>
    <definedName name="SustShort">'TABLE Sust short'!$A$1:$Z$100</definedName>
    <definedName name="Tax">Tax!$A$1:$E$94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D190" i="340"/>
  <c r="C211" i="340"/>
  <c r="D204" i="340" s="1"/>
  <c r="C171" i="340"/>
  <c r="D165" i="340"/>
  <c r="D166" i="340"/>
  <c r="D167" i="340"/>
  <c r="D170" i="340"/>
  <c r="D168" i="340"/>
  <c r="D164" i="340"/>
  <c r="D169" i="340"/>
  <c r="K5" i="809"/>
  <c r="J13" i="762"/>
  <c r="P6" i="809"/>
  <c r="Q11" i="792"/>
  <c r="P16" i="792"/>
  <c r="I10" i="809"/>
  <c r="D171" i="340" l="1"/>
  <c r="D184" i="340"/>
  <c r="D128" i="340"/>
  <c r="D125" i="340"/>
  <c r="D209" i="340"/>
  <c r="D187" i="340"/>
  <c r="D206" i="340"/>
  <c r="D189" i="340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191" i="340" l="1"/>
  <c r="D211" i="340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O12" i="807" l="1"/>
  <c r="O11" i="807" s="1"/>
  <c r="H28" i="793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 l="1"/>
  <c r="O17" i="807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Geoffroy Raskin</author>
  </authors>
  <commentList>
    <comment ref="A1" authorId="0" shapeId="0" xr:uid="{00000000-0006-0000-0300-000001000000}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<sst xmlns="http://schemas.openxmlformats.org/spreadsheetml/2006/main" count="8937" uniqueCount="1736">
  <si>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</si>
  <si>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</si>
  <si>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</si>
  <si>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</si>
  <si>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</si>
  <si>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</si>
  <si>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</si>
  <si>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</si>
  <si>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</si>
  <si>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</si>
  <si>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</si>
  <si>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</si>
  <si>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</si>
  <si>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</si>
  <si>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</si>
  <si>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</si>
  <si>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</si>
  <si>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</si>
  <si>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</si>
  <si>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</si>
  <si>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</si>
  <si>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</si>
  <si>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</si>
  <si>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</si>
  <si>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</si>
  <si>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</si>
  <si>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</si>
  <si>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</si>
  <si>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</si>
  <si>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</si>
  <si>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</si>
  <si>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</si>
  <si>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</si>
  <si>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</si>
  <si>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</si>
  <si>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</si>
  <si>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</si>
  <si>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</si>
  <si>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</si>
  <si>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</si>
  <si>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</si>
  <si>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</si>
  <si>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</si>
  <si>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</si>
  <si>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</si>
  <si>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</si>
  <si>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</si>
  <si>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</si>
  <si>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</si>
  <si>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</si>
  <si>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</si>
  <si>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</si>
  <si>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</si>
  <si>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</si>
  <si>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</si>
  <si>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</si>
  <si>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</si>
  <si>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</si>
  <si>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</si>
  <si>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</si>
  <si>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</si>
  <si>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</si>
  <si>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</si>
  <si>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</si>
  <si>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</si>
  <si>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</si>
  <si>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</si>
  <si>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</si>
  <si>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</si>
  <si>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</si>
  <si>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</si>
  <si>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</si>
  <si>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</si>
  <si>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</si>
  <si>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</si>
  <si>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</si>
  <si>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</si>
  <si>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</si>
  <si>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</si>
  <si>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</si>
  <si>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</si>
  <si>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</si>
  <si>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</si>
  <si>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</si>
  <si>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</si>
  <si>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</si>
  <si>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</si>
  <si>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</si>
  <si>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</si>
  <si>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</si>
  <si>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</si>
  <si>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</si>
  <si>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</si>
  <si>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</si>
  <si>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</si>
  <si>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</si>
  <si>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</si>
  <si>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</si>
  <si>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</si>
  <si>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</si>
  <si>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</si>
  <si>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</si>
  <si>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</si>
  <si>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</si>
  <si>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</si>
  <si>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</si>
  <si>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</si>
  <si>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</si>
  <si>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</si>
  <si>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</si>
  <si>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</si>
  <si>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</si>
  <si>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</si>
  <si>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</si>
  <si>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</si>
  <si>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</si>
  <si>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</si>
  <si>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</si>
  <si>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</si>
  <si>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</si>
  <si>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</si>
  <si>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</si>
  <si>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</si>
  <si>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</si>
  <si>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</si>
  <si>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</si>
  <si>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</si>
  <si>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</si>
  <si>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</si>
  <si>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</si>
  <si>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</si>
  <si>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</si>
  <si>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</si>
  <si>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</si>
  <si>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</si>
  <si>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</si>
  <si>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</si>
  <si>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</si>
  <si>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</si>
  <si>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</si>
  <si>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</si>
  <si>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</si>
  <si>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</si>
  <si>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</si>
  <si>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</si>
  <si>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</si>
  <si>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</si>
  <si>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</si>
  <si>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</si>
  <si>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</si>
  <si>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</si>
  <si>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</si>
  <si>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</si>
  <si>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</si>
  <si>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</si>
  <si>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</si>
  <si>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</si>
  <si>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</si>
  <si>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</si>
  <si>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</si>
  <si>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</si>
  <si>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</si>
  <si>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</si>
  <si>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</si>
  <si>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</si>
  <si>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</si>
  <si>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</si>
  <si>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</si>
  <si>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</si>
  <si>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</si>
  <si>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</si>
  <si>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</si>
  <si>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</si>
  <si>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</si>
  <si>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</si>
  <si>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</si>
  <si>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</si>
  <si>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</si>
  <si>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</si>
  <si>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</si>
  <si>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</si>
  <si>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</si>
  <si>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</si>
  <si>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</si>
  <si>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</si>
  <si>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</si>
  <si>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</si>
  <si>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</si>
  <si>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</si>
  <si>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</si>
  <si>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</si>
  <si>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</si>
  <si>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</si>
  <si>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</si>
  <si>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</si>
  <si>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</si>
  <si>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</si>
  <si>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</si>
  <si>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</si>
  <si>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</si>
  <si>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</si>
  <si>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</si>
  <si>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</si>
  <si>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</si>
  <si>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</si>
  <si>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</si>
  <si>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</si>
  <si>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</si>
  <si>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</si>
  <si>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</si>
  <si>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</si>
  <si>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</si>
  <si>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</si>
  <si>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</si>
  <si>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</si>
  <si>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</si>
  <si>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</si>
  <si>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</si>
  <si>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</si>
  <si>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</si>
  <si>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</si>
  <si>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</si>
  <si>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</si>
  <si>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</si>
  <si>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</si>
  <si>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</si>
  <si>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</si>
  <si>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</si>
  <si>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</si>
  <si>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</si>
  <si>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</si>
  <si>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</si>
  <si>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</si>
  <si>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</si>
  <si>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</si>
  <si>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</si>
  <si>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</si>
  <si>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</si>
  <si>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</si>
  <si>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</si>
  <si>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</si>
  <si>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</si>
  <si>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</si>
  <si>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</si>
  <si>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</si>
  <si>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</si>
  <si>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</si>
  <si>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</si>
  <si>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</si>
  <si>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</si>
  <si>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</si>
  <si>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</si>
  <si>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</si>
  <si>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</si>
  <si>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</si>
  <si>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</si>
  <si>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</si>
  <si>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</si>
  <si>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</si>
  <si>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</si>
  <si>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</si>
  <si>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</si>
  <si>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</si>
  <si>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</si>
  <si>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</si>
  <si>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</si>
  <si>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</si>
  <si>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</si>
  <si>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</si>
  <si>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</si>
  <si>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</si>
  <si>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</si>
  <si>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</si>
  <si>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</si>
  <si>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</si>
  <si>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</si>
  <si>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</si>
  <si>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</si>
  <si>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</si>
  <si>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</si>
  <si>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</si>
  <si>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</si>
  <si>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</si>
  <si>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</si>
  <si>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</si>
  <si>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</si>
  <si>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</si>
  <si>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</si>
  <si>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</si>
  <si>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</si>
  <si>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</si>
  <si>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</si>
  <si>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</si>
  <si>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</si>
  <si>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</si>
  <si>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</si>
  <si>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</si>
  <si>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</si>
  <si>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</si>
  <si>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</si>
  <si>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</si>
  <si>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</si>
  <si>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</si>
  <si>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</si>
  <si>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</si>
  <si>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</si>
  <si>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</si>
  <si>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</si>
  <si>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</si>
  <si>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</si>
  <si>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</si>
  <si>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</si>
  <si>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</si>
  <si>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</si>
  <si>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</si>
  <si>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</si>
  <si>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</si>
  <si>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</si>
  <si>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</si>
  <si>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</si>
  <si>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</si>
  <si>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</si>
  <si>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</si>
  <si>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</si>
  <si>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</si>
  <si>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</si>
  <si>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</si>
  <si>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</si>
  <si>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</si>
  <si>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</si>
  <si>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</si>
  <si>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</si>
  <si>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</si>
  <si>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</si>
  <si>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p</t>
  </si>
  <si>
    <t>Underlying EBITDA (LTM)</t>
  </si>
  <si>
    <t>u</t>
  </si>
  <si>
    <t>-8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</si>
  <si>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</si>
  <si>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</si>
  <si>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</si>
  <si>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</si>
  <si>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</si>
  <si>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</si>
  <si>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</si>
  <si>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</si>
  <si>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</si>
  <si>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</si>
  <si>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</si>
  <si>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</si>
  <si>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</si>
  <si>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of which intangible assets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</si>
  <si>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</si>
  <si>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</si>
  <si>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</si>
  <si>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</si>
  <si>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</si>
  <si>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</si>
  <si>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</si>
  <si>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</si>
  <si>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</si>
  <si>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</si>
  <si>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</si>
  <si>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</si>
  <si>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</si>
  <si>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</si>
  <si>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</si>
  <si>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</si>
  <si>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</si>
  <si>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</si>
  <si>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</si>
  <si>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c = a+b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</si>
  <si>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</si>
  <si>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</si>
  <si>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</si>
  <si>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</si>
  <si>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</si>
  <si>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</si>
  <si>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</si>
  <si>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</si>
  <si>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</si>
  <si>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</si>
  <si>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</si>
  <si>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</si>
  <si>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</si>
  <si>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</si>
  <si>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Consolidated statement of financial position</t>
  </si>
  <si>
    <t>Intangible assets</t>
  </si>
  <si>
    <t>Goodwill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</si>
  <si>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</si>
  <si>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</si>
  <si>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</si>
  <si>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</si>
  <si>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</si>
  <si>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</si>
  <si>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</si>
  <si>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</si>
  <si>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</si>
  <si>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</si>
  <si>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</si>
  <si>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</si>
  <si>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</si>
  <si>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</si>
  <si>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</si>
  <si>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</si>
  <si>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Share premiums</t>
  </si>
  <si>
    <t>Other reserves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</si>
  <si>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</si>
  <si>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</si>
  <si>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</si>
  <si>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</si>
  <si>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</si>
  <si>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</si>
  <si>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</si>
  <si>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Income tax payables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</si>
  <si>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</si>
  <si>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</si>
  <si>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</si>
  <si>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</si>
  <si>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</si>
  <si>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</si>
  <si>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</si>
  <si>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</si>
  <si>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</si>
  <si>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</si>
  <si>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</si>
  <si>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</si>
  <si>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Recyclable components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</si>
  <si>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</si>
  <si>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</si>
  <si>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</si>
  <si>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</si>
  <si>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</si>
  <si>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 xml:space="preserve">Share
premiums </t>
  </si>
  <si>
    <t>Treasury
shares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</si>
  <si>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</si>
  <si>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</si>
  <si>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</si>
  <si>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</si>
  <si>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</si>
  <si>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</si>
  <si>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</si>
  <si>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Sale (acquisition) of treasury shares</t>
  </si>
  <si>
    <t>Autres</t>
  </si>
  <si>
    <t>Overige</t>
  </si>
  <si>
    <t>-225</t>
  </si>
  <si>
    <t>76</t>
  </si>
  <si>
    <t>-332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</si>
  <si>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</si>
  <si>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</si>
  <si>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</si>
  <si>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</si>
  <si>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</si>
  <si>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</si>
  <si>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</si>
  <si>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</si>
  <si>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</si>
  <si>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</si>
  <si>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</si>
  <si>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</si>
  <si>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</si>
  <si>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</si>
  <si>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</si>
  <si>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</si>
  <si>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</si>
  <si>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</si>
  <si>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</si>
  <si>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</si>
  <si>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</si>
  <si>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</si>
  <si>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</si>
  <si>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</si>
  <si>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</si>
  <si>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</si>
  <si>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</si>
  <si>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</si>
  <si>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</si>
  <si>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</si>
  <si>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</si>
  <si>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</si>
  <si>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</si>
  <si>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</si>
  <si>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</si>
  <si>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</si>
  <si>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</si>
  <si>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</si>
  <si>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</si>
  <si>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</si>
  <si>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</si>
  <si>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</si>
  <si>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</si>
  <si>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</si>
  <si>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</si>
  <si>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</si>
  <si>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</si>
  <si>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</si>
  <si>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</si>
  <si>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</si>
  <si>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</si>
  <si>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</si>
  <si>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</si>
  <si>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</si>
  <si>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</si>
  <si>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</si>
  <si>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</si>
  <si>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</si>
  <si>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</si>
  <si>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</si>
  <si>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</si>
  <si>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</si>
  <si>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</si>
  <si>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</si>
  <si>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</si>
  <si>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</si>
  <si>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</si>
  <si>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</si>
  <si>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</si>
  <si>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</si>
  <si>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</si>
  <si>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</si>
  <si>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</si>
  <si>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</si>
  <si>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</si>
  <si>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</si>
  <si>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</si>
  <si>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</si>
  <si>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</si>
  <si>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</si>
  <si>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</si>
  <si>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</si>
  <si>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</si>
  <si>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</si>
  <si>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</si>
  <si>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</si>
  <si>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</si>
  <si>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</si>
  <si>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</si>
  <si>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</si>
  <si>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</si>
  <si>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</si>
  <si>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</si>
  <si>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</si>
  <si>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</si>
  <si>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</si>
  <si>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</si>
  <si>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</si>
  <si>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</si>
  <si>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</si>
  <si>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</si>
  <si>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</si>
  <si>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</si>
  <si>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</si>
  <si>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</si>
  <si>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</si>
  <si>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</si>
  <si>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</si>
  <si>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</si>
  <si>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</si>
  <si>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</si>
  <si>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</si>
  <si>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</si>
  <si>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</si>
  <si>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</si>
  <si>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</si>
  <si>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</si>
  <si>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</si>
  <si>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</si>
  <si>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</si>
  <si>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</si>
  <si>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</si>
  <si>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</si>
  <si>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</si>
  <si>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</si>
  <si>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</si>
  <si>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</si>
  <si>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</si>
  <si>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</si>
  <si>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</si>
  <si>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</si>
  <si>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</si>
  <si>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</si>
  <si>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</si>
  <si>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</si>
  <si>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</si>
  <si>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</si>
  <si>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</si>
  <si>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</si>
  <si>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</si>
  <si>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</si>
  <si>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</si>
  <si>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</si>
  <si>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</si>
  <si>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</si>
  <si>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</si>
  <si>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</si>
  <si>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</si>
  <si>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</si>
  <si>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</si>
  <si>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</si>
  <si>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</si>
  <si>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</si>
  <si>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</si>
  <si>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</si>
  <si>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</si>
  <si>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</si>
  <si>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</si>
  <si>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</si>
  <si>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</si>
  <si>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</si>
  <si>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</si>
  <si>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</si>
  <si>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</si>
  <si>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</si>
  <si>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</si>
  <si>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</si>
  <si>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</si>
  <si>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</si>
  <si>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</si>
  <si>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</si>
  <si>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</si>
  <si>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</si>
  <si>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</si>
  <si>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</si>
  <si>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</si>
  <si>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</si>
  <si>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</si>
  <si>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</si>
  <si>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</si>
  <si>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</si>
  <si>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</si>
  <si>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</si>
  <si>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</si>
  <si>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</si>
  <si>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</si>
  <si>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</si>
  <si>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</si>
  <si>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</si>
  <si>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</si>
  <si>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</si>
  <si>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</si>
  <si>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</si>
  <si>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</si>
  <si>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</si>
  <si>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</si>
  <si>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</si>
  <si>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</si>
  <si>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</si>
  <si>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</si>
  <si>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</si>
  <si>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</si>
  <si>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</si>
  <si>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</si>
  <si>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</si>
  <si>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</si>
  <si>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</si>
  <si>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</si>
  <si>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</si>
  <si>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</si>
  <si>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</si>
  <si>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</si>
  <si>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</si>
  <si>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</si>
  <si>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</si>
  <si>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</si>
  <si>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</si>
  <si>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</si>
  <si>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</si>
  <si>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</si>
  <si>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</si>
  <si>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</si>
  <si>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</si>
  <si>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</si>
  <si>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</si>
  <si>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</si>
  <si>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</si>
  <si>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</si>
  <si>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</si>
  <si>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</si>
  <si>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</si>
  <si>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</si>
  <si>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</si>
  <si>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</si>
  <si>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</si>
  <si>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</si>
  <si>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</si>
  <si>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</si>
  <si>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</si>
  <si>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</si>
  <si>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</si>
  <si>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</si>
  <si>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</si>
  <si>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</si>
  <si>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</si>
  <si>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</si>
  <si>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</si>
  <si>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</si>
  <si>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</si>
  <si>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</si>
  <si>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</si>
  <si>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</si>
  <si>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</si>
  <si>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</si>
  <si>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</si>
  <si>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</si>
  <si>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</si>
  <si>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</si>
  <si>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</si>
  <si>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</si>
  <si>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</si>
  <si>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</si>
  <si>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</si>
  <si>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</si>
  <si>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</si>
  <si>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</si>
  <si>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</si>
  <si>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</si>
  <si>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</si>
  <si>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</si>
  <si>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</si>
  <si>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</si>
  <si>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</si>
  <si>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</si>
  <si>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</si>
  <si>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</si>
  <si>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</si>
  <si>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</si>
  <si>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</si>
  <si>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</si>
  <si>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</si>
  <si>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</si>
  <si>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</si>
  <si>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</si>
  <si>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</si>
  <si>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</si>
  <si>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</si>
  <si>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</si>
  <si>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</si>
  <si>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</si>
  <si>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</si>
  <si>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</si>
  <si>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</si>
  <si>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</si>
  <si>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</si>
  <si>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</si>
  <si>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</si>
  <si>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</si>
  <si>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</si>
  <si>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</si>
  <si>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</si>
  <si>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</si>
  <si>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</si>
  <si>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</si>
  <si>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</si>
  <si>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</si>
  <si>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</si>
  <si>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</si>
  <si>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</si>
  <si>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</si>
  <si>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</si>
  <si>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</si>
  <si>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</si>
  <si>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</si>
  <si>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</si>
  <si>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</si>
  <si>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</si>
  <si>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</si>
  <si>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</si>
  <si>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</si>
  <si>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</si>
  <si>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</si>
  <si>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</si>
  <si>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</si>
  <si>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</si>
  <si>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</si>
  <si>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</si>
  <si>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</si>
  <si>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</si>
  <si>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</si>
  <si>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</si>
  <si>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</si>
  <si>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</si>
  <si>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</si>
  <si>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</si>
  <si>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</si>
  <si>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</si>
  <si>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</si>
  <si>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</si>
  <si>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</si>
  <si>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</si>
  <si>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</si>
  <si>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</si>
  <si>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</si>
  <si>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</si>
  <si>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</si>
  <si>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</si>
  <si>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</si>
  <si>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</si>
  <si>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</si>
  <si>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</si>
  <si>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</si>
  <si>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</si>
  <si>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</si>
  <si>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</si>
  <si>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</si>
  <si>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</si>
  <si>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</si>
  <si>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</si>
  <si>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</si>
  <si>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</si>
  <si>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</si>
  <si>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</si>
  <si>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</si>
  <si>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</si>
  <si>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</si>
  <si>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</si>
  <si>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</si>
  <si>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</si>
  <si>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</si>
  <si>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</si>
  <si>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</si>
  <si>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</si>
  <si>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</si>
  <si>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</si>
  <si>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</si>
  <si>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</si>
  <si>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</si>
  <si>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</si>
  <si>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</si>
  <si>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</si>
  <si>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</si>
  <si>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</si>
  <si>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</si>
  <si>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</si>
  <si>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</si>
  <si>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</si>
  <si>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</si>
  <si>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</si>
  <si>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</si>
  <si>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</si>
  <si>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</si>
  <si>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</si>
  <si>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</si>
  <si>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</si>
  <si>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</si>
  <si>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</si>
  <si>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</si>
  <si>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</si>
  <si>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</si>
  <si>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</si>
  <si>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</si>
  <si>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</si>
  <si>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</si>
  <si>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</si>
  <si>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</si>
  <si>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</si>
  <si>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</si>
  <si>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</si>
  <si>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</si>
  <si>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</si>
  <si>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</si>
  <si>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</si>
  <si>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</si>
  <si>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</si>
  <si>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</si>
  <si>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</si>
  <si>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</si>
  <si>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</si>
  <si>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</si>
  <si>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</si>
  <si>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</si>
  <si>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</si>
  <si>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</si>
  <si>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</si>
  <si>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</si>
  <si>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</si>
  <si>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</si>
  <si>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</si>
  <si>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</si>
  <si>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</si>
  <si>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</si>
  <si>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</si>
  <si>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</si>
  <si>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</si>
  <si>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</si>
  <si>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</si>
  <si>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</si>
  <si>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</si>
  <si>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</si>
  <si>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</si>
  <si>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</si>
  <si>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</si>
  <si>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</si>
  <si>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</si>
  <si>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</si>
  <si>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</si>
  <si>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</si>
  <si>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</si>
  <si>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</si>
  <si>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</si>
  <si>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</si>
  <si>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</si>
  <si>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</si>
  <si>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</si>
  <si>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</si>
  <si>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</si>
  <si>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</si>
  <si>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</si>
  <si>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</si>
  <si>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</si>
  <si>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</si>
  <si>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</si>
  <si>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</si>
  <si>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</si>
  <si>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</si>
  <si>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</si>
  <si>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</si>
  <si>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</si>
  <si>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</si>
  <si>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</si>
  <si>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</si>
  <si>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</si>
  <si>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</si>
  <si>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</si>
  <si>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</si>
  <si>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</si>
  <si>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</si>
  <si>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</si>
  <si>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</si>
  <si>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</si>
  <si>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</si>
  <si>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</si>
  <si>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</si>
  <si>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</si>
  <si>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</si>
  <si>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</si>
  <si>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</si>
  <si>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</si>
  <si>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</si>
  <si>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</si>
  <si>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</si>
  <si>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</si>
  <si>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</si>
  <si>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</si>
  <si>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</si>
  <si>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</si>
  <si>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</si>
  <si>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</si>
  <si>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</si>
  <si>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</si>
  <si>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</si>
  <si>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</si>
  <si>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</si>
  <si>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</si>
  <si>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</si>
  <si>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</si>
  <si>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</si>
  <si>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</si>
  <si>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</si>
  <si>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</si>
  <si>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</si>
  <si>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</si>
  <si>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</si>
  <si>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</si>
  <si>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</si>
  <si>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</si>
  <si>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</si>
  <si>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</si>
  <si>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</si>
  <si>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</si>
  <si>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</si>
  <si>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</si>
  <si>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</si>
  <si>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</si>
  <si>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</si>
  <si>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</si>
  <si>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</si>
  <si>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</si>
  <si>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</si>
  <si>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</si>
  <si>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</si>
  <si>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</si>
  <si>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</si>
  <si>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</si>
  <si>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</si>
  <si>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</si>
  <si>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</si>
  <si>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</si>
  <si>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</si>
  <si>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</si>
  <si>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</si>
  <si>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</si>
  <si>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</si>
  <si>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</si>
  <si>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</si>
  <si>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</si>
  <si>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</si>
  <si>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</si>
  <si>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</si>
  <si>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</si>
  <si>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</si>
  <si>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</si>
  <si>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</si>
  <si>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</si>
  <si>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</si>
  <si>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</si>
  <si>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</si>
  <si>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</si>
  <si>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</si>
  <si>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</si>
  <si>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</si>
  <si>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</si>
  <si>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</si>
  <si>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</si>
  <si>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</si>
  <si>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</si>
  <si>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</si>
  <si>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</si>
  <si>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</si>
  <si>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</si>
  <si>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</si>
  <si>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</si>
  <si>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</si>
  <si>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</si>
  <si>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</si>
  <si>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</si>
  <si>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</si>
  <si>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</si>
  <si>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</si>
  <si>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</si>
  <si>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</si>
  <si>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</si>
  <si>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</si>
  <si>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</si>
  <si>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</si>
  <si>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</si>
  <si>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</si>
  <si>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</si>
  <si>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</si>
  <si>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</si>
  <si>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</si>
  <si>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</si>
  <si>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</si>
  <si>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</si>
  <si>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</si>
  <si>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</si>
  <si>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</si>
  <si>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</si>
  <si>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</si>
  <si>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</si>
  <si>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</si>
  <si>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</si>
  <si>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</si>
  <si>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</si>
  <si>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</si>
  <si>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</si>
  <si>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</si>
  <si>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</si>
  <si>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</si>
  <si>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</si>
  <si>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</si>
  <si>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</si>
  <si>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</si>
  <si>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</si>
  <si>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</si>
  <si>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</si>
  <si>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</si>
  <si>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</si>
  <si>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</si>
  <si>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</si>
  <si>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</si>
  <si>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</si>
  <si>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</si>
  <si>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</si>
  <si>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</si>
  <si>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</si>
  <si>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</si>
  <si>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</si>
  <si>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</si>
  <si>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</si>
  <si>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</si>
  <si>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</si>
  <si>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</si>
  <si>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</si>
  <si>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</si>
  <si>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</si>
  <si>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</si>
  <si>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</si>
  <si>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</si>
  <si>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</si>
  <si>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</si>
  <si>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</si>
  <si>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</si>
  <si>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</si>
  <si>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</si>
  <si>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</si>
  <si>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</si>
  <si>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</si>
  <si>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</si>
  <si>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</si>
  <si>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</si>
  <si>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</si>
  <si>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</si>
  <si>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</si>
  <si>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</si>
  <si>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</si>
  <si>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</si>
  <si>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</si>
  <si>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</si>
  <si>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</si>
  <si>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</si>
  <si>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</si>
  <si>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</si>
  <si>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</si>
  <si>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</si>
  <si>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</si>
  <si>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</si>
  <si>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-35</t>
  </si>
  <si>
    <t>-14</t>
  </si>
  <si>
    <t>-11</t>
  </si>
  <si>
    <t>-13</t>
  </si>
  <si>
    <t>-24</t>
  </si>
  <si>
    <t>-46</t>
  </si>
  <si>
    <t>-26</t>
  </si>
  <si>
    <t>-12</t>
  </si>
  <si>
    <t>174</t>
  </si>
  <si>
    <t>16</t>
  </si>
  <si>
    <t>42</t>
  </si>
  <si>
    <t>584</t>
  </si>
  <si>
    <t>33</t>
  </si>
  <si>
    <t>Net interests received/(paid)</t>
  </si>
  <si>
    <t>Profit from continuing operations</t>
  </si>
  <si>
    <t>34</t>
  </si>
  <si>
    <t>Capex in continuing operations</t>
  </si>
  <si>
    <t>8</t>
  </si>
  <si>
    <t>ROCE (continuing operations)</t>
  </si>
  <si>
    <t>-56</t>
  </si>
  <si>
    <t>Basic Chemicals</t>
  </si>
  <si>
    <t>Performance Chemicals</t>
  </si>
  <si>
    <t>Corporate</t>
  </si>
  <si>
    <t>n.m</t>
  </si>
  <si>
    <t>of which capital expenditures required for the Partial Demerger and excluded from Free Cash Flow</t>
  </si>
  <si>
    <t>183</t>
  </si>
  <si>
    <t>Net interests received/(paid) from continuing operations</t>
  </si>
  <si>
    <t>-33</t>
  </si>
  <si>
    <t>131</t>
  </si>
  <si>
    <t>-48</t>
  </si>
  <si>
    <t>65</t>
  </si>
  <si>
    <t>Balance on December 31, 2023</t>
  </si>
  <si>
    <t>237</t>
  </si>
  <si>
    <t>1,683</t>
  </si>
  <si>
    <t>-253</t>
  </si>
  <si>
    <t>-103</t>
  </si>
  <si>
    <t>-459</t>
  </si>
  <si>
    <t>853</t>
  </si>
  <si>
    <t>1,305</t>
  </si>
  <si>
    <t>266</t>
  </si>
  <si>
    <t>66</t>
  </si>
  <si>
    <t>70</t>
  </si>
  <si>
    <t>Other provisions</t>
  </si>
  <si>
    <t>-141</t>
  </si>
  <si>
    <t>Payments related to employee benefits and use of provisions</t>
  </si>
  <si>
    <t>-22</t>
  </si>
  <si>
    <t>As calcu-lated</t>
  </si>
  <si>
    <t>e = -c/(a-b)</t>
  </si>
  <si>
    <t>l</t>
  </si>
  <si>
    <t>of which from discontinued operations</t>
  </si>
  <si>
    <t>-10</t>
  </si>
  <si>
    <t>Financial debt</t>
  </si>
  <si>
    <t>Other liabilities</t>
  </si>
  <si>
    <t>60</t>
  </si>
  <si>
    <t>of which property, plant and equipment</t>
  </si>
  <si>
    <t>Changes in non-current financial assets</t>
  </si>
  <si>
    <t>Changes in other financial assets</t>
  </si>
  <si>
    <t>51</t>
  </si>
  <si>
    <t>-87</t>
  </si>
  <si>
    <t>-84</t>
  </si>
  <si>
    <t>17</t>
  </si>
  <si>
    <t>120</t>
  </si>
  <si>
    <t>-76</t>
  </si>
  <si>
    <t>56</t>
  </si>
  <si>
    <t>-38</t>
  </si>
  <si>
    <t>-63</t>
  </si>
  <si>
    <t>-41</t>
  </si>
  <si>
    <t>-4</t>
  </si>
  <si>
    <t>-78</t>
  </si>
  <si>
    <t>219</t>
  </si>
  <si>
    <t>-9</t>
  </si>
  <si>
    <t>147</t>
  </si>
  <si>
    <t>Underlying cash conversion (continuing operations)</t>
  </si>
  <si>
    <t>Net working capital (IFRS)</t>
  </si>
  <si>
    <t>1.5</t>
  </si>
  <si>
    <t>17.6%</t>
  </si>
  <si>
    <t>14</t>
  </si>
  <si>
    <t>98</t>
  </si>
  <si>
    <t>-73</t>
  </si>
  <si>
    <t>-85</t>
  </si>
  <si>
    <t>-23</t>
  </si>
  <si>
    <t>Capex from Peroxidos do Brasil</t>
  </si>
  <si>
    <t>Underlying Capex in continuing operations</t>
  </si>
  <si>
    <t>d=a+b+c</t>
  </si>
  <si>
    <t>h=f+g</t>
  </si>
  <si>
    <t>-28</t>
  </si>
  <si>
    <t>-47</t>
  </si>
  <si>
    <t>j = (h+i)/i</t>
  </si>
  <si>
    <t>-44</t>
  </si>
  <si>
    <t>-66</t>
  </si>
  <si>
    <t>15</t>
  </si>
  <si>
    <t>FCF from Peroxidos do Brasil</t>
  </si>
  <si>
    <t>Net interests received/(paid) from Peroxidos do Brasil</t>
  </si>
  <si>
    <t>Dividends paid to non-controlling interests (continuing operations)</t>
  </si>
  <si>
    <t>38</t>
  </si>
  <si>
    <t>Net working capital (Peroxidos do Brasil)</t>
  </si>
  <si>
    <t>Underlying net working capital</t>
  </si>
  <si>
    <t>590</t>
  </si>
  <si>
    <t>j = 4*i</t>
  </si>
  <si>
    <t>k = h / j</t>
  </si>
  <si>
    <t>-32</t>
  </si>
  <si>
    <t>28</t>
  </si>
  <si>
    <t>Loans &amp; other assets</t>
  </si>
  <si>
    <t>75</t>
  </si>
  <si>
    <t>30</t>
  </si>
  <si>
    <t>Dividends</t>
  </si>
  <si>
    <t>-18</t>
  </si>
  <si>
    <t>-86</t>
  </si>
  <si>
    <t>320</t>
  </si>
  <si>
    <t>40</t>
  </si>
  <si>
    <t>Use of provisions for additional voluntary contributions (pension plans)</t>
  </si>
  <si>
    <t>Dividends from equity instruments measured at fair value through other comprehensive income</t>
  </si>
  <si>
    <t>of which to non-controlling interests</t>
  </si>
  <si>
    <t>-256</t>
  </si>
  <si>
    <t>of which revenues from non-core activities</t>
  </si>
  <si>
    <t>of which Underlying net sales</t>
  </si>
  <si>
    <t>Attributable to the equity holders of the parent</t>
  </si>
  <si>
    <t>-234</t>
  </si>
  <si>
    <t>-34</t>
  </si>
  <si>
    <t>29</t>
  </si>
  <si>
    <t>157</t>
  </si>
  <si>
    <t>Profit / (loss) from discontinued operations</t>
  </si>
  <si>
    <t>674</t>
  </si>
  <si>
    <t>103</t>
  </si>
  <si>
    <t>84</t>
  </si>
  <si>
    <t>2.12</t>
  </si>
  <si>
    <t>FCF conversion ratio (LTM, continuing operations)</t>
  </si>
  <si>
    <t>25</t>
  </si>
  <si>
    <t>46</t>
  </si>
  <si>
    <t>577</t>
  </si>
  <si>
    <t>-31</t>
  </si>
  <si>
    <t>34.6%</t>
  </si>
  <si>
    <t>-17</t>
  </si>
  <si>
    <t>2024</t>
  </si>
  <si>
    <t>556</t>
  </si>
  <si>
    <t>FCF to Solvay shareholders from continuing operations (LTM)</t>
  </si>
  <si>
    <t>s</t>
  </si>
  <si>
    <t>400</t>
  </si>
  <si>
    <t>Dividends paid to non-controlling interests (continuing operations) (LTM)</t>
  </si>
  <si>
    <t>t</t>
  </si>
  <si>
    <t>Underlying FCF conversion ratio (LTM, continuing operations)</t>
  </si>
  <si>
    <t>v=(s-t)/u</t>
  </si>
  <si>
    <t>433</t>
  </si>
  <si>
    <t>-95</t>
  </si>
  <si>
    <t>36</t>
  </si>
  <si>
    <t>-54</t>
  </si>
  <si>
    <t>-93</t>
  </si>
  <si>
    <t>31</t>
  </si>
  <si>
    <t>102</t>
  </si>
  <si>
    <t>-91</t>
  </si>
  <si>
    <t>58</t>
  </si>
  <si>
    <t>47</t>
  </si>
  <si>
    <t>-191</t>
  </si>
  <si>
    <t>-124</t>
  </si>
  <si>
    <t>-90</t>
  </si>
  <si>
    <t>234</t>
  </si>
  <si>
    <t>-50</t>
  </si>
  <si>
    <t>189</t>
  </si>
  <si>
    <t>Repayment of perpetual hybrid bond</t>
  </si>
  <si>
    <t>77</t>
  </si>
  <si>
    <t>Q4 2024</t>
  </si>
  <si>
    <t>FY 2024</t>
  </si>
  <si>
    <t>1,134</t>
  </si>
  <si>
    <t>4,686</t>
  </si>
  <si>
    <t>256</t>
  </si>
  <si>
    <t>22.6%</t>
  </si>
  <si>
    <t>1,052</t>
  </si>
  <si>
    <t>22.5%</t>
  </si>
  <si>
    <t>172</t>
  </si>
  <si>
    <t>732</t>
  </si>
  <si>
    <t>-58</t>
  </si>
  <si>
    <t>-132</t>
  </si>
  <si>
    <t>160</t>
  </si>
  <si>
    <t>-155</t>
  </si>
  <si>
    <t>445</t>
  </si>
  <si>
    <t>101</t>
  </si>
  <si>
    <t>432</t>
  </si>
  <si>
    <t>4.11</t>
  </si>
  <si>
    <t>4.10</t>
  </si>
  <si>
    <t>163</t>
  </si>
  <si>
    <t>355</t>
  </si>
  <si>
    <t>41</t>
  </si>
  <si>
    <t>361</t>
  </si>
  <si>
    <t>561</t>
  </si>
  <si>
    <t>1,544</t>
  </si>
  <si>
    <t>Q4 key figures</t>
  </si>
  <si>
    <t>1,097</t>
  </si>
  <si>
    <t>-3.0%</t>
  </si>
  <si>
    <t>-130</t>
  </si>
  <si>
    <t>0.28</t>
  </si>
  <si>
    <t>FY key figures</t>
  </si>
  <si>
    <t>4,540</t>
  </si>
  <si>
    <t>795</t>
  </si>
  <si>
    <t>-113</t>
  </si>
  <si>
    <t>233</t>
  </si>
  <si>
    <t>Dividend [1]</t>
  </si>
  <si>
    <t>223</t>
  </si>
  <si>
    <t>2.43</t>
  </si>
  <si>
    <t>24</t>
  </si>
  <si>
    <t>49</t>
  </si>
  <si>
    <t>63</t>
  </si>
  <si>
    <t>-55</t>
  </si>
  <si>
    <t>712</t>
  </si>
  <si>
    <t>419</t>
  </si>
  <si>
    <t>Net sales bridge Q4</t>
  </si>
  <si>
    <t>202</t>
  </si>
  <si>
    <t>-355</t>
  </si>
  <si>
    <t>2,842</t>
  </si>
  <si>
    <t>1,834</t>
  </si>
  <si>
    <t>Net sales bridge FY</t>
  </si>
  <si>
    <t>+0.5%</t>
  </si>
  <si>
    <t>-5.1%</t>
  </si>
  <si>
    <t>475</t>
  </si>
  <si>
    <t>1,907</t>
  </si>
  <si>
    <t>+6.2%</t>
  </si>
  <si>
    <t>935</t>
  </si>
  <si>
    <t>+3.4%</t>
  </si>
  <si>
    <t>-0.9%</t>
  </si>
  <si>
    <t>543</t>
  </si>
  <si>
    <t>-6.5%</t>
  </si>
  <si>
    <t>144</t>
  </si>
  <si>
    <t>631</t>
  </si>
  <si>
    <t>171</t>
  </si>
  <si>
    <t>-13.4%</t>
  </si>
  <si>
    <t>660</t>
  </si>
  <si>
    <t>810</t>
  </si>
  <si>
    <t>209</t>
  </si>
  <si>
    <t>+2.6%</t>
  </si>
  <si>
    <t>786</t>
  </si>
  <si>
    <t>64</t>
  </si>
  <si>
    <t>324</t>
  </si>
  <si>
    <t>-75</t>
  </si>
  <si>
    <t>29.4%</t>
  </si>
  <si>
    <t>27.7%</t>
  </si>
  <si>
    <t>15.4%</t>
  </si>
  <si>
    <t>17.7%</t>
  </si>
  <si>
    <t>Cash conversion (continuing operations)</t>
  </si>
  <si>
    <t>-14.3%</t>
  </si>
  <si>
    <t>54</t>
  </si>
  <si>
    <t>-16.3%</t>
  </si>
  <si>
    <t>90</t>
  </si>
  <si>
    <t>-25.6%</t>
  </si>
  <si>
    <t>36.4%</t>
  </si>
  <si>
    <t>66.3%</t>
  </si>
  <si>
    <t>70.2%</t>
  </si>
  <si>
    <t>72.3%</t>
  </si>
  <si>
    <t>600</t>
  </si>
  <si>
    <t>-160</t>
  </si>
  <si>
    <t>-163</t>
  </si>
  <si>
    <t>-120</t>
  </si>
  <si>
    <t>-272</t>
  </si>
  <si>
    <t>-112</t>
  </si>
  <si>
    <t>-347</t>
  </si>
  <si>
    <t>180</t>
  </si>
  <si>
    <t>-165</t>
  </si>
  <si>
    <t>-137</t>
  </si>
  <si>
    <t>615</t>
  </si>
  <si>
    <t>-281</t>
  </si>
  <si>
    <t>-57</t>
  </si>
  <si>
    <t>623</t>
  </si>
  <si>
    <t>826</t>
  </si>
  <si>
    <t>396</t>
  </si>
  <si>
    <t>-810</t>
  </si>
  <si>
    <t>-458</t>
  </si>
  <si>
    <t>601</t>
  </si>
  <si>
    <t>Underlying net working capital / annualized quarterly total sales</t>
  </si>
  <si>
    <t>1,291</t>
  </si>
  <si>
    <t>5,163</t>
  </si>
  <si>
    <t>11.6%</t>
  </si>
  <si>
    <t>-1,983</t>
  </si>
  <si>
    <t>-2,138</t>
  </si>
  <si>
    <t>-2,099</t>
  </si>
  <si>
    <t>539</t>
  </si>
  <si>
    <t>555</t>
  </si>
  <si>
    <t>-1,583</t>
  </si>
  <si>
    <t>39</t>
  </si>
  <si>
    <t>-1,544</t>
  </si>
  <si>
    <t>1,254</t>
  </si>
  <si>
    <t>272</t>
  </si>
  <si>
    <t>5,130</t>
  </si>
  <si>
    <t>-3,984</t>
  </si>
  <si>
    <t>1,146</t>
  </si>
  <si>
    <t>Administrative costs</t>
  </si>
  <si>
    <t>Other operating gains &amp; losses</t>
  </si>
  <si>
    <t>-16</t>
  </si>
  <si>
    <t>-326</t>
  </si>
  <si>
    <t>-100</t>
  </si>
  <si>
    <t>-134</t>
  </si>
  <si>
    <t>Cost of borrowings</t>
  </si>
  <si>
    <t>-108</t>
  </si>
  <si>
    <t>-128</t>
  </si>
  <si>
    <t>-260</t>
  </si>
  <si>
    <t>104,466,546</t>
  </si>
  <si>
    <t>105,455,748</t>
  </si>
  <si>
    <t>105,000,897</t>
  </si>
  <si>
    <t>106,054,832</t>
  </si>
  <si>
    <t>2.10</t>
  </si>
  <si>
    <t>Gains and losses on hedging instruments in a cash flow hedge</t>
  </si>
  <si>
    <t>Currency translation differences from subsidiaries &amp; joint operations</t>
  </si>
  <si>
    <t>Share of other comprehensive income of associates and joint ventures</t>
  </si>
  <si>
    <t>132</t>
  </si>
  <si>
    <t>48</t>
  </si>
  <si>
    <t>-164</t>
  </si>
  <si>
    <t>Remeasurement of the net defined benefit liability</t>
  </si>
  <si>
    <t>185</t>
  </si>
  <si>
    <t>309</t>
  </si>
  <si>
    <t>298</t>
  </si>
  <si>
    <t>217</t>
  </si>
  <si>
    <t>2,150</t>
  </si>
  <si>
    <t>264</t>
  </si>
  <si>
    <t>216</t>
  </si>
  <si>
    <t>301</t>
  </si>
  <si>
    <t>221</t>
  </si>
  <si>
    <t>4,243</t>
  </si>
  <si>
    <t>Other financial instruments</t>
  </si>
  <si>
    <t>Other receivables</t>
  </si>
  <si>
    <t>2,451</t>
  </si>
  <si>
    <t>6,694</t>
  </si>
  <si>
    <t>928</t>
  </si>
  <si>
    <t>1,404</t>
  </si>
  <si>
    <t>136</t>
  </si>
  <si>
    <t>1,983</t>
  </si>
  <si>
    <t>3,402</t>
  </si>
  <si>
    <t>Dividends payables</t>
  </si>
  <si>
    <t>315</t>
  </si>
  <si>
    <t>155</t>
  </si>
  <si>
    <t>43</t>
  </si>
  <si>
    <t>107</t>
  </si>
  <si>
    <t>458</t>
  </si>
  <si>
    <t>1,888</t>
  </si>
  <si>
    <t>50</t>
  </si>
  <si>
    <t>-197</t>
  </si>
  <si>
    <t>-201</t>
  </si>
  <si>
    <t>Balance on December 31, 2024</t>
  </si>
  <si>
    <t>1,713</t>
  </si>
  <si>
    <t>-263</t>
  </si>
  <si>
    <t>-65</t>
  </si>
  <si>
    <t>-413</t>
  </si>
  <si>
    <t>Additions and reversal of employee benefits and other provisions</t>
  </si>
  <si>
    <t>Other non-operating and non-cash items</t>
  </si>
  <si>
    <t>91</t>
  </si>
  <si>
    <t>297</t>
  </si>
  <si>
    <t>-21</t>
  </si>
  <si>
    <t>724</t>
  </si>
  <si>
    <t>362</t>
  </si>
  <si>
    <t>250</t>
  </si>
  <si>
    <t>111</t>
  </si>
  <si>
    <t>87</t>
  </si>
  <si>
    <t>21</t>
  </si>
  <si>
    <t>-109</t>
  </si>
  <si>
    <t>Sale (+) of property, plant and equipment &amp; intangible assets</t>
  </si>
  <si>
    <t>-145</t>
  </si>
  <si>
    <t>-285</t>
  </si>
  <si>
    <t>Acquisition (-) / sale (+) of treasury shares</t>
  </si>
  <si>
    <t>Increase in borrowings</t>
  </si>
  <si>
    <t>Repayment of borrowings</t>
  </si>
  <si>
    <t>-1,743</t>
  </si>
  <si>
    <t>-364</t>
  </si>
  <si>
    <t>112</t>
  </si>
  <si>
    <t>5,276</t>
  </si>
  <si>
    <t>523</t>
  </si>
  <si>
    <t>-320</t>
  </si>
  <si>
    <t>-49</t>
  </si>
  <si>
    <t>-126</t>
  </si>
  <si>
    <t>728</t>
  </si>
  <si>
    <t>696</t>
  </si>
  <si>
    <t>2,184</t>
  </si>
  <si>
    <t>281</t>
  </si>
  <si>
    <t>4,135</t>
  </si>
  <si>
    <t>32</t>
  </si>
  <si>
    <t>Underlying key figures</t>
  </si>
  <si>
    <t>Q4 2025</t>
  </si>
  <si>
    <t>FY 2025</t>
  </si>
  <si>
    <t>995</t>
  </si>
  <si>
    <t>-12.3%</t>
  </si>
  <si>
    <t>4,262</t>
  </si>
  <si>
    <t>-9.0%</t>
  </si>
  <si>
    <t>169</t>
  </si>
  <si>
    <t>-33.9%</t>
  </si>
  <si>
    <t>17.0%</t>
  </si>
  <si>
    <t>-5.6pp</t>
  </si>
  <si>
    <t>881</t>
  </si>
  <si>
    <t>20.7%</t>
  </si>
  <si>
    <t>-1.8pp</t>
  </si>
  <si>
    <t>-51.2%</t>
  </si>
  <si>
    <t>-23.3%</t>
  </si>
  <si>
    <t>-28.0%</t>
  </si>
  <si>
    <t>-36</t>
  </si>
  <si>
    <t>+17.9%</t>
  </si>
  <si>
    <t>-85.6%</t>
  </si>
  <si>
    <t>-127</t>
  </si>
  <si>
    <t>+3.7pp</t>
  </si>
  <si>
    <t>306</t>
  </si>
  <si>
    <t>-31.3%</t>
  </si>
  <si>
    <t>-61.6%</t>
  </si>
  <si>
    <t>-86.7%</t>
  </si>
  <si>
    <t>0.13</t>
  </si>
  <si>
    <t>-86.4%</t>
  </si>
  <si>
    <t>-42.1%</t>
  </si>
  <si>
    <t>-31.2%</t>
  </si>
  <si>
    <t>2.84</t>
  </si>
  <si>
    <t>-30.9%</t>
  </si>
  <si>
    <t>-30.6%</t>
  </si>
  <si>
    <t>78</t>
  </si>
  <si>
    <t>-51.9%</t>
  </si>
  <si>
    <t>292</t>
  </si>
  <si>
    <t>-17.6%</t>
  </si>
  <si>
    <t>137</t>
  </si>
  <si>
    <t>350</t>
  </si>
  <si>
    <t>1,597</t>
  </si>
  <si>
    <t>1.8</t>
  </si>
  <si>
    <t>+23.5%</t>
  </si>
  <si>
    <t>13.6%</t>
  </si>
  <si>
    <t>-4.0pp</t>
  </si>
  <si>
    <t>960</t>
  </si>
  <si>
    <t>-12.5%</t>
  </si>
  <si>
    <t>133</t>
  </si>
  <si>
    <t>-9.6%</t>
  </si>
  <si>
    <t>-59.3%</t>
  </si>
  <si>
    <t>-0.90</t>
  </si>
  <si>
    <t>4,123</t>
  </si>
  <si>
    <t>672</t>
  </si>
  <si>
    <t>269</t>
  </si>
  <si>
    <t>-38.0%</t>
  </si>
  <si>
    <t>+1.1%</t>
  </si>
  <si>
    <t>-38.3%</t>
  </si>
  <si>
    <t>29.7%</t>
  </si>
  <si>
    <t>26.0%</t>
  </si>
  <si>
    <t>37</t>
  </si>
  <si>
    <t>-84.2%</t>
  </si>
  <si>
    <t>-30.3%</t>
  </si>
  <si>
    <t>-86.6%</t>
  </si>
  <si>
    <t>40.5%</t>
  </si>
  <si>
    <t>+5.9pp</t>
  </si>
  <si>
    <t xml:space="preserve">[1] Proposed dividend, to be validated at the Annual Shareholders’ meeting of May 12, 2026. </t>
  </si>
  <si>
    <t>-64</t>
  </si>
  <si>
    <t>-42</t>
  </si>
  <si>
    <t>-19</t>
  </si>
  <si>
    <t>635</t>
  </si>
  <si>
    <t>359</t>
  </si>
  <si>
    <t>2025</t>
  </si>
  <si>
    <t>-122</t>
  </si>
  <si>
    <t>-209</t>
  </si>
  <si>
    <t>2,630</t>
  </si>
  <si>
    <t>1,632</t>
  </si>
  <si>
    <t>-10.8%</t>
  </si>
  <si>
    <t>-8.5%</t>
  </si>
  <si>
    <t>-7.5%</t>
  </si>
  <si>
    <t>-6.0%</t>
  </si>
  <si>
    <t>406</t>
  </si>
  <si>
    <t>-12.9%</t>
  </si>
  <si>
    <t>-10.2%</t>
  </si>
  <si>
    <t>-9.1%</t>
  </si>
  <si>
    <t>229</t>
  </si>
  <si>
    <t>-3.3%</t>
  </si>
  <si>
    <t>917</t>
  </si>
  <si>
    <t>-1.9%</t>
  </si>
  <si>
    <t>+0.4%</t>
  </si>
  <si>
    <t>-11.0%</t>
  </si>
  <si>
    <t>-7.2%</t>
  </si>
  <si>
    <t>116</t>
  </si>
  <si>
    <t>-11.3%</t>
  </si>
  <si>
    <t>-8.1%</t>
  </si>
  <si>
    <t>515</t>
  </si>
  <si>
    <t>-2.6%</t>
  </si>
  <si>
    <t>97</t>
  </si>
  <si>
    <t>-33.1%</t>
  </si>
  <si>
    <t>-32.4%</t>
  </si>
  <si>
    <t>470</t>
  </si>
  <si>
    <t>-19.9%</t>
  </si>
  <si>
    <t>+1.8%</t>
  </si>
  <si>
    <t>+6.9%</t>
  </si>
  <si>
    <t>647</t>
  </si>
  <si>
    <t>-1.8%</t>
  </si>
  <si>
    <t>+0.6%</t>
  </si>
  <si>
    <t>-82.5%</t>
  </si>
  <si>
    <t>-29.8%</t>
  </si>
  <si>
    <t>-23.7%</t>
  </si>
  <si>
    <t>-19.6%</t>
  </si>
  <si>
    <t>614</t>
  </si>
  <si>
    <t>-21.9%</t>
  </si>
  <si>
    <t>-22.6%</t>
  </si>
  <si>
    <t>-18.4%</t>
  </si>
  <si>
    <t>307</t>
  </si>
  <si>
    <t>-5.4%</t>
  </si>
  <si>
    <t>-40</t>
  </si>
  <si>
    <t>+31.5%</t>
  </si>
  <si>
    <t>25.1%</t>
  </si>
  <si>
    <t>-4.2pp</t>
  </si>
  <si>
    <t>23.4%</t>
  </si>
  <si>
    <t>-4.3pp</t>
  </si>
  <si>
    <t>13.9%</t>
  </si>
  <si>
    <t>-1.5pp</t>
  </si>
  <si>
    <t>18.8%</t>
  </si>
  <si>
    <t>+1.1pp</t>
  </si>
  <si>
    <t>-62.6%</t>
  </si>
  <si>
    <t>165</t>
  </si>
  <si>
    <t>-29.3%</t>
  </si>
  <si>
    <t>95</t>
  </si>
  <si>
    <t>-45.1%</t>
  </si>
  <si>
    <t>+1.5%</t>
  </si>
  <si>
    <t>53.7%</t>
  </si>
  <si>
    <t>+17.3pp</t>
  </si>
  <si>
    <t>66.8%</t>
  </si>
  <si>
    <t>+0.5pp</t>
  </si>
  <si>
    <t>73.1%</t>
  </si>
  <si>
    <t>68.9%</t>
  </si>
  <si>
    <t>-3.4pp</t>
  </si>
  <si>
    <t>of which cash flow related to portfolio management and excluded from Free Cash Flow</t>
  </si>
  <si>
    <t>-61</t>
  </si>
  <si>
    <t>682</t>
  </si>
  <si>
    <t>-200</t>
  </si>
  <si>
    <t>Recognition of factored receivables</t>
  </si>
  <si>
    <t>j = a-b-c+d-e-f-g-h+i</t>
  </si>
  <si>
    <t>468</t>
  </si>
  <si>
    <t>-45</t>
  </si>
  <si>
    <t>-88</t>
  </si>
  <si>
    <t>n = j+k+l+m</t>
  </si>
  <si>
    <t>587</t>
  </si>
  <si>
    <t>622</t>
  </si>
  <si>
    <t>-773</t>
  </si>
  <si>
    <t>-382</t>
  </si>
  <si>
    <t>399</t>
  </si>
  <si>
    <t>19</t>
  </si>
  <si>
    <t>418</t>
  </si>
  <si>
    <t>1,129</t>
  </si>
  <si>
    <t>4,516</t>
  </si>
  <si>
    <t>9.3%</t>
  </si>
  <si>
    <t>-74</t>
  </si>
  <si>
    <t>-282</t>
  </si>
  <si>
    <t>h=d+g</t>
  </si>
  <si>
    <t>-292</t>
  </si>
  <si>
    <t>IFRS gross financial debt</t>
  </si>
  <si>
    <t>Underlying gross financial debt</t>
  </si>
  <si>
    <t>IFRS net financial debt</t>
  </si>
  <si>
    <t>Net financial debt of Peroxidos do Brasil</t>
  </si>
  <si>
    <t>Underlying net financial debt</t>
  </si>
  <si>
    <t>-1,838</t>
  </si>
  <si>
    <t>-2,170</t>
  </si>
  <si>
    <t>-2,152</t>
  </si>
  <si>
    <t>18</t>
  </si>
  <si>
    <t>536</t>
  </si>
  <si>
    <t>554</t>
  </si>
  <si>
    <t>-1,615</t>
  </si>
  <si>
    <t>-1,597</t>
  </si>
  <si>
    <t>558</t>
  </si>
  <si>
    <t>2,123</t>
  </si>
  <si>
    <t>200</t>
  </si>
  <si>
    <t>352</t>
  </si>
  <si>
    <t>20</t>
  </si>
  <si>
    <t>774</t>
  </si>
  <si>
    <t>4,100</t>
  </si>
  <si>
    <t>1,094</t>
  </si>
  <si>
    <t>4,746</t>
  </si>
  <si>
    <t>4,885</t>
  </si>
  <si>
    <t>135</t>
  </si>
  <si>
    <t>-860</t>
  </si>
  <si>
    <t>-3,743</t>
  </si>
  <si>
    <t>-96</t>
  </si>
  <si>
    <t>1,003</t>
  </si>
  <si>
    <t>55</t>
  </si>
  <si>
    <t>-131</t>
  </si>
  <si>
    <t>-393</t>
  </si>
  <si>
    <t>-70</t>
  </si>
  <si>
    <t>-99</t>
  </si>
  <si>
    <t>67</t>
  </si>
  <si>
    <t>-68</t>
  </si>
  <si>
    <t>104,475,189</t>
  </si>
  <si>
    <t>104,471,924</t>
  </si>
  <si>
    <t>105,261,633</t>
  </si>
  <si>
    <t>105,496,714</t>
  </si>
  <si>
    <t>Interest on loans &amp; short-term deposits</t>
  </si>
  <si>
    <t>Weighted average number of outstanding shares, basic</t>
  </si>
  <si>
    <t>Weighted average number of outstanding shares, diluted</t>
  </si>
  <si>
    <t xml:space="preserve">Share of other comprehensive income of associates and joint ventures </t>
  </si>
  <si>
    <t>-102</t>
  </si>
  <si>
    <t>240</t>
  </si>
  <si>
    <t>739</t>
  </si>
  <si>
    <t>404</t>
  </si>
  <si>
    <t>-20</t>
  </si>
  <si>
    <t xml:space="preserve">Acquisition (-) of tangible and intangible assets (capex) </t>
  </si>
  <si>
    <t>-220</t>
  </si>
  <si>
    <t>of which cash flow related to the sale of real estate in the context of restructuring, dismantling or remediation</t>
  </si>
  <si>
    <t>-53</t>
  </si>
  <si>
    <t>342</t>
  </si>
  <si>
    <t>-384</t>
  </si>
  <si>
    <t>-261</t>
  </si>
  <si>
    <t>-254</t>
  </si>
  <si>
    <t>-468</t>
  </si>
  <si>
    <t>130</t>
  </si>
  <si>
    <t>410</t>
  </si>
  <si>
    <t xml:space="preserve">Intangible assets </t>
  </si>
  <si>
    <t xml:space="preserve">Goodwill </t>
  </si>
  <si>
    <t>753</t>
  </si>
  <si>
    <t>1,994</t>
  </si>
  <si>
    <t>329</t>
  </si>
  <si>
    <t>193</t>
  </si>
  <si>
    <t>226</t>
  </si>
  <si>
    <t>3,996</t>
  </si>
  <si>
    <t>Assets held for sale</t>
  </si>
  <si>
    <t>2,156</t>
  </si>
  <si>
    <t>6,153</t>
  </si>
  <si>
    <t>609</t>
  </si>
  <si>
    <t>62</t>
  </si>
  <si>
    <t>1,082</t>
  </si>
  <si>
    <t>627</t>
  </si>
  <si>
    <t>580</t>
  </si>
  <si>
    <t>1,838</t>
  </si>
  <si>
    <t>3,226</t>
  </si>
  <si>
    <t xml:space="preserve">Other liabilities </t>
  </si>
  <si>
    <t>196</t>
  </si>
  <si>
    <t>332</t>
  </si>
  <si>
    <t>773</t>
  </si>
  <si>
    <t>382</t>
  </si>
  <si>
    <t>1,845</t>
  </si>
  <si>
    <t>Balance on December 31, 2025</t>
  </si>
  <si>
    <t>1,494</t>
  </si>
  <si>
    <t>-394</t>
  </si>
  <si>
    <t>-379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</si>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</sst>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1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_ ;_ * \-#,##0_ ;_ * &quot;-&quot;_ ;_ @_ "/>
    <numFmt numFmtId="170" formatCode="_ * #,##0.00_ ;_ * \-#,##0.00_ ;_ * &quot;-&quot;??_ ;_ @_ "/>
    <numFmt numFmtId="171" formatCode="#,##0;\(#,##0\);\-"/>
    <numFmt numFmtId="172" formatCode="#,##0;\ \(#,##0\)"/>
    <numFmt numFmtId="173" formatCode="0%;\(0\)%"/>
    <numFmt numFmtId="174" formatCode="0;\-0;"/>
    <numFmt numFmtId="175" formatCode="_-* #,##0.00\ _F_-;\-* #,##0.00\ _F_-;_-* &quot;-&quot;??\ _F_-;_-@_-"/>
    <numFmt numFmtId="176" formatCode="0.0%"/>
    <numFmt numFmtId="177" formatCode="#,##0.000"/>
    <numFmt numFmtId="178" formatCode="0.000"/>
    <numFmt numFmtId="179" formatCode="#,##0;\-#,##0;&quot;-&quot;"/>
    <numFmt numFmtId="180" formatCode="mmmmm"/>
    <numFmt numFmtId="181" formatCode="&quot;R$&quot;#,##0_);\(&quot;R$&quot;#,##0\)"/>
    <numFmt numFmtId="182" formatCode="#,##0\ &quot;F&quot;;[Red]\-#,##0\ &quot;F&quot;"/>
    <numFmt numFmtId="183" formatCode="#,##0.00\ &quot;F&quot;;[Red]\-#,##0.00\ &quot;F&quot;"/>
    <numFmt numFmtId="184" formatCode="_-* #,##0\ _F_-;\-* #,##0\ _F_-;_-* &quot;-&quot;\ _F_-;_-@_-"/>
    <numFmt numFmtId="185" formatCode="#,##0.0;\(#,##0.0\);\-"/>
    <numFmt numFmtId="186" formatCode="#,##0.0;\ \(#,##0.0\)"/>
    <numFmt numFmtId="187" formatCode="0.0"/>
    <numFmt numFmtId="188" formatCode="0.00000"/>
    <numFmt numFmtId="189" formatCode="d/mm/yyyy;@"/>
    <numFmt numFmtId="190" formatCode="#,##0.00;\(#,##0.00\);\-"/>
    <numFmt numFmtId="191" formatCode="#,##0.0\ ;\(#,##0.0\)"/>
    <numFmt numFmtId="192" formatCode="#,##0,;;;&quot;$K&quot;"/>
    <numFmt numFmtId="193" formatCode="0.0%_);\(0.0%\)"/>
    <numFmt numFmtId="194" formatCode="_-* #,##0\ _S_k_-;\-* #,##0\ _S_k_-;_-* &quot;-&quot;\ _S_k_-;_-@_-"/>
    <numFmt numFmtId="195" formatCode="_-* #,##0.00\ _S_k_-;\-* #,##0.00\ _S_k_-;_-* &quot;-&quot;??\ _S_k_-;_-@_-"/>
    <numFmt numFmtId="196" formatCode="#,##0.0_);\(#,##0.0\);0_._0_)"/>
    <numFmt numFmtId="197" formatCode="@&quot; ($)&quot;"/>
    <numFmt numFmtId="198" formatCode="#,000\_x0000_"/>
    <numFmt numFmtId="199" formatCode="@&quot; (%)&quot;"/>
    <numFmt numFmtId="200" formatCode="\N\k\r0\b\n"/>
    <numFmt numFmtId="201" formatCode="@&quot; (£)&quot;"/>
    <numFmt numFmtId="202" formatCode="#,##0.0_);\(#,##0.0\)"/>
    <numFmt numFmtId="203" formatCode="#,##0_ ;\-#,##0\ "/>
    <numFmt numFmtId="204" formatCode="@&quot; (€)&quot;"/>
    <numFmt numFmtId="205" formatCode="@&quot; (x)&quot;"/>
    <numFmt numFmtId="206" formatCode="0.0_)\%;\(0.0\)\%;0.0_)\%;@_)_%"/>
    <numFmt numFmtId="207" formatCode="#,##0.0_)_%;\(#,##0.0\)_%;0.0_)_%;@_)_%"/>
    <numFmt numFmtId="208" formatCode="\$0.00;\(\$0.00\)"/>
    <numFmt numFmtId="209" formatCode=";;;"/>
    <numFmt numFmtId="210" formatCode="&quot;:&quot;\ 0.0%"/>
    <numFmt numFmtId="211" formatCode="#,##0.0_x;\(#,##0.0\)_x;0.0_x;@_x"/>
    <numFmt numFmtId="212" formatCode="0_)"/>
    <numFmt numFmtId="213" formatCode="0.00%_);\(0.00%\)"/>
    <numFmt numFmtId="214" formatCode="#,##0.0_x_x;\(#,##0.0\)_x_x;0.0_x_x;@_x_x"/>
    <numFmt numFmtId="215" formatCode="0.0000_)"/>
    <numFmt numFmtId="216" formatCode="0&quot;E&quot;"/>
    <numFmt numFmtId="217" formatCode="#,##0.0_x_x_x;\(#,##0.0\)_x_x_x;0.0_x_x_x;@_x_x_x"/>
    <numFmt numFmtId="218" formatCode="\€\ 0.0"/>
    <numFmt numFmtId="219" formatCode="&quot;$&quot;_(#,##0.00_);&quot;$&quot;\(#,##0.00\)"/>
    <numFmt numFmtId="220" formatCode="#,##0.0_x_x_x_x;\(#,##0.0\)_x_x_x_x;0.0_x_x_x_x;@_x_x_x_x"/>
    <numFmt numFmtId="221" formatCode="0.00%;\(0.00%\)"/>
    <numFmt numFmtId="222" formatCode="0&quot;A&quot;"/>
    <numFmt numFmtId="223" formatCode="0.0_)\x;\(0.0\)\x"/>
    <numFmt numFmtId="224" formatCode="#,##0.00_x;\(#,##0.00\)_x;0.00_x;@_x"/>
    <numFmt numFmtId="225" formatCode="#,##0.00_)\x;\(#,##0.00\)\x"/>
    <numFmt numFmtId="226" formatCode="#,##0_)&quot;m&quot;;\(#,##0\)&quot;m&quot;;\-_)&quot;m&quot;"/>
    <numFmt numFmtId="227" formatCode="_(&quot;kr&quot;\ * #,##0_);_(&quot;kr&quot;\ * \(#,##0\);_(&quot;kr&quot;\ * &quot;-&quot;_);_(@_)"/>
    <numFmt numFmtId="228" formatCode="#,##0.00_x_x;\(#,##0.00\)_x_x;0_x_x;@_x_x"/>
    <numFmt numFmtId="229" formatCode="0.0\ \x;\(0.0\ \x\)"/>
    <numFmt numFmtId="230" formatCode="#,##0_)&quot;p&quot;;\(#,##0\)&quot;p&quot;;\-_)&quot;p&quot;"/>
    <numFmt numFmtId="231" formatCode="_(&quot;kr&quot;\ * #,##0.00_);_(&quot;kr&quot;\ * \(#,##0.00\);_(&quot;kr&quot;\ * &quot;-&quot;??_);_(@_)"/>
    <numFmt numFmtId="232" formatCode="#,##0.00_x_x_x_x;\(#,##0.00\)_x_x_x_x;0.00_x_x_x_x;@_x_x_x_x"/>
    <numFmt numFmtId="233" formatCode="#,##0.0%;\(#,##0.0\)%"/>
    <numFmt numFmtId="234" formatCode="#,##0_x;\(#,##0\)_x;0_x;@_x"/>
    <numFmt numFmtId="235" formatCode="#,##0_x_x;\(#,##0\)_x_x;0_x_x;@_x_x"/>
    <numFmt numFmtId="236" formatCode="&quot;$&quot;#,##0.000_);[Red]\(&quot;$&quot;#,##0.000\)"/>
    <numFmt numFmtId="237" formatCode="#,##0_x_x_x;\(#,##0\)_x_x_x;0_x_x_x;@_x_x_x"/>
    <numFmt numFmtId="238" formatCode="#,##0_x_x_x_x;\(#,##0\)_x_x_x_x;0_x_x_x_x;@_x_x_x_x"/>
    <numFmt numFmtId="239" formatCode="#,##0.0_)_x;\(#,##0.0\)_x"/>
    <numFmt numFmtId="240" formatCode="#,##0.0_);\(#,##0.0\);#,##0.0_);@_)"/>
    <numFmt numFmtId="241" formatCode="dd\-mmm\-yy_)"/>
    <numFmt numFmtId="242" formatCode="&quot;NWC @ &quot;\ 0.0%"/>
    <numFmt numFmtId="243" formatCode="&quot;$&quot;_(#,##0.00_);&quot;$&quot;\(#,##0.00\);&quot;$&quot;_(0.00_);@_)"/>
    <numFmt numFmtId="244" formatCode="&quot;£&quot;_(#,##0.00_);&quot;£&quot;\(#,##0.00\);&quot;£&quot;_(0.00_);@_)"/>
    <numFmt numFmtId="245" formatCode="#,##0.0_ ;[Red]\-#,##0.0\ "/>
    <numFmt numFmtId="246" formatCode="_-* #,##0.0_-_x_x;\-* #,##0.0_-_x_x;_-* &quot;-&quot;??_-_x_x;_-@_-_x_x"/>
    <numFmt numFmtId="247" formatCode="#,##0_);\(#,##0\);0"/>
    <numFmt numFmtId="248" formatCode="0.0_)\%;\(0.0\)\%"/>
    <numFmt numFmtId="249" formatCode="#,##0_);\(#,##0\);0__"/>
    <numFmt numFmtId="250" formatCode="_-* #,##0.0_-_x;\-* #,##0.0_-_x;_-* &quot;-&quot;??_-_x;_-@_-_x"/>
    <numFmt numFmtId="251" formatCode="0.0_x_x"/>
    <numFmt numFmtId="252" formatCode="#,##0.000000000000"/>
    <numFmt numFmtId="253" formatCode="0.0_x_x_x"/>
    <numFmt numFmtId="254" formatCode="0.00_)\%;\(0.00\)\%"/>
    <numFmt numFmtId="255" formatCode="General_x_x_x"/>
    <numFmt numFmtId="256" formatCode="0.0_)\p;\(0.0\)\p"/>
    <numFmt numFmtId="257" formatCode="#,##0.0_);%%\(#,##0.0\);0_._0_)"/>
    <numFmt numFmtId="258" formatCode="0.000%_x"/>
    <numFmt numFmtId="259" formatCode="#,##0.0_);\ \ \(#,##0.0\);0_._0_)"/>
    <numFmt numFmtId="260" formatCode="#,##0_);\ \ \ \ \(#,##0\);0__\)"/>
    <numFmt numFmtId="261" formatCode="0.000%"/>
    <numFmt numFmtId="262" formatCode="#,##0.0_)_%;\(#,##0.0\)_%"/>
    <numFmt numFmtId="263" formatCode="mmm\-yyyy"/>
    <numFmt numFmtId="264" formatCode="&quot;£&quot;_(#,##0.00_);&quot;£&quot;\(#,##0.00\)"/>
    <numFmt numFmtId="265" formatCode="#,##0.0_)\x;\(#,##0.0\)\x"/>
    <numFmt numFmtId="266" formatCode="#,##0.00_);\(#,##0.00\);0.00_);@_)"/>
    <numFmt numFmtId="267" formatCode="0.0_)"/>
    <numFmt numFmtId="268" formatCode="_(* #,##0_);_(* \(#,##0\);_(* &quot;-&quot;??_);_(@_)"/>
    <numFmt numFmtId="269" formatCode="_-* #,##0\ &quot;Pta&quot;_-;\-* #,##0\ &quot;Pta&quot;_-;_-* &quot;-&quot;\ &quot;Pta&quot;_-;_-@_-"/>
    <numFmt numFmtId="270" formatCode="0.000000%"/>
    <numFmt numFmtId="271" formatCode="\€_(#,##0.00_);\€\(#,##0.00\);\€_(0.00_);@_)"/>
    <numFmt numFmtId="272" formatCode="0.00_)"/>
    <numFmt numFmtId="273" formatCode="#,##0_);\(#,##0\);0_._0_)"/>
    <numFmt numFmtId="274" formatCode="#,##0_)\x;\(#,##0\)\x;0_)\x;@_)_x"/>
    <numFmt numFmtId="275" formatCode="#,##0.0_)\x;\(#,##0.0\)\x;0.0_)\x;@_)_x"/>
    <numFmt numFmtId="276" formatCode="#,##0_ ;[Red]\-#,##0\ "/>
    <numFmt numFmtId="277" formatCode="#,##0\ &quot;Pta&quot;;\-#,##0\ &quot;Pta&quot;"/>
    <numFmt numFmtId="278" formatCode="#,##0_);\(#,##0\);\-_)"/>
    <numFmt numFmtId="279" formatCode="0.000000000"/>
    <numFmt numFmtId="280" formatCode="_-* #,##0\ _p_t_a_-;\-* #,##0\ _p_t_a_-;_-* &quot;-&quot;\ _p_t_a_-;_-@_-"/>
    <numFmt numFmtId="281" formatCode="#,##0.0&quot; x&quot;"/>
    <numFmt numFmtId="282" formatCode="#,##0.0\ _x"/>
    <numFmt numFmtId="283" formatCode="#,##0.0_);\ \ \ \ \(#,##0.0\);0_._0_)"/>
    <numFmt numFmtId="284" formatCode="#,##0_);\(#,##0\);0__\)"/>
    <numFmt numFmtId="285" formatCode="&quot;$&quot;#,##0.0000_);[Red]\(&quot;$&quot;#,##0.0000\)"/>
    <numFmt numFmtId="286" formatCode="General_)"/>
    <numFmt numFmtId="287" formatCode="#,##0_)_x;\(#,##0\)_x;0_)_x;@_)_x"/>
    <numFmt numFmtId="288" formatCode="#,##0.0_)_x;\(#,##0.0\)_x;0.0_)_x;@_)_x"/>
    <numFmt numFmtId="289" formatCode="_-* #,##0.00\ _p_t_a_-;\-* #,##0.00\ _p_t_a_-;_-* &quot;-&quot;??\ _p_t_a_-;_-@_-"/>
    <numFmt numFmtId="290" formatCode="&quot;$&quot;#,##0.0_);[Red]\(&quot;$&quot;#,##0.0\)"/>
    <numFmt numFmtId="291" formatCode="#,##0.000_);\(#,##0.000\)"/>
    <numFmt numFmtId="292" formatCode="#,##0.00\ &quot;Pta&quot;;\-#,##0.00\ &quot;Pta&quot;"/>
    <numFmt numFmtId="293" formatCode="#,##0_);\(#,##0\);\-_);"/>
    <numFmt numFmtId="294" formatCode="_-&quot;£&quot;* #,##0_-;\-&quot;£&quot;* #,##0_-;_-&quot;£&quot;* &quot;-&quot;??_-;_-@_-"/>
    <numFmt numFmtId="295" formatCode="_-* #,##0.000\ _P_t_s_-;\-* #,##0.000\ _P_t_s_-;_-* &quot;-&quot;??\ _P_t_s_-;_-@_-"/>
    <numFmt numFmtId="296" formatCode="0.0000%"/>
    <numFmt numFmtId="297" formatCode="&quot;!&quot;#,##0_);\(&quot;!&quot;#,##0\)"/>
    <numFmt numFmtId="298" formatCode="#,##0.00\ &quot;Pta&quot;;[Red]\-#,##0.00\ &quot;Pta&quot;"/>
    <numFmt numFmtId="299" formatCode="0.0%;\(0.0\)%"/>
    <numFmt numFmtId="300" formatCode="_-&quot;$&quot;* #,##0.00_-;\-&quot;$&quot;* #,##0.00_-;_-&quot;$&quot;* &quot;-&quot;??_-;_-@_-"/>
    <numFmt numFmtId="301" formatCode="#,##0;\(#,##0\)"/>
    <numFmt numFmtId="302" formatCode="#,##0.00;&quot;n.s.&quot;;\-"/>
    <numFmt numFmtId="303" formatCode="0.0%;\(0.0%\);\-"/>
    <numFmt numFmtId="304" formatCode="_-* #,##0\ &quot;Sk&quot;_-;\-* #,##0\ &quot;Sk&quot;_-;_-* &quot;-&quot;\ &quot;Sk&quot;_-;_-@_-"/>
    <numFmt numFmtId="305" formatCode="#,##0.0;\(#,##0.0\)"/>
    <numFmt numFmtId="306" formatCode="m\-d\-yy"/>
    <numFmt numFmtId="307" formatCode="0\A"/>
    <numFmt numFmtId="308" formatCode="#,##0_(;\(#,##0\)"/>
    <numFmt numFmtId="309" formatCode="#,##0.00&quot; $&quot;;\-#,##0.00&quot; $&quot;"/>
    <numFmt numFmtId="310" formatCode="&quot;Equity value in DKr @ &quot;0.00"/>
    <numFmt numFmtId="311" formatCode="_._.* #,##0.0_)_%;_._.* \(#,##0.0\)_%;_._.* \ .0_)_%"/>
    <numFmt numFmtId="312" formatCode="_._.* #,##0.000_)_%;_._.* \(#,##0.000\)_%;_._.* \ .000_)_%"/>
    <numFmt numFmtId="313" formatCode="0.00_);\(0.00\);0.00"/>
    <numFmt numFmtId="314" formatCode="_._.&quot;$&quot;* #,##0.0_)_%;_._.&quot;$&quot;* \(#,##0.0\)_%;_._.&quot;$&quot;* \ .0_)_%"/>
    <numFmt numFmtId="315" formatCode="&quot;$&quot;* #,##0.00_);&quot;$&quot;* \(#,##0.00\)"/>
    <numFmt numFmtId="316" formatCode="_(&quot;Cr$&quot;\ * #,##0_);_(&quot;Cr$&quot;\ * \(#,##0\);_(&quot;Cr$&quot;\ * &quot;-&quot;_);_(@_)"/>
    <numFmt numFmtId="317" formatCode="#,##0;\(#,##0\);\-\ "/>
    <numFmt numFmtId="318" formatCode="_(* #,###.00_);_(* \(#,###.00\);_(* &quot;-&quot;??_);_(@_)"/>
    <numFmt numFmtId="319" formatCode="0.0_x"/>
    <numFmt numFmtId="320" formatCode="_-* #,##0\ _z_?_-;\-* #,##0\ _z_?_-;_-* &quot;-&quot;\ _z_?_-;_-@_-"/>
    <numFmt numFmtId="321" formatCode="_-* #,##0.00\ _z_?_-;\-* #,##0.00\ _z_?_-;_-* &quot;-&quot;??\ _z_?_-;_-@_-"/>
    <numFmt numFmtId="322" formatCode="_-* #,##0\ _z_ł_-;\-* #,##0\ _z_ł_-;_-* &quot;-&quot;\ _z_ł_-;_-@_-"/>
    <numFmt numFmtId="323" formatCode="_-* #,##0\ _z_l_-;\-* #,##0\ _z_l_-;_-* &quot;-&quot;\ _z_l_-;_-@_-"/>
    <numFmt numFmtId="324" formatCode="_-* #,##0.00\ _z_ł_-;\-* #,##0.00\ _z_ł_-;_-* &quot;-&quot;??\ _z_ł_-;_-@_-"/>
    <numFmt numFmtId="325" formatCode="_-* #,##0.00\ _z_l_-;\-* #,##0.00\ _z_l_-;_-* &quot;-&quot;??\ _z_l_-;_-@_-"/>
    <numFmt numFmtId="326" formatCode="#,##0.0_);[Red]\(#,##0.0\)"/>
    <numFmt numFmtId="327" formatCode="_-[$€-2]\ * #,##0.00_-;\-[$€-2]\ * #,##0.00_-;_-[$€-2]\ * &quot;-&quot;??_-"/>
    <numFmt numFmtId="328" formatCode="_-* #,##0.0_-;\-* #,##0.0_-;_-* &quot;-&quot;??_-;_-@_-"/>
    <numFmt numFmtId="329" formatCode="0;\-0;&quot;-&quot;"/>
    <numFmt numFmtId="330" formatCode="#,##0;\(##,#00"/>
    <numFmt numFmtId="331" formatCode="#,##0,,,\ ;;;&quot;Gb/s&quot;"/>
    <numFmt numFmtId="332" formatCode="0;;"/>
    <numFmt numFmtId="333" formatCode="_-* #,##0_-;\-* #,##0_-;_-* &quot;-&quot;??_-;_-@_-"/>
    <numFmt numFmtId="334" formatCode="0.00_);\(0.00\);0.00_)"/>
    <numFmt numFmtId="335" formatCode="\k\$\ 0.000"/>
    <numFmt numFmtId="336" formatCode="#,##0,;;;&quot;Kb/s&quot;"/>
    <numFmt numFmtId="337" formatCode="_-* #,##0.00\ &quot;Sk&quot;_-;\-* #,##0.00\ &quot;Sk&quot;_-;_-* &quot;-&quot;??\ &quot;Sk&quot;_-;_-@_-"/>
    <numFmt numFmtId="338" formatCode="#,##0,,;;;&quot;Mb/s&quot;"/>
    <numFmt numFmtId="339" formatCode="0.00%;\ \(&quot;n.s.&quot;\);\-"/>
    <numFmt numFmtId="340" formatCode="_(&quot;$&quot;\ * #,##0.00_);_(&quot;$&quot;\ * \(#,##0.00\);_(&quot;$&quot;\ * &quot;-&quot;??_);_(@_)"/>
    <numFmt numFmtId="341" formatCode="#,##0.0\x_);\(#,##0.0\x\);#,##0.0\x_);@_)"/>
    <numFmt numFmtId="342" formatCode="#,##0.0_)\x;\(#,##0.0\)\x;#,##0.0_)\x;@_)_x"/>
    <numFmt numFmtId="343" formatCode="###0.0_x;\(###0.0\)_x"/>
    <numFmt numFmtId="344" formatCode="\(&quot;$&quot;\ 000\)"/>
    <numFmt numFmtId="345" formatCode="dd\.mm\.yyyy"/>
    <numFmt numFmtId="346" formatCode="#,##0_);[Red]\(#,##0\);&quot;-&quot;"/>
    <numFmt numFmtId="347" formatCode="#,##0;\-\ #,##0;_-\ &quot;- &quot;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\+0.0%;\-0.0%"/>
  </numFmts>
  <fonts count="29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sz val="1"/>
      <color theme="1"/>
      <name val="Roboto Light"/>
    </font>
    <font>
      <sz val="8"/>
      <name val="Roboto"/>
    </font>
  </fonts>
  <fills count="1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F4FF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</borders>
  <cellStyleXfs count="18017">
    <xf numFmtId="327" fontId="0" fillId="0" borderId="0"/>
    <xf numFmtId="9" fontId="5" fillId="0" borderId="0" applyFont="0" applyFill="0" applyBorder="0" applyAlignment="0" applyProtection="0"/>
    <xf numFmtId="327" fontId="8" fillId="0" borderId="0"/>
    <xf numFmtId="9" fontId="8" fillId="0" borderId="0" applyFont="0" applyFill="0" applyBorder="0" applyAlignment="0" applyProtection="0"/>
    <xf numFmtId="327" fontId="9" fillId="0" borderId="0"/>
    <xf numFmtId="168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8" fillId="0" borderId="0"/>
    <xf numFmtId="327" fontId="8" fillId="0" borderId="0"/>
    <xf numFmtId="327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6" fillId="22" borderId="0" applyNumberFormat="0" applyBorder="0" applyAlignment="0" applyProtection="0"/>
    <xf numFmtId="327" fontId="26" fillId="23" borderId="0" applyNumberFormat="0" applyBorder="0" applyAlignment="0" applyProtection="0"/>
    <xf numFmtId="327" fontId="27" fillId="24" borderId="0" applyNumberFormat="0" applyBorder="0" applyAlignment="0" applyProtection="0"/>
    <xf numFmtId="327" fontId="27" fillId="25" borderId="0" applyNumberFormat="0" applyBorder="0" applyAlignment="0" applyProtection="0"/>
    <xf numFmtId="327" fontId="27" fillId="25" borderId="0" applyNumberFormat="0" applyBorder="0" applyAlignment="0" applyProtection="0"/>
    <xf numFmtId="327" fontId="26" fillId="26" borderId="0" applyNumberFormat="0" applyBorder="0" applyAlignment="0" applyProtection="0"/>
    <xf numFmtId="327" fontId="26" fillId="27" borderId="0" applyNumberFormat="0" applyBorder="0" applyAlignment="0" applyProtection="0"/>
    <xf numFmtId="327" fontId="27" fillId="28" borderId="0" applyNumberFormat="0" applyBorder="0" applyAlignment="0" applyProtection="0"/>
    <xf numFmtId="327" fontId="27" fillId="29" borderId="0" applyNumberFormat="0" applyBorder="0" applyAlignment="0" applyProtection="0"/>
    <xf numFmtId="327" fontId="27" fillId="29" borderId="0" applyNumberFormat="0" applyBorder="0" applyAlignment="0" applyProtection="0"/>
    <xf numFmtId="327" fontId="26" fillId="30" borderId="0" applyNumberFormat="0" applyBorder="0" applyAlignment="0" applyProtection="0"/>
    <xf numFmtId="327" fontId="26" fillId="31" borderId="0" applyNumberFormat="0" applyBorder="0" applyAlignment="0" applyProtection="0"/>
    <xf numFmtId="327" fontId="27" fillId="32" borderId="0" applyNumberFormat="0" applyBorder="0" applyAlignment="0" applyProtection="0"/>
    <xf numFmtId="327" fontId="27" fillId="33" borderId="0" applyNumberFormat="0" applyBorder="0" applyAlignment="0" applyProtection="0"/>
    <xf numFmtId="327" fontId="27" fillId="33" borderId="0" applyNumberFormat="0" applyBorder="0" applyAlignment="0" applyProtection="0"/>
    <xf numFmtId="327" fontId="26" fillId="26" borderId="0" applyNumberFormat="0" applyBorder="0" applyAlignment="0" applyProtection="0"/>
    <xf numFmtId="327" fontId="26" fillId="34" borderId="0" applyNumberFormat="0" applyBorder="0" applyAlignment="0" applyProtection="0"/>
    <xf numFmtId="327" fontId="27" fillId="27" borderId="0" applyNumberFormat="0" applyBorder="0" applyAlignment="0" applyProtection="0"/>
    <xf numFmtId="327" fontId="27" fillId="35" borderId="0" applyNumberFormat="0" applyBorder="0" applyAlignment="0" applyProtection="0"/>
    <xf numFmtId="327" fontId="27" fillId="35" borderId="0" applyNumberFormat="0" applyBorder="0" applyAlignment="0" applyProtection="0"/>
    <xf numFmtId="327" fontId="26" fillId="36" borderId="0" applyNumberFormat="0" applyBorder="0" applyAlignment="0" applyProtection="0"/>
    <xf numFmtId="327" fontId="26" fillId="37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6" fillId="38" borderId="0" applyNumberFormat="0" applyBorder="0" applyAlignment="0" applyProtection="0"/>
    <xf numFmtId="327" fontId="26" fillId="39" borderId="0" applyNumberFormat="0" applyBorder="0" applyAlignment="0" applyProtection="0"/>
    <xf numFmtId="327" fontId="27" fillId="40" borderId="0" applyNumberFormat="0" applyBorder="0" applyAlignment="0" applyProtection="0"/>
    <xf numFmtId="327" fontId="27" fillId="41" borderId="0" applyNumberFormat="0" applyBorder="0" applyAlignment="0" applyProtection="0"/>
    <xf numFmtId="327" fontId="27" fillId="41" borderId="0" applyNumberFormat="0" applyBorder="0" applyAlignment="0" applyProtection="0"/>
    <xf numFmtId="327" fontId="28" fillId="0" borderId="0" applyNumberFormat="0" applyFill="0" applyBorder="0" applyAlignment="0" applyProtection="0"/>
    <xf numFmtId="327" fontId="29" fillId="38" borderId="0" applyNumberFormat="0" applyBorder="0" applyAlignment="0" applyProtection="0"/>
    <xf numFmtId="179" fontId="12" fillId="0" borderId="0" applyFill="0" applyBorder="0" applyAlignment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2" fillId="0" borderId="14" applyNumberFormat="0" applyFill="0" applyAlignment="0" applyProtection="0"/>
    <xf numFmtId="327" fontId="33" fillId="35" borderId="15" applyNumberFormat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27" fontId="8" fillId="44" borderId="16" applyNumberFormat="0" applyFont="0" applyAlignment="0" applyProtection="0"/>
    <xf numFmtId="167" fontId="8" fillId="0" borderId="0" applyFont="0" applyFill="0" applyBorder="0" applyAlignment="0" applyProtection="0"/>
    <xf numFmtId="327" fontId="34" fillId="45" borderId="0" applyNumberFormat="0" applyBorder="0" applyAlignment="0" applyProtection="0"/>
    <xf numFmtId="327" fontId="34" fillId="46" borderId="0" applyNumberFormat="0" applyBorder="0" applyAlignment="0" applyProtection="0"/>
    <xf numFmtId="327" fontId="34" fillId="47" borderId="0" applyNumberFormat="0" applyBorder="0" applyAlignment="0" applyProtection="0"/>
    <xf numFmtId="327" fontId="35" fillId="13" borderId="12" applyNumberFormat="0" applyAlignment="0" applyProtection="0"/>
    <xf numFmtId="327" fontId="8" fillId="0" borderId="0" applyFont="0" applyFill="0" applyBorder="0" applyAlignment="0" applyProtection="0"/>
    <xf numFmtId="327" fontId="36" fillId="0" borderId="0" applyNumberFormat="0" applyFill="0" applyBorder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26" fillId="31" borderId="0" applyNumberFormat="0" applyBorder="0" applyAlignment="0" applyProtection="0"/>
    <xf numFmtId="327" fontId="38" fillId="10" borderId="0" applyNumberFormat="0" applyBorder="0" applyAlignment="0" applyProtection="0"/>
    <xf numFmtId="327" fontId="20" fillId="0" borderId="17" applyNumberFormat="0" applyAlignment="0" applyProtection="0">
      <alignment horizontal="left" vertical="center"/>
    </xf>
    <xf numFmtId="327" fontId="20" fillId="0" borderId="18">
      <alignment horizontal="left" vertical="center"/>
    </xf>
    <xf numFmtId="327" fontId="39" fillId="0" borderId="19" applyNumberFormat="0" applyFill="0" applyAlignment="0" applyProtection="0"/>
    <xf numFmtId="327" fontId="40" fillId="0" borderId="20" applyNumberFormat="0" applyFill="0" applyAlignment="0" applyProtection="0"/>
    <xf numFmtId="327" fontId="41" fillId="0" borderId="21" applyNumberFormat="0" applyFill="0" applyAlignment="0" applyProtection="0"/>
    <xf numFmtId="327" fontId="41" fillId="0" borderId="0" applyNumberFormat="0" applyFill="0" applyBorder="0" applyAlignment="0" applyProtection="0"/>
    <xf numFmtId="327" fontId="42" fillId="39" borderId="13" applyNumberFormat="0" applyAlignment="0" applyProtection="0"/>
    <xf numFmtId="327" fontId="43" fillId="9" borderId="0" applyNumberFormat="0" applyBorder="0" applyAlignment="0" applyProtection="0"/>
    <xf numFmtId="327" fontId="38" fillId="0" borderId="22" applyNumberFormat="0" applyFill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327" fontId="38" fillId="39" borderId="0" applyNumberFormat="0" applyBorder="0" applyAlignment="0" applyProtection="0"/>
    <xf numFmtId="327" fontId="44" fillId="48" borderId="0" applyNumberFormat="0" applyBorder="0" applyAlignment="0" applyProtection="0"/>
    <xf numFmtId="327" fontId="8" fillId="0" borderId="0"/>
    <xf numFmtId="327" fontId="9" fillId="0" borderId="0"/>
    <xf numFmtId="327" fontId="8" fillId="0" borderId="0"/>
    <xf numFmtId="327" fontId="8" fillId="0" borderId="0"/>
    <xf numFmtId="327" fontId="26" fillId="0" borderId="0"/>
    <xf numFmtId="327" fontId="26" fillId="0" borderId="0"/>
    <xf numFmtId="327" fontId="26" fillId="0" borderId="0"/>
    <xf numFmtId="327" fontId="45" fillId="0" borderId="0"/>
    <xf numFmtId="327" fontId="8" fillId="0" borderId="0"/>
    <xf numFmtId="327" fontId="9" fillId="0" borderId="0"/>
    <xf numFmtId="327" fontId="8" fillId="0" borderId="0"/>
    <xf numFmtId="327" fontId="8" fillId="0" borderId="0"/>
    <xf numFmtId="327" fontId="22" fillId="38" borderId="13" applyNumberFormat="0" applyFont="0" applyAlignment="0" applyProtection="0"/>
    <xf numFmtId="327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0" borderId="0"/>
    <xf numFmtId="327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49" fillId="0" borderId="0"/>
    <xf numFmtId="327" fontId="22" fillId="69" borderId="11"/>
    <xf numFmtId="4" fontId="50" fillId="61" borderId="23" applyNumberFormat="0" applyProtection="0">
      <alignment horizontal="right" vertical="center"/>
    </xf>
    <xf numFmtId="327" fontId="38" fillId="10" borderId="0" applyNumberFormat="0" applyBorder="0" applyAlignment="0" applyProtection="0"/>
    <xf numFmtId="18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51" fillId="0" borderId="0" applyNumberFormat="0" applyFill="0" applyBorder="0" applyAlignment="0" applyProtection="0"/>
    <xf numFmtId="327" fontId="46" fillId="42" borderId="23" applyNumberFormat="0" applyAlignment="0" applyProtection="0"/>
    <xf numFmtId="327" fontId="52" fillId="0" borderId="0"/>
    <xf numFmtId="327" fontId="2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right"/>
    </xf>
    <xf numFmtId="327" fontId="8" fillId="0" borderId="0" applyNumberFormat="0" applyFont="0" applyFill="0" applyBorder="0" applyProtection="0">
      <alignment horizontal="left"/>
    </xf>
    <xf numFmtId="327" fontId="54" fillId="0" borderId="0" applyNumberFormat="0" applyFill="0" applyBorder="0" applyAlignment="0" applyProtection="0">
      <alignment horizontal="right"/>
    </xf>
    <xf numFmtId="327" fontId="54" fillId="0" borderId="0" applyNumberFormat="0" applyFill="0" applyBorder="0" applyProtection="0">
      <alignment horizontal="left"/>
    </xf>
    <xf numFmtId="327" fontId="36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6" fillId="0" borderId="27" applyNumberFormat="0" applyFill="0" applyAlignment="0" applyProtection="0"/>
    <xf numFmtId="327" fontId="57" fillId="0" borderId="28" applyNumberFormat="0" applyFill="0" applyAlignment="0" applyProtection="0"/>
    <xf numFmtId="327" fontId="58" fillId="0" borderId="29" applyNumberFormat="0" applyFill="0" applyAlignment="0" applyProtection="0"/>
    <xf numFmtId="327" fontId="58" fillId="0" borderId="0" applyNumberFormat="0" applyFill="0" applyBorder="0" applyAlignment="0" applyProtection="0"/>
    <xf numFmtId="327" fontId="34" fillId="0" borderId="30" applyNumberFormat="0" applyFill="0" applyAlignment="0" applyProtection="0"/>
    <xf numFmtId="327" fontId="33" fillId="70" borderId="15" applyNumberFormat="0" applyAlignment="0" applyProtection="0"/>
    <xf numFmtId="327" fontId="59" fillId="0" borderId="0" applyNumberForma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7" fontId="60" fillId="0" borderId="0"/>
    <xf numFmtId="327" fontId="8" fillId="0" borderId="0"/>
    <xf numFmtId="327" fontId="61" fillId="0" borderId="0"/>
    <xf numFmtId="9" fontId="8" fillId="0" borderId="0" applyFont="0" applyFill="0" applyBorder="0" applyAlignment="0" applyProtection="0"/>
    <xf numFmtId="327" fontId="9" fillId="0" borderId="0"/>
    <xf numFmtId="327" fontId="9" fillId="0" borderId="0"/>
    <xf numFmtId="327" fontId="9" fillId="0" borderId="0"/>
    <xf numFmtId="327" fontId="9" fillId="0" borderId="0"/>
    <xf numFmtId="327" fontId="8" fillId="0" borderId="0"/>
    <xf numFmtId="9" fontId="8" fillId="0" borderId="0" applyFont="0" applyFill="0" applyBorder="0" applyAlignment="0" applyProtection="0"/>
    <xf numFmtId="327" fontId="8" fillId="0" borderId="0"/>
    <xf numFmtId="327" fontId="4" fillId="0" borderId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44" borderId="16" applyNumberFormat="0" applyFont="0" applyAlignment="0" applyProtection="0"/>
    <xf numFmtId="16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0" borderId="0" applyNumberFormat="0" applyFont="0" applyFill="0" applyBorder="0" applyProtection="0">
      <alignment horizontal="left"/>
    </xf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9" fontId="4" fillId="0" borderId="0" applyFont="0" applyFill="0" applyBorder="0" applyAlignment="0" applyProtection="0"/>
    <xf numFmtId="327" fontId="4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327" fontId="4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4" fillId="0" borderId="0"/>
    <xf numFmtId="327" fontId="4" fillId="0" borderId="0"/>
    <xf numFmtId="327" fontId="4" fillId="0" borderId="0"/>
    <xf numFmtId="191" fontId="73" fillId="0" borderId="0"/>
    <xf numFmtId="327" fontId="73" fillId="0" borderId="0"/>
    <xf numFmtId="191" fontId="73" fillId="0" borderId="0"/>
    <xf numFmtId="327" fontId="93" fillId="0" borderId="0"/>
    <xf numFmtId="327" fontId="93" fillId="0" borderId="0"/>
    <xf numFmtId="327" fontId="94" fillId="0" borderId="0"/>
    <xf numFmtId="327" fontId="95" fillId="0" borderId="0"/>
    <xf numFmtId="327" fontId="96" fillId="0" borderId="0"/>
    <xf numFmtId="327" fontId="96" fillId="0" borderId="0"/>
    <xf numFmtId="327" fontId="96" fillId="0" borderId="0"/>
    <xf numFmtId="327" fontId="97" fillId="0" borderId="0"/>
    <xf numFmtId="327" fontId="97" fillId="0" borderId="0"/>
    <xf numFmtId="327" fontId="97" fillId="0" borderId="0"/>
    <xf numFmtId="327" fontId="96" fillId="0" borderId="0"/>
    <xf numFmtId="327" fontId="96" fillId="0" borderId="0"/>
    <xf numFmtId="327" fontId="96" fillId="0" borderId="0"/>
    <xf numFmtId="327" fontId="94" fillId="0" borderId="0"/>
    <xf numFmtId="327" fontId="97" fillId="0" borderId="0"/>
    <xf numFmtId="327" fontId="97" fillId="0" borderId="0"/>
    <xf numFmtId="327" fontId="97" fillId="0" borderId="0"/>
    <xf numFmtId="327" fontId="90" fillId="0" borderId="0"/>
    <xf numFmtId="191" fontId="93" fillId="0" borderId="0"/>
    <xf numFmtId="191" fontId="93" fillId="0" borderId="0"/>
    <xf numFmtId="191" fontId="94" fillId="0" borderId="0"/>
    <xf numFmtId="191" fontId="95" fillId="0" borderId="0"/>
    <xf numFmtId="191" fontId="96" fillId="0" borderId="0"/>
    <xf numFmtId="191" fontId="96" fillId="0" borderId="0"/>
    <xf numFmtId="191" fontId="96" fillId="0" borderId="0"/>
    <xf numFmtId="191" fontId="97" fillId="0" borderId="0"/>
    <xf numFmtId="191" fontId="97" fillId="0" borderId="0"/>
    <xf numFmtId="191" fontId="97" fillId="0" borderId="0"/>
    <xf numFmtId="191" fontId="96" fillId="0" borderId="0"/>
    <xf numFmtId="191" fontId="96" fillId="0" borderId="0"/>
    <xf numFmtId="191" fontId="96" fillId="0" borderId="0"/>
    <xf numFmtId="191" fontId="94" fillId="0" borderId="0"/>
    <xf numFmtId="191" fontId="97" fillId="0" borderId="0"/>
    <xf numFmtId="191" fontId="97" fillId="0" borderId="0"/>
    <xf numFmtId="191" fontId="97" fillId="0" borderId="0"/>
    <xf numFmtId="191" fontId="90" fillId="0" borderId="0"/>
    <xf numFmtId="191" fontId="98" fillId="0" borderId="0"/>
    <xf numFmtId="192" fontId="98" fillId="0" borderId="0">
      <alignment horizontal="right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193" fontId="95" fillId="0" borderId="0" applyFont="0" applyFill="0" applyBorder="0" applyAlignment="0" applyProtection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100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327" fontId="94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0" fontId="101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4" fillId="0" borderId="0"/>
    <xf numFmtId="10" fontId="101" fillId="0" borderId="0"/>
    <xf numFmtId="9" fontId="102" fillId="0" borderId="0"/>
    <xf numFmtId="327" fontId="102" fillId="0" borderId="0"/>
    <xf numFmtId="10" fontId="102" fillId="0" borderId="0"/>
    <xf numFmtId="178" fontId="94" fillId="0" borderId="0"/>
    <xf numFmtId="327" fontId="4" fillId="0" borderId="0"/>
    <xf numFmtId="327" fontId="4" fillId="0" borderId="0"/>
    <xf numFmtId="327" fontId="4" fillId="0" borderId="0"/>
    <xf numFmtId="194" fontId="103" fillId="0" borderId="0" applyFont="0" applyFill="0" applyBorder="0" applyAlignment="0" applyProtection="0"/>
    <xf numFmtId="195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6" fontId="22" fillId="0" borderId="0"/>
    <xf numFmtId="196" fontId="22" fillId="0" borderId="0"/>
    <xf numFmtId="327" fontId="90" fillId="0" borderId="0"/>
    <xf numFmtId="327" fontId="21" fillId="0" borderId="0"/>
    <xf numFmtId="327" fontId="21" fillId="0" borderId="0"/>
    <xf numFmtId="327" fontId="21" fillId="0" borderId="0"/>
    <xf numFmtId="327" fontId="104" fillId="0" borderId="0"/>
    <xf numFmtId="327" fontId="105" fillId="0" borderId="0"/>
    <xf numFmtId="327" fontId="106" fillId="0" borderId="0"/>
    <xf numFmtId="327" fontId="97" fillId="0" borderId="0"/>
    <xf numFmtId="327" fontId="97" fillId="0" borderId="0"/>
    <xf numFmtId="327" fontId="97" fillId="0" borderId="0"/>
    <xf numFmtId="327" fontId="105" fillId="0" borderId="0"/>
    <xf numFmtId="327" fontId="107" fillId="0" borderId="0"/>
    <xf numFmtId="327" fontId="108" fillId="0" borderId="0"/>
    <xf numFmtId="327" fontId="109" fillId="0" borderId="0"/>
    <xf numFmtId="327" fontId="106" fillId="0" borderId="0"/>
    <xf numFmtId="327" fontId="107" fillId="0" borderId="0"/>
    <xf numFmtId="327" fontId="110" fillId="0" borderId="0"/>
    <xf numFmtId="196" fontId="97" fillId="0" borderId="0"/>
    <xf numFmtId="196" fontId="97" fillId="0" borderId="0"/>
    <xf numFmtId="196" fontId="97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104" fillId="0" borderId="0"/>
    <xf numFmtId="196" fontId="105" fillId="0" borderId="0"/>
    <xf numFmtId="196" fontId="111" fillId="0" borderId="0"/>
    <xf numFmtId="196" fontId="97" fillId="0" borderId="0"/>
    <xf numFmtId="196" fontId="97" fillId="0" borderId="0"/>
    <xf numFmtId="196" fontId="97" fillId="0" borderId="0"/>
    <xf numFmtId="196" fontId="105" fillId="0" borderId="0"/>
    <xf numFmtId="196" fontId="107" fillId="0" borderId="0"/>
    <xf numFmtId="196" fontId="112" fillId="0" borderId="0"/>
    <xf numFmtId="196" fontId="112" fillId="0" borderId="0"/>
    <xf numFmtId="196" fontId="112" fillId="0" borderId="0"/>
    <xf numFmtId="196" fontId="113" fillId="0" borderId="0"/>
    <xf numFmtId="196" fontId="112" fillId="0" borderId="0"/>
    <xf numFmtId="196" fontId="112" fillId="0" borderId="0"/>
    <xf numFmtId="196" fontId="112" fillId="0" borderId="0"/>
    <xf numFmtId="196" fontId="104" fillId="0" borderId="0"/>
    <xf numFmtId="196" fontId="114" fillId="0" borderId="0"/>
    <xf numFmtId="196" fontId="114" fillId="0" borderId="0"/>
    <xf numFmtId="196" fontId="114" fillId="0" borderId="0"/>
    <xf numFmtId="196" fontId="108" fillId="0" borderId="0"/>
    <xf numFmtId="196" fontId="109" fillId="0" borderId="0"/>
    <xf numFmtId="196" fontId="113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0" fillId="0" borderId="0"/>
    <xf numFmtId="196" fontId="111" fillId="0" borderId="0"/>
    <xf numFmtId="196" fontId="106" fillId="0" borderId="0"/>
    <xf numFmtId="196" fontId="106" fillId="0" borderId="0"/>
    <xf numFmtId="196" fontId="107" fillId="0" borderId="0"/>
    <xf numFmtId="196" fontId="110" fillId="0" borderId="0"/>
    <xf numFmtId="196" fontId="114" fillId="0" borderId="0"/>
    <xf numFmtId="196" fontId="114" fillId="0" borderId="0"/>
    <xf numFmtId="196" fontId="114" fillId="0" borderId="0"/>
    <xf numFmtId="196" fontId="106" fillId="0" borderId="0"/>
    <xf numFmtId="327" fontId="107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196" fontId="105" fillId="0" borderId="0"/>
    <xf numFmtId="196" fontId="111" fillId="0" borderId="0"/>
    <xf numFmtId="196" fontId="111" fillId="0" borderId="0"/>
    <xf numFmtId="196" fontId="110" fillId="0" borderId="0"/>
    <xf numFmtId="196" fontId="115" fillId="0" borderId="0"/>
    <xf numFmtId="196" fontId="116" fillId="0" borderId="0"/>
    <xf numFmtId="196" fontId="110" fillId="0" borderId="0"/>
    <xf numFmtId="196" fontId="115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327" fontId="106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4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17" fillId="0" borderId="0" applyNumberFormat="0" applyFill="0" applyBorder="0">
      <alignment horizontal="left"/>
    </xf>
    <xf numFmtId="327" fontId="105" fillId="0" borderId="0"/>
    <xf numFmtId="327" fontId="111" fillId="0" borderId="0"/>
    <xf numFmtId="327" fontId="110" fillId="0" borderId="0"/>
    <xf numFmtId="327" fontId="115" fillId="0" borderId="0"/>
    <xf numFmtId="327" fontId="111" fillId="0" borderId="0"/>
    <xf numFmtId="327" fontId="110" fillId="0" borderId="0"/>
    <xf numFmtId="327" fontId="115" fillId="0" borderId="0"/>
    <xf numFmtId="327" fontId="116" fillId="0" borderId="0"/>
    <xf numFmtId="327" fontId="118" fillId="0" borderId="0"/>
    <xf numFmtId="196" fontId="22" fillId="0" borderId="0"/>
    <xf numFmtId="196" fontId="22" fillId="0" borderId="0"/>
    <xf numFmtId="327" fontId="110" fillId="0" borderId="0"/>
    <xf numFmtId="327" fontId="115" fillId="0" borderId="0"/>
    <xf numFmtId="327" fontId="117" fillId="0" borderId="0"/>
    <xf numFmtId="327" fontId="119" fillId="0" borderId="0"/>
    <xf numFmtId="327" fontId="116" fillId="0" borderId="0"/>
    <xf numFmtId="327" fontId="119" fillId="0" borderId="0"/>
    <xf numFmtId="327" fontId="120" fillId="0" borderId="0"/>
    <xf numFmtId="327" fontId="117" fillId="0" borderId="0"/>
    <xf numFmtId="327" fontId="118" fillId="0" borderId="0"/>
    <xf numFmtId="327" fontId="107" fillId="0" borderId="0"/>
    <xf numFmtId="327" fontId="97" fillId="0" borderId="0"/>
    <xf numFmtId="327" fontId="97" fillId="0" borderId="0"/>
    <xf numFmtId="327" fontId="97" fillId="0" borderId="0"/>
    <xf numFmtId="327" fontId="115" fillId="0" borderId="0"/>
    <xf numFmtId="327" fontId="105" fillId="0" borderId="0"/>
    <xf numFmtId="327" fontId="96" fillId="0" borderId="0"/>
    <xf numFmtId="327" fontId="96" fillId="0" borderId="0"/>
    <xf numFmtId="327" fontId="96" fillId="0" borderId="0"/>
    <xf numFmtId="327" fontId="107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76" fontId="100" fillId="0" borderId="0" applyFont="0" applyFill="0" applyBorder="0" applyAlignment="0" applyProtection="0"/>
    <xf numFmtId="176" fontId="105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176" fontId="90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21" fillId="0" borderId="0" applyFont="0" applyFill="0" applyBorder="0" applyAlignment="0" applyProtection="0"/>
    <xf numFmtId="327" fontId="106" fillId="0" borderId="0" applyFont="0" applyFill="0" applyBorder="0" applyAlignment="0" applyProtection="0"/>
    <xf numFmtId="327" fontId="110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20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0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11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90" fillId="0" borderId="0" applyFont="0" applyFill="0" applyBorder="0" applyAlignment="0" applyProtection="0"/>
    <xf numFmtId="176" fontId="107" fillId="0" borderId="0" applyFont="0" applyFill="0" applyBorder="0" applyAlignment="0" applyProtection="0"/>
    <xf numFmtId="327" fontId="122" fillId="0" borderId="0" applyFont="0" applyFill="0" applyBorder="0" applyAlignment="0" applyProtection="0"/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0" fillId="0" borderId="0" applyFont="0" applyFill="0" applyBorder="0" applyProtection="0">
      <alignment horizontal="right"/>
    </xf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93" fillId="0" borderId="0" applyFont="0" applyFill="0" applyBorder="0" applyAlignment="0" applyProtection="0"/>
    <xf numFmtId="208" fontId="116" fillId="0" borderId="0" applyFont="0" applyFill="0" applyBorder="0" applyAlignment="0" applyProtection="0">
      <alignment horizontal="right"/>
    </xf>
    <xf numFmtId="208" fontId="119" fillId="0" borderId="0" applyFont="0" applyFill="0" applyBorder="0" applyAlignment="0" applyProtection="0">
      <alignment horizontal="right"/>
    </xf>
    <xf numFmtId="208" fontId="115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105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327" fontId="73" fillId="0" borderId="0" applyFont="0" applyFill="0" applyBorder="0" applyAlignment="0" applyProtection="0"/>
    <xf numFmtId="179" fontId="12" fillId="0" borderId="0" applyFill="0" applyBorder="0" applyAlignment="0"/>
    <xf numFmtId="179" fontId="116" fillId="0" borderId="0" applyFill="0" applyBorder="0" applyAlignment="0"/>
    <xf numFmtId="179" fontId="119" fillId="0" borderId="0" applyFill="0" applyBorder="0" applyAlignment="0"/>
    <xf numFmtId="179" fontId="120" fillId="0" borderId="0" applyFill="0" applyBorder="0" applyAlignment="0"/>
    <xf numFmtId="179" fontId="116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23" fillId="0" borderId="0" applyFill="0" applyBorder="0" applyAlignment="0"/>
    <xf numFmtId="179" fontId="124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19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4" fillId="0" borderId="0" applyFill="0" applyBorder="0" applyAlignment="0"/>
    <xf numFmtId="179" fontId="126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19" fillId="0" borderId="0" applyFill="0" applyBorder="0" applyAlignment="0"/>
    <xf numFmtId="179" fontId="121" fillId="0" borderId="0" applyFill="0" applyBorder="0" applyAlignment="0"/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9" fontId="100" fillId="0" borderId="0" applyFont="0" applyFill="0" applyBorder="0" applyAlignment="0" applyProtection="0"/>
    <xf numFmtId="209" fontId="105" fillId="0" borderId="0" applyFont="0" applyFill="0" applyBorder="0" applyAlignment="0" applyProtection="0"/>
    <xf numFmtId="209" fontId="90" fillId="0" borderId="0" applyFont="0" applyFill="0" applyBorder="0" applyAlignment="0" applyProtection="0"/>
    <xf numFmtId="209" fontId="106" fillId="0" borderId="0" applyFont="0" applyFill="0" applyBorder="0" applyAlignment="0" applyProtection="0"/>
    <xf numFmtId="210" fontId="11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08" fillId="0" borderId="0" applyFill="0" applyBorder="0" applyProtection="0">
      <alignment horizontal="center"/>
    </xf>
    <xf numFmtId="210" fontId="10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3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20" fillId="0" borderId="0" applyFill="0" applyBorder="0" applyProtection="0">
      <alignment horizontal="center"/>
    </xf>
    <xf numFmtId="210" fontId="121" fillId="0" borderId="0" applyFill="0" applyBorder="0" applyProtection="0">
      <alignment horizontal="center"/>
    </xf>
    <xf numFmtId="327" fontId="105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105" fillId="0" borderId="0" applyFill="0" applyBorder="0"/>
    <xf numFmtId="213" fontId="90" fillId="0" borderId="0" applyFill="0" applyBorder="0"/>
    <xf numFmtId="213" fontId="104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05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11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5" fillId="0" borderId="0" applyFill="0" applyBorder="0"/>
    <xf numFmtId="213" fontId="107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13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04" fillId="0" borderId="0" applyFill="0" applyBorder="0"/>
    <xf numFmtId="213" fontId="108" fillId="0" borderId="0" applyFill="0" applyBorder="0"/>
    <xf numFmtId="213" fontId="109" fillId="0" borderId="0" applyFill="0" applyBorder="0"/>
    <xf numFmtId="213" fontId="113" fillId="0" borderId="0" applyFill="0" applyBorder="0"/>
    <xf numFmtId="213" fontId="90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90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111" fillId="0" borderId="0" applyFill="0" applyBorder="0"/>
    <xf numFmtId="213" fontId="106" fillId="0" borderId="0" applyFill="0" applyBorder="0"/>
    <xf numFmtId="213" fontId="106" fillId="0" borderId="0" applyFill="0" applyBorder="0"/>
    <xf numFmtId="213" fontId="107" fillId="0" borderId="0" applyFill="0" applyBorder="0"/>
    <xf numFmtId="213" fontId="110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6" fillId="0" borderId="0" applyFill="0" applyBorder="0"/>
    <xf numFmtId="213" fontId="111" fillId="0" borderId="0" applyFill="0" applyBorder="0"/>
    <xf numFmtId="213" fontId="115" fillId="0" borderId="0" applyFill="0" applyBorder="0"/>
    <xf numFmtId="213" fontId="110" fillId="0" borderId="0" applyFill="0" applyBorder="0"/>
    <xf numFmtId="213" fontId="111" fillId="0" borderId="0" applyFill="0" applyBorder="0"/>
    <xf numFmtId="213" fontId="116" fillId="0" borderId="0" applyFill="0" applyBorder="0"/>
    <xf numFmtId="213" fontId="110" fillId="0" borderId="0" applyFill="0" applyBorder="0"/>
    <xf numFmtId="213" fontId="115" fillId="0" borderId="0" applyFill="0" applyBorder="0"/>
    <xf numFmtId="213" fontId="19" fillId="0" borderId="0" applyFill="0" applyBorder="0"/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6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0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08" fillId="0" borderId="0" applyFill="0" applyBorder="0" applyProtection="0">
      <alignment horizontal="center" vertical="center"/>
    </xf>
    <xf numFmtId="327" fontId="109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0" fillId="0" borderId="0" applyFill="0" applyBorder="0" applyProtection="0">
      <alignment horizontal="center" vertical="center"/>
    </xf>
    <xf numFmtId="327" fontId="115" fillId="0" borderId="0" applyFill="0" applyBorder="0" applyProtection="0">
      <alignment horizontal="center" vertical="center"/>
    </xf>
    <xf numFmtId="327" fontId="129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3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1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6" fillId="0" borderId="0" applyFill="0" applyBorder="0" applyProtection="0">
      <alignment horizontal="center" vertical="center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100" fillId="0" borderId="0" applyFont="0" applyFill="0" applyBorder="0" applyAlignment="0" applyProtection="0"/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90" fillId="0" borderId="0" applyFont="0" applyFill="0" applyBorder="0" applyAlignment="0" applyProtection="0"/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6" fontId="105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7" fontId="105" fillId="0" borderId="0"/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327" fontId="131" fillId="74" borderId="39">
      <alignment horizontal="center"/>
    </xf>
    <xf numFmtId="327" fontId="131" fillId="74" borderId="39">
      <alignment horizontal="center"/>
    </xf>
    <xf numFmtId="327" fontId="131" fillId="74" borderId="39">
      <alignment horizontal="center"/>
    </xf>
    <xf numFmtId="327" fontId="73" fillId="74" borderId="39">
      <alignment horizontal="center"/>
    </xf>
    <xf numFmtId="327" fontId="90" fillId="74" borderId="39">
      <alignment horizontal="center"/>
    </xf>
    <xf numFmtId="327" fontId="104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105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1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08" fillId="74" borderId="39">
      <alignment horizontal="center"/>
    </xf>
    <xf numFmtId="327" fontId="109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129" fillId="74" borderId="39">
      <alignment horizontal="center"/>
    </xf>
    <xf numFmtId="327" fontId="46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3" fillId="74" borderId="39">
      <alignment horizontal="center"/>
    </xf>
    <xf numFmtId="327" fontId="36" fillId="74" borderId="39">
      <alignment horizontal="center"/>
    </xf>
    <xf numFmtId="327" fontId="55" fillId="74" borderId="39">
      <alignment horizontal="center"/>
    </xf>
    <xf numFmtId="327" fontId="27" fillId="74" borderId="39">
      <alignment horizontal="center"/>
    </xf>
    <xf numFmtId="327" fontId="55" fillId="74" borderId="39">
      <alignment horizontal="center"/>
    </xf>
    <xf numFmtId="327" fontId="131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2" fillId="0" borderId="0"/>
    <xf numFmtId="327" fontId="102" fillId="0" borderId="0"/>
    <xf numFmtId="327" fontId="102" fillId="0" borderId="0"/>
    <xf numFmtId="327" fontId="102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08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18" fillId="0" borderId="0" applyFont="0" applyFill="0" applyBorder="0" applyAlignment="0" applyProtection="0"/>
    <xf numFmtId="202" fontId="46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46" fillId="0" borderId="0" applyFont="0" applyFill="0" applyBorder="0" applyAlignment="0" applyProtection="0"/>
    <xf numFmtId="202" fontId="55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41" fontId="100" fillId="0" borderId="0" applyFont="0" applyFill="0" applyBorder="0" applyAlignment="0" applyProtection="0"/>
    <xf numFmtId="241" fontId="90" fillId="0" borderId="0" applyFont="0" applyFill="0" applyBorder="0" applyAlignment="0" applyProtection="0"/>
    <xf numFmtId="241" fontId="105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211" fontId="99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34" fillId="0" borderId="0"/>
    <xf numFmtId="327" fontId="105" fillId="0" borderId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5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6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166" fontId="135" fillId="0" borderId="0" applyFill="0" applyBorder="0" applyAlignment="0" applyProtection="0"/>
    <xf numFmtId="166" fontId="1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0" fillId="0" borderId="0" applyFill="0" applyBorder="0" applyAlignment="0" applyProtection="0"/>
    <xf numFmtId="166" fontId="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9" fillId="0" borderId="0" applyFill="0" applyBorder="0" applyAlignment="0" applyProtection="0"/>
    <xf numFmtId="166" fontId="26" fillId="0" borderId="0" applyFill="0" applyBorder="0" applyAlignment="0" applyProtection="0"/>
    <xf numFmtId="166" fontId="27" fillId="0" borderId="0" applyFill="0" applyBorder="0" applyAlignment="0" applyProtection="0"/>
    <xf numFmtId="166" fontId="28" fillId="0" borderId="0" applyFill="0" applyBorder="0" applyAlignment="0" applyProtection="0"/>
    <xf numFmtId="166" fontId="130" fillId="0" borderId="0" applyFill="0" applyBorder="0" applyAlignment="0" applyProtection="0"/>
    <xf numFmtId="166" fontId="28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130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8" fillId="0" borderId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21" fontId="73" fillId="0" borderId="0" applyFont="0" applyFill="0" applyBorder="0" applyAlignment="0" applyProtection="0"/>
    <xf numFmtId="221" fontId="93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9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35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4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19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90" fillId="0" borderId="0" applyFont="0" applyFill="0" applyBorder="0" applyAlignment="0" applyProtection="0"/>
    <xf numFmtId="202" fontId="105" fillId="0" borderId="0" applyFont="0" applyFill="0" applyBorder="0" applyAlignment="0" applyProtection="0"/>
    <xf numFmtId="202" fontId="52" fillId="0" borderId="0" applyFont="0" applyFill="0" applyBorder="0" applyAlignment="0" applyProtection="0"/>
    <xf numFmtId="202" fontId="111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9" fillId="0" borderId="0" applyFill="0" applyBorder="0" applyAlignment="0">
      <alignment horizontal="center" vertical="center"/>
      <protection locked="0"/>
    </xf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36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8" fontId="73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3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4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211" fontId="21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211" fontId="97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1" fillId="0" borderId="0" applyFill="0" applyBorder="0" applyAlignment="0" applyProtection="0"/>
    <xf numFmtId="327" fontId="111" fillId="0" borderId="0" applyFill="0" applyBorder="0" applyAlignment="0" applyProtection="0"/>
    <xf numFmtId="211" fontId="111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211" fontId="112" fillId="0" borderId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35" fillId="0" borderId="0" applyFont="0" applyFill="0" applyBorder="0" applyAlignment="0" applyProtection="0"/>
    <xf numFmtId="260" fontId="121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46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4" fontId="73" fillId="0" borderId="0" applyFont="0" applyFill="0" applyBorder="0" applyAlignment="0" applyProtection="0"/>
    <xf numFmtId="244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2" fontId="73" fillId="0" borderId="0" applyFont="0" applyFill="0" applyBorder="0" applyAlignment="0" applyProtection="0"/>
    <xf numFmtId="263" fontId="73" fillId="0" borderId="0" applyFont="0" applyFill="0" applyBorder="0" applyAlignment="0" applyProtection="0"/>
    <xf numFmtId="243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8" fontId="128" fillId="0" borderId="0" applyFont="0" applyFill="0" applyBorder="0" applyAlignment="0" applyProtection="0"/>
    <xf numFmtId="268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34" fillId="0" borderId="0"/>
    <xf numFmtId="327" fontId="13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100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3" fontId="128" fillId="0" borderId="0" applyFont="0" applyFill="0" applyBorder="0" applyAlignment="0" applyProtection="0"/>
    <xf numFmtId="273" fontId="128" fillId="0" borderId="0" applyFont="0" applyFill="0" applyBorder="0" applyAlignment="0" applyProtection="0"/>
    <xf numFmtId="271" fontId="73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5" fillId="0" borderId="0"/>
    <xf numFmtId="327" fontId="105" fillId="0" borderId="0"/>
    <xf numFmtId="327" fontId="4" fillId="0" borderId="0" applyFon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1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0" borderId="0">
      <alignment horizontal="left" wrapText="1"/>
    </xf>
    <xf numFmtId="327" fontId="4" fillId="0" borderId="0">
      <alignment horizontal="left" wrapText="1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127" fillId="0" borderId="0" applyFont="0" applyFill="0" applyBorder="0" applyAlignment="0" applyProtection="0"/>
    <xf numFmtId="265" fontId="127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127" fillId="0" borderId="0" applyFont="0" applyFill="0" applyBorder="0" applyAlignment="0" applyProtection="0"/>
    <xf numFmtId="274" fontId="127" fillId="0" borderId="0" applyFont="0" applyFill="0" applyBorder="0" applyAlignment="0" applyProtection="0"/>
    <xf numFmtId="276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127" fillId="0" borderId="0" applyFont="0" applyFill="0" applyBorder="0" applyAlignment="0" applyProtection="0"/>
    <xf numFmtId="239" fontId="127" fillId="0" borderId="0" applyFont="0" applyFill="0" applyBorder="0" applyAlignment="0" applyProtection="0"/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67" fontId="73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15" fontId="7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1" fontId="100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5" fontId="73" fillId="0" borderId="0" applyFont="0" applyFill="0" applyBorder="0" applyAlignment="0" applyProtection="0"/>
    <xf numFmtId="265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ill="0" applyProtection="0">
      <alignment horizontal="center"/>
    </xf>
    <xf numFmtId="262" fontId="73" fillId="0" borderId="0" applyFill="0" applyProtection="0">
      <alignment horizontal="center"/>
    </xf>
    <xf numFmtId="327" fontId="4" fillId="0" borderId="0"/>
    <xf numFmtId="327" fontId="4" fillId="0" borderId="0"/>
    <xf numFmtId="327" fontId="4" fillId="0" borderId="0"/>
    <xf numFmtId="297" fontId="100" fillId="0" borderId="0" applyFont="0" applyFill="0" applyBorder="0" applyAlignment="0" applyProtection="0"/>
    <xf numFmtId="297" fontId="100" fillId="0" borderId="0" applyFont="0" applyFill="0" applyBorder="0" applyAlignment="0" applyProtection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13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4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212" fontId="122" fillId="0" borderId="0" applyNumberFormat="0" applyFill="0" applyBorder="0" applyProtection="0">
      <alignment vertical="top"/>
    </xf>
    <xf numFmtId="212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05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212" fontId="72" fillId="0" borderId="40" applyNumberFormat="0" applyFill="0" applyAlignment="0" applyProtection="0"/>
    <xf numFmtId="212" fontId="72" fillId="0" borderId="40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4" fillId="0" borderId="0" applyNumberFormat="0" applyFill="0" applyBorder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99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212" fontId="143" fillId="0" borderId="0" applyNumberFormat="0" applyFill="0" applyBorder="0" applyProtection="0">
      <alignment horizontal="centerContinuous"/>
    </xf>
    <xf numFmtId="212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01" fontId="102" fillId="0" borderId="0"/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02" fontId="102" fillId="0" borderId="0">
      <alignment horizontal="center"/>
    </xf>
    <xf numFmtId="302" fontId="102" fillId="0" borderId="0">
      <alignment horizontal="center"/>
    </xf>
    <xf numFmtId="327" fontId="4" fillId="0" borderId="0"/>
    <xf numFmtId="327" fontId="4" fillId="0" borderId="0"/>
    <xf numFmtId="303" fontId="145" fillId="0" borderId="0">
      <alignment horizontal="center"/>
    </xf>
    <xf numFmtId="303" fontId="145" fillId="0" borderId="0">
      <alignment horizontal="center"/>
    </xf>
    <xf numFmtId="327" fontId="4" fillId="0" borderId="0"/>
    <xf numFmtId="303" fontId="146" fillId="0" borderId="0">
      <alignment horizontal="center"/>
    </xf>
    <xf numFmtId="327" fontId="4" fillId="0" borderId="0"/>
    <xf numFmtId="187" fontId="147" fillId="0" borderId="0"/>
    <xf numFmtId="2" fontId="94" fillId="0" borderId="0"/>
    <xf numFmtId="2" fontId="94" fillId="0" borderId="0"/>
    <xf numFmtId="327" fontId="4" fillId="0" borderId="0"/>
    <xf numFmtId="327" fontId="4" fillId="0" borderId="0"/>
    <xf numFmtId="327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327" fontId="4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1" fontId="94" fillId="0" borderId="0"/>
    <xf numFmtId="1" fontId="94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327" fontId="4" fillId="0" borderId="0"/>
    <xf numFmtId="171" fontId="145" fillId="0" borderId="0">
      <alignment horizontal="center"/>
    </xf>
    <xf numFmtId="171" fontId="145" fillId="0" borderId="0">
      <alignment horizontal="center"/>
    </xf>
    <xf numFmtId="327" fontId="4" fillId="0" borderId="0"/>
    <xf numFmtId="171" fontId="146" fillId="0" borderId="0">
      <alignment horizontal="center"/>
    </xf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27" fontId="4" fillId="0" borderId="0"/>
    <xf numFmtId="327" fontId="4" fillId="0" borderId="0"/>
    <xf numFmtId="304" fontId="103" fillId="0" borderId="0" applyFont="0" applyFill="0" applyBorder="0" applyAlignment="0" applyProtection="0"/>
    <xf numFmtId="304" fontId="154" fillId="0" borderId="0" applyFont="0" applyFill="0" applyBorder="0" applyAlignment="0" applyProtection="0"/>
    <xf numFmtId="305" fontId="118" fillId="0" borderId="0"/>
    <xf numFmtId="305" fontId="118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0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7" fontId="4" fillId="0" borderId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44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76" borderId="0" applyNumberFormat="0" applyBorder="0" applyAlignment="0" applyProtection="0"/>
    <xf numFmtId="327" fontId="26" fillId="9" borderId="0" applyNumberFormat="0" applyBorder="0" applyAlignment="0" applyProtection="0"/>
    <xf numFmtId="327" fontId="26" fillId="77" borderId="0" applyNumberFormat="0" applyBorder="0" applyAlignment="0" applyProtection="0"/>
    <xf numFmtId="327" fontId="26" fillId="10" borderId="0" applyNumberFormat="0" applyBorder="0" applyAlignment="0" applyProtection="0"/>
    <xf numFmtId="327" fontId="26" fillId="7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48" borderId="0" applyNumberFormat="0" applyBorder="0" applyAlignment="0" applyProtection="0"/>
    <xf numFmtId="327" fontId="26" fillId="9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76" borderId="0" applyNumberFormat="0" applyBorder="0" applyAlignment="0" applyProtection="0"/>
    <xf numFmtId="327" fontId="26" fillId="15" borderId="0" applyNumberFormat="0" applyBorder="0" applyAlignment="0" applyProtection="0"/>
    <xf numFmtId="327" fontId="26" fillId="77" borderId="0" applyNumberFormat="0" applyBorder="0" applyAlignment="0" applyProtection="0"/>
    <xf numFmtId="327" fontId="26" fillId="16" borderId="0" applyNumberFormat="0" applyBorder="0" applyAlignment="0" applyProtection="0"/>
    <xf numFmtId="327" fontId="26" fillId="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2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9" borderId="0" applyNumberFormat="0" applyBorder="0" applyAlignment="0" applyProtection="0"/>
    <xf numFmtId="327" fontId="27" fillId="12" borderId="0" applyNumberFormat="0" applyBorder="0" applyAlignment="0" applyProtection="0"/>
    <xf numFmtId="327" fontId="27" fillId="15" borderId="0" applyNumberFormat="0" applyBorder="0" applyAlignment="0" applyProtection="0"/>
    <xf numFmtId="327" fontId="27" fillId="18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80" borderId="0" applyNumberFormat="0" applyBorder="0" applyAlignment="0" applyProtection="0"/>
    <xf numFmtId="327" fontId="27" fillId="18" borderId="0" applyNumberFormat="0" applyBorder="0" applyAlignment="0" applyProtection="0"/>
    <xf numFmtId="327" fontId="27" fillId="76" borderId="0" applyNumberFormat="0" applyBorder="0" applyAlignment="0" applyProtection="0"/>
    <xf numFmtId="327" fontId="27" fillId="15" borderId="0" applyNumberFormat="0" applyBorder="0" applyAlignment="0" applyProtection="0"/>
    <xf numFmtId="327" fontId="27" fillId="77" borderId="0" applyNumberFormat="0" applyBorder="0" applyAlignment="0" applyProtection="0"/>
    <xf numFmtId="327" fontId="27" fillId="16" borderId="0" applyNumberFormat="0" applyBorder="0" applyAlignment="0" applyProtection="0"/>
    <xf numFmtId="327" fontId="27" fillId="8" borderId="0" applyNumberFormat="0" applyBorder="0" applyAlignment="0" applyProtection="0"/>
    <xf numFmtId="327" fontId="27" fillId="19" borderId="0" applyNumberFormat="0" applyBorder="0" applyAlignment="0" applyProtection="0"/>
    <xf numFmtId="327" fontId="27" fillId="80" borderId="0" applyNumberFormat="0" applyBorder="0" applyAlignment="0" applyProtection="0"/>
    <xf numFmtId="327" fontId="27" fillId="20" borderId="0" applyNumberFormat="0" applyBorder="0" applyAlignment="0" applyProtection="0"/>
    <xf numFmtId="327" fontId="11" fillId="73" borderId="0" applyNumberFormat="0" applyBorder="0" applyAlignment="0" applyProtection="0"/>
    <xf numFmtId="327" fontId="27" fillId="15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155" fillId="0" borderId="0">
      <alignment vertical="center"/>
    </xf>
    <xf numFmtId="327" fontId="155" fillId="0" borderId="0">
      <alignment vertical="center"/>
    </xf>
    <xf numFmtId="327" fontId="156" fillId="65" borderId="6">
      <alignment vertical="center"/>
    </xf>
    <xf numFmtId="327" fontId="4" fillId="0" borderId="0"/>
    <xf numFmtId="327" fontId="26" fillId="22" borderId="0" applyNumberFormat="0" applyBorder="0" applyAlignment="0" applyProtection="0"/>
    <xf numFmtId="327" fontId="4" fillId="0" borderId="0"/>
    <xf numFmtId="327" fontId="26" fillId="23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81" borderId="0" applyNumberFormat="0" applyBorder="0" applyAlignment="0" applyProtection="0"/>
    <xf numFmtId="327" fontId="27" fillId="81" borderId="0" applyNumberFormat="0" applyBorder="0" applyAlignment="0" applyProtection="0"/>
    <xf numFmtId="327" fontId="27" fillId="25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27" borderId="0" applyNumberFormat="0" applyBorder="0" applyAlignment="0" applyProtection="0"/>
    <xf numFmtId="327" fontId="4" fillId="0" borderId="0"/>
    <xf numFmtId="327" fontId="27" fillId="28" borderId="0" applyNumberFormat="0" applyBorder="0" applyAlignment="0" applyProtection="0"/>
    <xf numFmtId="327" fontId="27" fillId="75" borderId="0" applyNumberFormat="0" applyBorder="0" applyAlignment="0" applyProtection="0"/>
    <xf numFmtId="327" fontId="27" fillId="75" borderId="0" applyNumberFormat="0" applyBorder="0" applyAlignment="0" applyProtection="0"/>
    <xf numFmtId="327" fontId="27" fillId="29" borderId="0" applyNumberFormat="0" applyBorder="0" applyAlignment="0" applyProtection="0"/>
    <xf numFmtId="327" fontId="4" fillId="0" borderId="0"/>
    <xf numFmtId="327" fontId="26" fillId="30" borderId="0" applyNumberFormat="0" applyBorder="0" applyAlignment="0" applyProtection="0"/>
    <xf numFmtId="327" fontId="4" fillId="0" borderId="0"/>
    <xf numFmtId="327" fontId="26" fillId="31" borderId="0" applyNumberFormat="0" applyBorder="0" applyAlignment="0" applyProtection="0"/>
    <xf numFmtId="327" fontId="4" fillId="0" borderId="0"/>
    <xf numFmtId="327" fontId="27" fillId="32" borderId="0" applyNumberFormat="0" applyBorder="0" applyAlignment="0" applyProtection="0"/>
    <xf numFmtId="327" fontId="27" fillId="82" borderId="0" applyNumberFormat="0" applyBorder="0" applyAlignment="0" applyProtection="0"/>
    <xf numFmtId="327" fontId="27" fillId="82" borderId="0" applyNumberFormat="0" applyBorder="0" applyAlignment="0" applyProtection="0"/>
    <xf numFmtId="327" fontId="27" fillId="33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34" borderId="0" applyNumberFormat="0" applyBorder="0" applyAlignment="0" applyProtection="0"/>
    <xf numFmtId="327" fontId="4" fillId="0" borderId="0"/>
    <xf numFmtId="327" fontId="27" fillId="27" borderId="0" applyNumberFormat="0" applyBorder="0" applyAlignment="0" applyProtection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27" fillId="35" borderId="0" applyNumberFormat="0" applyBorder="0" applyAlignment="0" applyProtection="0"/>
    <xf numFmtId="327" fontId="4" fillId="0" borderId="0"/>
    <xf numFmtId="327" fontId="26" fillId="36" borderId="0" applyNumberFormat="0" applyBorder="0" applyAlignment="0" applyProtection="0"/>
    <xf numFmtId="327" fontId="4" fillId="0" borderId="0"/>
    <xf numFmtId="327" fontId="26" fillId="37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27" fillId="24" borderId="0" applyNumberFormat="0" applyBorder="0" applyAlignment="0" applyProtection="0"/>
    <xf numFmtId="327" fontId="4" fillId="0" borderId="0"/>
    <xf numFmtId="327" fontId="26" fillId="38" borderId="0" applyNumberFormat="0" applyBorder="0" applyAlignment="0" applyProtection="0"/>
    <xf numFmtId="327" fontId="4" fillId="0" borderId="0"/>
    <xf numFmtId="327" fontId="26" fillId="39" borderId="0" applyNumberFormat="0" applyBorder="0" applyAlignment="0" applyProtection="0"/>
    <xf numFmtId="327" fontId="4" fillId="0" borderId="0"/>
    <xf numFmtId="327" fontId="27" fillId="40" borderId="0" applyNumberFormat="0" applyBorder="0" applyAlignment="0" applyProtection="0"/>
    <xf numFmtId="327" fontId="27" fillId="79" borderId="0" applyNumberFormat="0" applyBorder="0" applyAlignment="0" applyProtection="0"/>
    <xf numFmtId="327" fontId="27" fillId="79" borderId="0" applyNumberFormat="0" applyBorder="0" applyAlignment="0" applyProtection="0"/>
    <xf numFmtId="327" fontId="27" fillId="41" borderId="0" applyNumberFormat="0" applyBorder="0" applyAlignment="0" applyProtection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01" fontId="157" fillId="83" borderId="0" applyNumberFormat="0" applyFont="0" applyBorder="0" applyAlignment="0">
      <alignment horizontal="right"/>
    </xf>
    <xf numFmtId="301" fontId="157" fillId="83" borderId="0" applyNumberFormat="0" applyFont="0" applyBorder="0" applyAlignment="0">
      <alignment horizontal="right"/>
    </xf>
    <xf numFmtId="327" fontId="4" fillId="0" borderId="0"/>
    <xf numFmtId="327" fontId="4" fillId="0" borderId="0"/>
    <xf numFmtId="306" fontId="19" fillId="84" borderId="44">
      <alignment horizontal="center" vertical="center"/>
    </xf>
    <xf numFmtId="327" fontId="4" fillId="0" borderId="0"/>
    <xf numFmtId="306" fontId="19" fillId="84" borderId="44">
      <alignment horizontal="center" vertical="center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227" fontId="4" fillId="0" borderId="0" applyFont="0" applyFill="0" applyBorder="0" applyAlignment="0" applyProtection="0"/>
    <xf numFmtId="308" fontId="159" fillId="0" borderId="0"/>
    <xf numFmtId="308" fontId="159" fillId="0" borderId="0"/>
    <xf numFmtId="327" fontId="4" fillId="0" borderId="0"/>
    <xf numFmtId="308" fontId="160" fillId="0" borderId="0"/>
    <xf numFmtId="327" fontId="4" fillId="0" borderId="0"/>
    <xf numFmtId="327" fontId="27" fillId="85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66" borderId="0" applyNumberFormat="0" applyBorder="0" applyAlignment="0" applyProtection="0"/>
    <xf numFmtId="327" fontId="27" fillId="20" borderId="0" applyNumberFormat="0" applyBorder="0" applyAlignment="0" applyProtection="0"/>
    <xf numFmtId="327" fontId="27" fillId="75" borderId="0" applyNumberFormat="0" applyBorder="0" applyAlignment="0" applyProtection="0"/>
    <xf numFmtId="327" fontId="161" fillId="0" borderId="0">
      <alignment horizontal="center" wrapText="1"/>
      <protection locked="0"/>
    </xf>
    <xf numFmtId="327" fontId="161" fillId="0" borderId="0">
      <alignment horizontal="center" wrapText="1"/>
      <protection locked="0"/>
    </xf>
    <xf numFmtId="327" fontId="4" fillId="0" borderId="0"/>
    <xf numFmtId="327" fontId="161" fillId="0" borderId="0">
      <alignment horizontal="center" wrapText="1"/>
      <protection locked="0"/>
    </xf>
    <xf numFmtId="327" fontId="4" fillId="0" borderId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/>
    <xf numFmtId="327" fontId="4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78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3" fillId="0" borderId="10" applyFont="0">
      <alignment horizontal="centerContinuous"/>
    </xf>
    <xf numFmtId="327" fontId="46" fillId="78" borderId="23" applyNumberFormat="0" applyAlignment="0" applyProtection="0"/>
    <xf numFmtId="327" fontId="28" fillId="0" borderId="0" applyNumberFormat="0" applyFill="0" applyBorder="0" applyAlignment="0" applyProtection="0"/>
    <xf numFmtId="327" fontId="28" fillId="0" borderId="0" applyNumberFormat="0" applyFill="0" applyBorder="0" applyAlignment="0" applyProtection="0"/>
    <xf numFmtId="327" fontId="4" fillId="0" borderId="0"/>
    <xf numFmtId="327" fontId="164" fillId="0" borderId="0"/>
    <xf numFmtId="9" fontId="101" fillId="0" borderId="0"/>
    <xf numFmtId="327" fontId="101" fillId="0" borderId="0"/>
    <xf numFmtId="327" fontId="101" fillId="0" borderId="0"/>
    <xf numFmtId="327" fontId="164" fillId="0" borderId="0"/>
    <xf numFmtId="327" fontId="101" fillId="0" borderId="0"/>
    <xf numFmtId="327" fontId="101" fillId="0" borderId="0"/>
    <xf numFmtId="327" fontId="4" fillId="0" borderId="0"/>
    <xf numFmtId="327" fontId="102" fillId="0" borderId="0"/>
    <xf numFmtId="327" fontId="43" fillId="9" borderId="0" applyNumberFormat="0" applyBorder="0" applyAlignment="0" applyProtection="0"/>
    <xf numFmtId="327" fontId="4" fillId="0" borderId="0"/>
    <xf numFmtId="327" fontId="43" fillId="86" borderId="0" applyNumberFormat="0" applyBorder="0" applyAlignment="0" applyProtection="0"/>
    <xf numFmtId="327" fontId="4" fillId="0" borderId="0"/>
    <xf numFmtId="327" fontId="4" fillId="0" borderId="0"/>
    <xf numFmtId="293" fontId="165" fillId="74" borderId="0" applyNumberFormat="0" applyBorder="0">
      <alignment horizontal="center" vertical="center"/>
    </xf>
    <xf numFmtId="293" fontId="165" fillId="74" borderId="0" applyNumberFormat="0" applyBorder="0">
      <alignment horizontal="center" vertical="center"/>
    </xf>
    <xf numFmtId="327" fontId="4" fillId="0" borderId="0"/>
    <xf numFmtId="327" fontId="4" fillId="0" borderId="0"/>
    <xf numFmtId="327" fontId="166" fillId="78" borderId="12" applyNumberFormat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167" fillId="0" borderId="0" applyNumberFormat="0" applyFill="0" applyBorder="0" applyAlignment="0" applyProtection="0"/>
    <xf numFmtId="327" fontId="168" fillId="0" borderId="0" applyNumberFormat="0" applyFill="0" applyBorder="0" applyAlignment="0"/>
    <xf numFmtId="327" fontId="168" fillId="0" borderId="0" applyNumberFormat="0" applyFill="0" applyBorder="0" applyAlignment="0"/>
    <xf numFmtId="327" fontId="4" fillId="0" borderId="0"/>
    <xf numFmtId="327" fontId="168" fillId="0" borderId="0" applyNumberFormat="0" applyFill="0" applyBorder="0" applyAlignment="0"/>
    <xf numFmtId="327" fontId="4" fillId="0" borderId="0"/>
    <xf numFmtId="327" fontId="169" fillId="87" borderId="5" applyFill="0" applyBorder="0" applyProtection="0">
      <alignment horizontal="left"/>
    </xf>
    <xf numFmtId="327" fontId="169" fillId="87" borderId="5" applyFill="0" applyBorder="0" applyProtection="0">
      <alignment horizontal="left"/>
    </xf>
    <xf numFmtId="327" fontId="4" fillId="0" borderId="0"/>
    <xf numFmtId="327" fontId="169" fillId="87" borderId="5" applyFill="0" applyBorder="0" applyProtection="0">
      <alignment horizontal="left"/>
    </xf>
    <xf numFmtId="327" fontId="4" fillId="0" borderId="0"/>
    <xf numFmtId="327" fontId="170" fillId="0" borderId="0" applyNumberFormat="0" applyFill="0" applyBorder="0" applyAlignment="0" applyProtection="0"/>
    <xf numFmtId="327" fontId="127" fillId="74" borderId="0" applyNumberFormat="0" applyFont="0" applyBorder="0" applyAlignment="0" applyProtection="0"/>
    <xf numFmtId="327" fontId="127" fillId="74" borderId="0" applyNumberFormat="0" applyFont="0" applyBorder="0" applyAlignment="0" applyProtection="0"/>
    <xf numFmtId="327" fontId="4" fillId="0" borderId="0"/>
    <xf numFmtId="327" fontId="127" fillId="74" borderId="0" applyNumberFormat="0" applyFont="0" applyBorder="0" applyAlignment="0" applyProtection="0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4" fillId="0" borderId="0"/>
    <xf numFmtId="327" fontId="131" fillId="74" borderId="47">
      <alignment horizontal="center" vertic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131" fillId="74" borderId="49" applyBorder="0" applyProtection="0">
      <alignment horizontal="center" vertic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4" fillId="0" borderId="0"/>
    <xf numFmtId="327" fontId="102" fillId="0" borderId="0"/>
    <xf numFmtId="327" fontId="52" fillId="0" borderId="0"/>
    <xf numFmtId="327" fontId="163" fillId="0" borderId="10" applyNumberFormat="0" applyFill="0" applyAlignment="0" applyProtection="0"/>
    <xf numFmtId="278" fontId="73" fillId="0" borderId="46" applyNumberFormat="0" applyFont="0" applyFill="0" applyAlignment="0">
      <alignment vertical="center"/>
    </xf>
    <xf numFmtId="327" fontId="4" fillId="0" borderId="0"/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327" fontId="4" fillId="0" borderId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327" fontId="4" fillId="0" borderId="0"/>
    <xf numFmtId="327" fontId="4" fillId="0" borderId="0"/>
    <xf numFmtId="327" fontId="167" fillId="0" borderId="10" applyNumberFormat="0" applyFont="0" applyFill="0" applyAlignment="0" applyProtection="0"/>
    <xf numFmtId="327" fontId="164" fillId="0" borderId="4"/>
    <xf numFmtId="234" fontId="4" fillId="0" borderId="0" applyFont="0" applyFill="0" applyBorder="0" applyAlignment="0" applyProtection="0"/>
    <xf numFmtId="327" fontId="4" fillId="0" borderId="0"/>
    <xf numFmtId="327" fontId="4" fillId="0" borderId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327" fontId="4" fillId="0" borderId="0"/>
    <xf numFmtId="216" fontId="4" fillId="0" borderId="0" applyFont="0" applyFill="0" applyBorder="0" applyAlignment="0" applyProtection="0"/>
    <xf numFmtId="327" fontId="4" fillId="0" borderId="0"/>
    <xf numFmtId="327" fontId="102" fillId="0" borderId="10">
      <alignment horizontal="centerContinuous"/>
    </xf>
    <xf numFmtId="327" fontId="4" fillId="0" borderId="50" applyBorder="0">
      <alignment horizontal="centerContinuous"/>
    </xf>
    <xf numFmtId="327" fontId="38" fillId="10" borderId="0" applyNumberFormat="0" applyBorder="0" applyAlignment="0" applyProtection="0"/>
    <xf numFmtId="327" fontId="102" fillId="0" borderId="0" applyFont="0" applyFill="0" applyBorder="0" applyAlignment="0" applyProtection="0"/>
    <xf numFmtId="327" fontId="158" fillId="0" borderId="0"/>
    <xf numFmtId="327" fontId="101" fillId="0" borderId="0"/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58" fillId="0" borderId="0"/>
    <xf numFmtId="327" fontId="102" fillId="0" borderId="0">
      <alignment horizontal="center"/>
    </xf>
    <xf numFmtId="327" fontId="172" fillId="0" borderId="0" applyNumberFormat="0" applyFill="0" applyBorder="0" applyAlignment="0" applyProtection="0"/>
    <xf numFmtId="327" fontId="172" fillId="0" borderId="0" applyNumberFormat="0" applyFill="0" applyBorder="0" applyAlignment="0" applyProtection="0"/>
    <xf numFmtId="327" fontId="4" fillId="0" borderId="0"/>
    <xf numFmtId="327" fontId="172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20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4" fillId="0" borderId="0"/>
    <xf numFmtId="327" fontId="163" fillId="0" borderId="0"/>
    <xf numFmtId="209" fontId="173" fillId="0" borderId="0"/>
    <xf numFmtId="209" fontId="173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179" fontId="12" fillId="0" borderId="0" applyFill="0" applyBorder="0" applyAlignment="0"/>
    <xf numFmtId="327" fontId="4" fillId="0" borderId="0"/>
    <xf numFmtId="309" fontId="103" fillId="0" borderId="0" applyFill="0" applyBorder="0" applyAlignment="0"/>
    <xf numFmtId="327" fontId="4" fillId="0" borderId="0"/>
    <xf numFmtId="327" fontId="30" fillId="42" borderId="12" applyNumberFormat="0" applyAlignment="0" applyProtection="0"/>
    <xf numFmtId="327" fontId="4" fillId="0" borderId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4" fillId="0" borderId="0"/>
    <xf numFmtId="327" fontId="30" fillId="78" borderId="12" applyNumberFormat="0" applyAlignment="0" applyProtection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0" fillId="42" borderId="12" applyNumberFormat="0" applyAlignment="0" applyProtection="0"/>
    <xf numFmtId="194" fontId="154" fillId="0" borderId="0" applyFont="0" applyFill="0" applyBorder="0" applyAlignment="0" applyProtection="0"/>
    <xf numFmtId="195" fontId="154" fillId="0" borderId="0" applyFont="0" applyFill="0" applyBorder="0" applyAlignment="0" applyProtection="0"/>
    <xf numFmtId="246" fontId="4" fillId="0" borderId="52"/>
    <xf numFmtId="327" fontId="4" fillId="0" borderId="0"/>
    <xf numFmtId="327" fontId="4" fillId="0" borderId="0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327" fontId="4" fillId="0" borderId="0"/>
    <xf numFmtId="246" fontId="4" fillId="0" borderId="52"/>
    <xf numFmtId="246" fontId="4" fillId="0" borderId="52"/>
    <xf numFmtId="246" fontId="4" fillId="0" borderId="52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32" fillId="0" borderId="14" applyNumberFormat="0" applyFill="0" applyAlignment="0" applyProtection="0"/>
    <xf numFmtId="327" fontId="33" fillId="70" borderId="15" applyNumberFormat="0" applyAlignment="0" applyProtection="0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19" fillId="0" borderId="0" applyFill="0" applyBorder="0" applyProtection="0">
      <alignment horizontal="center"/>
      <protection locked="0"/>
    </xf>
    <xf numFmtId="327" fontId="121" fillId="0" borderId="0" applyFill="0" applyBorder="0" applyProtection="0">
      <alignment horizontal="center"/>
    </xf>
    <xf numFmtId="310" fontId="153" fillId="0" borderId="0" applyFill="0" applyBorder="0" applyProtection="0">
      <alignment horizontal="right"/>
    </xf>
    <xf numFmtId="310" fontId="153" fillId="0" borderId="0" applyFill="0" applyBorder="0" applyProtection="0">
      <alignment horizontal="right"/>
    </xf>
    <xf numFmtId="327" fontId="4" fillId="0" borderId="0"/>
    <xf numFmtId="310" fontId="119" fillId="0" borderId="0" applyFill="0" applyBorder="0" applyProtection="0">
      <alignment horizontal="right"/>
    </xf>
    <xf numFmtId="327" fontId="4" fillId="0" borderId="0"/>
    <xf numFmtId="327" fontId="12" fillId="0" borderId="0" applyAlignment="0"/>
    <xf numFmtId="327" fontId="4" fillId="0" borderId="0"/>
    <xf numFmtId="327" fontId="33" fillId="70" borderId="15" applyNumberFormat="0" applyAlignment="0" applyProtection="0"/>
    <xf numFmtId="327" fontId="174" fillId="0" borderId="0" applyAlignment="0"/>
    <xf numFmtId="327" fontId="174" fillId="0" borderId="0" applyAlignment="0"/>
    <xf numFmtId="327" fontId="174" fillId="0" borderId="0" applyAlignment="0"/>
    <xf numFmtId="327" fontId="174" fillId="0" borderId="0" applyAlignment="0"/>
    <xf numFmtId="258" fontId="4" fillId="0" borderId="0"/>
    <xf numFmtId="327" fontId="4" fillId="0" borderId="0"/>
    <xf numFmtId="327" fontId="4" fillId="0" borderId="0"/>
    <xf numFmtId="258" fontId="4" fillId="0" borderId="0"/>
    <xf numFmtId="258" fontId="4" fillId="0" borderId="0"/>
    <xf numFmtId="327" fontId="4" fillId="0" borderId="0"/>
    <xf numFmtId="327" fontId="4" fillId="0" borderId="0"/>
    <xf numFmtId="327" fontId="102" fillId="0" borderId="0"/>
    <xf numFmtId="327" fontId="96" fillId="0" borderId="0">
      <alignment horizontal="center" wrapText="1"/>
      <protection hidden="1"/>
    </xf>
    <xf numFmtId="327" fontId="96" fillId="0" borderId="0">
      <alignment horizontal="center" wrapText="1"/>
      <protection hidden="1"/>
    </xf>
    <xf numFmtId="327" fontId="4" fillId="0" borderId="0"/>
    <xf numFmtId="327" fontId="96" fillId="0" borderId="0">
      <alignment horizontal="center" wrapText="1"/>
      <protection hidden="1"/>
    </xf>
    <xf numFmtId="327" fontId="4" fillId="0" borderId="0"/>
    <xf numFmtId="327" fontId="27" fillId="81" borderId="0" applyNumberFormat="0" applyBorder="0" applyAlignment="0" applyProtection="0"/>
    <xf numFmtId="327" fontId="4" fillId="0" borderId="0"/>
    <xf numFmtId="327" fontId="27" fillId="81" borderId="0" applyNumberFormat="0" applyBorder="0" applyAlignment="0" applyProtection="0"/>
    <xf numFmtId="327" fontId="27" fillId="75" borderId="0" applyNumberFormat="0" applyBorder="0" applyAlignment="0" applyProtection="0"/>
    <xf numFmtId="327" fontId="4" fillId="0" borderId="0"/>
    <xf numFmtId="327" fontId="27" fillId="75" borderId="0" applyNumberFormat="0" applyBorder="0" applyAlignment="0" applyProtection="0"/>
    <xf numFmtId="327" fontId="27" fillId="82" borderId="0" applyNumberFormat="0" applyBorder="0" applyAlignment="0" applyProtection="0"/>
    <xf numFmtId="327" fontId="4" fillId="0" borderId="0"/>
    <xf numFmtId="327" fontId="27" fillId="82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79" borderId="0" applyNumberFormat="0" applyBorder="0" applyAlignment="0" applyProtection="0"/>
    <xf numFmtId="327" fontId="4" fillId="0" borderId="0"/>
    <xf numFmtId="327" fontId="27" fillId="79" borderId="0" applyNumberFormat="0" applyBorder="0" applyAlignment="0" applyProtection="0"/>
    <xf numFmtId="327" fontId="169" fillId="89" borderId="11" applyNumberFormat="0" applyBorder="0" applyProtection="0">
      <alignment horizontal="center" vertical="center" wrapText="1"/>
    </xf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21" fillId="0" borderId="8">
      <alignment horizontal="center"/>
    </xf>
    <xf numFmtId="327" fontId="175" fillId="90" borderId="0" applyAlignment="0"/>
    <xf numFmtId="38" fontId="176" fillId="0" borderId="0">
      <alignment horizontal="center"/>
      <protection locked="0"/>
    </xf>
    <xf numFmtId="327" fontId="4" fillId="0" borderId="0"/>
    <xf numFmtId="327" fontId="4" fillId="0" borderId="0"/>
    <xf numFmtId="38" fontId="176" fillId="0" borderId="0">
      <alignment horizontal="center"/>
      <protection locked="0"/>
    </xf>
    <xf numFmtId="327" fontId="176" fillId="0" borderId="0">
      <alignment horizontal="center"/>
      <protection locked="0"/>
    </xf>
    <xf numFmtId="327" fontId="4" fillId="0" borderId="0"/>
    <xf numFmtId="327" fontId="177" fillId="0" borderId="0" applyFont="0" applyFill="0" applyBorder="0" applyAlignment="0" applyProtection="0"/>
    <xf numFmtId="327" fontId="4" fillId="0" borderId="0"/>
    <xf numFmtId="327" fontId="177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311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12" fontId="181" fillId="0" borderId="0" applyFont="0" applyFill="0" applyBorder="0" applyAlignment="0" applyProtection="0"/>
    <xf numFmtId="258" fontId="102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170" fontId="2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2" fillId="0" borderId="0" applyFont="0" applyFill="0" applyBorder="0" applyAlignment="0" applyProtection="0"/>
    <xf numFmtId="175" fontId="2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2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49" fontId="102" fillId="0" borderId="0"/>
    <xf numFmtId="249" fontId="102" fillId="0" borderId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159" fillId="0" borderId="0" applyFont="0" applyFill="0" applyBorder="0" applyAlignment="0" applyProtection="0"/>
    <xf numFmtId="327" fontId="4" fillId="0" borderId="0"/>
    <xf numFmtId="327" fontId="160" fillId="0" borderId="0" applyFont="0" applyFill="0" applyBorder="0" applyAlignment="0" applyProtection="0"/>
    <xf numFmtId="327" fontId="4" fillId="0" borderId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27" fontId="26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0" borderId="0"/>
    <xf numFmtId="327" fontId="183" fillId="91" borderId="0">
      <alignment horizontal="center" vertical="center" wrapText="1"/>
    </xf>
    <xf numFmtId="327" fontId="183" fillId="91" borderId="0">
      <alignment horizontal="center" vertical="center" wrapText="1"/>
    </xf>
    <xf numFmtId="327" fontId="4" fillId="0" borderId="0"/>
    <xf numFmtId="327" fontId="183" fillId="91" borderId="0">
      <alignment horizontal="center" vertical="center" wrapText="1"/>
    </xf>
    <xf numFmtId="327" fontId="184" fillId="0" borderId="0" applyNumberFormat="0" applyFill="0" applyBorder="0">
      <alignment horizontal="right"/>
    </xf>
    <xf numFmtId="327" fontId="184" fillId="0" borderId="0" applyNumberFormat="0" applyFill="0" applyBorder="0">
      <alignment horizontal="right"/>
    </xf>
    <xf numFmtId="327" fontId="4" fillId="0" borderId="0"/>
    <xf numFmtId="327" fontId="184" fillId="0" borderId="0" applyNumberFormat="0" applyFill="0" applyBorder="0">
      <alignment horizontal="right"/>
    </xf>
    <xf numFmtId="327" fontId="4" fillId="0" borderId="0"/>
    <xf numFmtId="327" fontId="183" fillId="91" borderId="0">
      <alignment horizontal="center" vertical="center" wrapText="1"/>
    </xf>
    <xf numFmtId="327" fontId="185" fillId="0" borderId="0" applyNumberFormat="0" applyAlignment="0">
      <alignment horizontal="left"/>
    </xf>
    <xf numFmtId="327" fontId="185" fillId="0" borderId="0" applyNumberFormat="0" applyAlignment="0">
      <alignment horizontal="left"/>
    </xf>
    <xf numFmtId="327" fontId="4" fillId="0" borderId="0"/>
    <xf numFmtId="327" fontId="185" fillId="0" borderId="0" applyNumberFormat="0" applyAlignment="0">
      <alignment horizontal="left"/>
    </xf>
    <xf numFmtId="327" fontId="4" fillId="0" borderId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257" fontId="4" fillId="0" borderId="8" applyFont="0" applyFill="0" applyBorder="0" applyAlignment="0" applyProtection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313" fontId="96" fillId="0" borderId="0" applyFill="0" applyBorder="0">
      <alignment horizontal="right"/>
      <protection locked="0"/>
    </xf>
    <xf numFmtId="313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186" fillId="0" borderId="0" applyFont="0" applyFill="0" applyBorder="0" applyAlignment="0" applyProtection="0"/>
    <xf numFmtId="165" fontId="187" fillId="0" borderId="53">
      <protection locked="0"/>
    </xf>
    <xf numFmtId="165" fontId="187" fillId="0" borderId="53">
      <protection locked="0"/>
    </xf>
    <xf numFmtId="327" fontId="4" fillId="0" borderId="0"/>
    <xf numFmtId="327" fontId="186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14" fontId="181" fillId="0" borderId="0" applyFont="0" applyFill="0" applyBorder="0" applyAlignment="0" applyProtection="0"/>
    <xf numFmtId="315" fontId="180" fillId="0" borderId="0" applyFont="0" applyFill="0" applyBorder="0" applyAlignment="0" applyProtection="0"/>
    <xf numFmtId="327" fontId="4" fillId="0" borderId="0"/>
    <xf numFmtId="327" fontId="4" fillId="0" borderId="0"/>
    <xf numFmtId="327" fontId="178" fillId="0" borderId="0" applyFont="0" applyFill="0" applyBorder="0" applyAlignment="0" applyProtection="0">
      <alignment horizontal="right"/>
    </xf>
    <xf numFmtId="167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317" fontId="188" fillId="0" borderId="0"/>
    <xf numFmtId="317" fontId="188" fillId="0" borderId="0"/>
    <xf numFmtId="327" fontId="4" fillId="0" borderId="0"/>
    <xf numFmtId="317" fontId="189" fillId="0" borderId="0"/>
    <xf numFmtId="327" fontId="4" fillId="0" borderId="0"/>
    <xf numFmtId="317" fontId="189" fillId="0" borderId="0"/>
    <xf numFmtId="327" fontId="102" fillId="0" borderId="0" applyFont="0" applyFill="0" applyBorder="0" applyAlignment="0" applyProtection="0"/>
    <xf numFmtId="164" fontId="190" fillId="0" borderId="0">
      <protection locked="0"/>
    </xf>
    <xf numFmtId="267" fontId="191" fillId="0" borderId="43"/>
    <xf numFmtId="267" fontId="191" fillId="0" borderId="43"/>
    <xf numFmtId="327" fontId="4" fillId="0" borderId="0"/>
    <xf numFmtId="327" fontId="4" fillId="0" borderId="0"/>
    <xf numFmtId="286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22" fontId="17" fillId="0" borderId="0" applyFill="0" applyBorder="0" applyProtection="0">
      <alignment horizontal="right"/>
    </xf>
    <xf numFmtId="327" fontId="4" fillId="0" borderId="0"/>
    <xf numFmtId="327" fontId="4" fillId="0" borderId="0"/>
    <xf numFmtId="22" fontId="17" fillId="0" borderId="0" applyFill="0" applyBorder="0" applyProtection="0">
      <alignment horizontal="right"/>
    </xf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283" fontId="4" fillId="0" borderId="0" applyFont="0" applyFill="0" applyBorder="0" applyAlignment="0" applyProtection="0"/>
    <xf numFmtId="17" fontId="18" fillId="92" borderId="54">
      <alignment horizontal="center"/>
    </xf>
    <xf numFmtId="327" fontId="4" fillId="0" borderId="0"/>
    <xf numFmtId="327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4" fontId="193" fillId="0" borderId="0" applyFont="0" applyFill="0" applyBorder="0" applyAlignment="0" applyProtection="0">
      <alignment horizontal="center"/>
    </xf>
    <xf numFmtId="327" fontId="4" fillId="0" borderId="0"/>
    <xf numFmtId="327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4" fontId="96" fillId="0" borderId="0"/>
    <xf numFmtId="327" fontId="4" fillId="0" borderId="0"/>
    <xf numFmtId="327" fontId="4" fillId="0" borderId="0"/>
    <xf numFmtId="14" fontId="96" fillId="0" borderId="0"/>
    <xf numFmtId="16" fontId="96" fillId="0" borderId="0"/>
    <xf numFmtId="18" fontId="96" fillId="0" borderId="0"/>
    <xf numFmtId="327" fontId="4" fillId="0" borderId="0"/>
    <xf numFmtId="16" fontId="96" fillId="0" borderId="0"/>
    <xf numFmtId="18" fontId="96" fillId="0" borderId="0"/>
    <xf numFmtId="327" fontId="4" fillId="0" borderId="0"/>
    <xf numFmtId="327" fontId="73" fillId="0" borderId="0"/>
    <xf numFmtId="327" fontId="73" fillId="0" borderId="0"/>
    <xf numFmtId="327" fontId="4" fillId="0" borderId="0"/>
    <xf numFmtId="327" fontId="73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18" fontId="4" fillId="0" borderId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18" fontId="4" fillId="0" borderId="0"/>
    <xf numFmtId="318" fontId="4" fillId="0" borderId="0"/>
    <xf numFmtId="327" fontId="4" fillId="0" borderId="0"/>
    <xf numFmtId="327" fontId="4" fillId="0" borderId="0"/>
    <xf numFmtId="318" fontId="4" fillId="0" borderId="0"/>
    <xf numFmtId="208" fontId="115" fillId="0" borderId="0" applyFont="0" applyFill="0" applyBorder="0" applyAlignment="0" applyProtection="0">
      <alignment horizontal="right"/>
    </xf>
    <xf numFmtId="327" fontId="178" fillId="0" borderId="55" applyNumberFormat="0" applyFont="0" applyFill="0" applyAlignment="0" applyProtection="0"/>
    <xf numFmtId="327" fontId="178" fillId="0" borderId="55" applyNumberFormat="0" applyFont="0" applyFill="0" applyAlignment="0" applyProtection="0"/>
    <xf numFmtId="327" fontId="4" fillId="0" borderId="0"/>
    <xf numFmtId="327" fontId="178" fillId="0" borderId="55" applyNumberFormat="0" applyFont="0" applyFill="0" applyAlignment="0" applyProtection="0"/>
    <xf numFmtId="327" fontId="4" fillId="0" borderId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327" fontId="4" fillId="0" borderId="0"/>
    <xf numFmtId="327" fontId="4" fillId="0" borderId="0"/>
    <xf numFmtId="253" fontId="4" fillId="0" borderId="0"/>
    <xf numFmtId="327" fontId="4" fillId="0" borderId="0"/>
    <xf numFmtId="327" fontId="4" fillId="0" borderId="0"/>
    <xf numFmtId="253" fontId="4" fillId="0" borderId="0"/>
    <xf numFmtId="253" fontId="4" fillId="0" borderId="0"/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0" fontId="195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195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9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323" fontId="103" fillId="0" borderId="0" applyFont="0" applyFill="0" applyBorder="0" applyAlignment="0" applyProtection="0"/>
    <xf numFmtId="322" fontId="154" fillId="0" borderId="0" applyFont="0" applyFill="0" applyBorder="0" applyAlignment="0" applyProtection="0"/>
    <xf numFmtId="324" fontId="195" fillId="0" borderId="0" applyFont="0" applyFill="0" applyBorder="0" applyAlignment="0" applyProtection="0"/>
    <xf numFmtId="325" fontId="4" fillId="0" borderId="0" applyFont="0" applyFill="0" applyBorder="0" applyAlignment="0" applyProtection="0"/>
    <xf numFmtId="325" fontId="9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5" fontId="103" fillId="0" borderId="0" applyFont="0" applyFill="0" applyBorder="0" applyAlignment="0" applyProtection="0"/>
    <xf numFmtId="324" fontId="154" fillId="0" borderId="0" applyFont="0" applyFill="0" applyBorder="0" applyAlignment="0" applyProtection="0"/>
    <xf numFmtId="326" fontId="136" fillId="50" borderId="0">
      <alignment horizontal="right"/>
    </xf>
    <xf numFmtId="326" fontId="136" fillId="50" borderId="0">
      <alignment horizontal="right"/>
    </xf>
    <xf numFmtId="327" fontId="4" fillId="0" borderId="0"/>
    <xf numFmtId="327" fontId="4" fillId="0" borderId="0"/>
    <xf numFmtId="327" fontId="4" fillId="0" borderId="0"/>
    <xf numFmtId="327" fontId="34" fillId="45" borderId="0" applyNumberFormat="0" applyBorder="0" applyAlignment="0" applyProtection="0"/>
    <xf numFmtId="327" fontId="4" fillId="0" borderId="0"/>
    <xf numFmtId="327" fontId="34" fillId="46" borderId="0" applyNumberFormat="0" applyBorder="0" applyAlignment="0" applyProtection="0"/>
    <xf numFmtId="327" fontId="4" fillId="0" borderId="0"/>
    <xf numFmtId="327" fontId="34" fillId="47" borderId="0" applyNumberFormat="0" applyBorder="0" applyAlignment="0" applyProtection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7" fillId="0" borderId="0" applyNumberFormat="0" applyAlignment="0">
      <alignment horizontal="left"/>
    </xf>
    <xf numFmtId="327" fontId="197" fillId="0" borderId="0" applyNumberFormat="0" applyAlignment="0">
      <alignment horizontal="left"/>
    </xf>
    <xf numFmtId="327" fontId="4" fillId="0" borderId="0"/>
    <xf numFmtId="327" fontId="197" fillId="0" borderId="0" applyNumberFormat="0" applyAlignment="0">
      <alignment horizontal="left"/>
    </xf>
    <xf numFmtId="327" fontId="4" fillId="0" borderId="0"/>
    <xf numFmtId="327" fontId="35" fillId="13" borderId="12" applyNumberFormat="0" applyAlignment="0" applyProtection="0"/>
    <xf numFmtId="327" fontId="35" fillId="13" borderId="12" applyNumberFormat="0" applyAlignment="0" applyProtection="0"/>
    <xf numFmtId="327" fontId="4" fillId="0" borderId="0"/>
    <xf numFmtId="327" fontId="34" fillId="0" borderId="56" applyNumberFormat="0" applyFill="0" applyAlignment="0" applyProtection="0"/>
    <xf numFmtId="327" fontId="36" fillId="0" borderId="0" applyNumberFormat="0" applyFill="0" applyBorder="0" applyAlignment="0" applyProtection="0"/>
    <xf numFmtId="2" fontId="139" fillId="0" borderId="0"/>
    <xf numFmtId="2" fontId="139" fillId="0" borderId="0"/>
    <xf numFmtId="327" fontId="4" fillId="0" borderId="0"/>
    <xf numFmtId="327" fontId="4" fillId="0" borderId="0"/>
    <xf numFmtId="327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7" fontId="4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171" fontId="73" fillId="0" borderId="0" applyFill="0" applyBorder="0" applyAlignment="0" applyProtection="0"/>
    <xf numFmtId="171" fontId="73" fillId="0" borderId="0" applyFill="0" applyBorder="0" applyAlignment="0" applyProtection="0"/>
    <xf numFmtId="327" fontId="4" fillId="0" borderId="0"/>
    <xf numFmtId="327" fontId="4" fillId="0" borderId="0"/>
    <xf numFmtId="3" fontId="198" fillId="0" borderId="0" applyNumberFormat="0" applyFont="0" applyFill="0" applyBorder="0" applyAlignment="0" applyProtection="0">
      <alignment horizontal="left"/>
    </xf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8" fontId="4" fillId="0" borderId="0">
      <protection locked="0"/>
    </xf>
    <xf numFmtId="327" fontId="22" fillId="0" borderId="11" applyFont="0" applyFill="0" applyBorder="0" applyAlignment="0" applyProtection="0"/>
    <xf numFmtId="327" fontId="4" fillId="0" borderId="0"/>
    <xf numFmtId="2" fontId="192" fillId="0" borderId="0" applyFont="0" applyFill="0" applyBorder="0" applyAlignment="0" applyProtection="0"/>
    <xf numFmtId="328" fontId="4" fillId="0" borderId="0">
      <protection locked="0"/>
    </xf>
    <xf numFmtId="327" fontId="4" fillId="0" borderId="0"/>
    <xf numFmtId="327" fontId="199" fillId="0" borderId="0" applyFill="0" applyBorder="0" applyProtection="0">
      <alignment horizontal="left"/>
    </xf>
    <xf numFmtId="327" fontId="199" fillId="0" borderId="0" applyFill="0" applyBorder="0" applyProtection="0">
      <alignment horizontal="left"/>
    </xf>
    <xf numFmtId="327" fontId="4" fillId="0" borderId="0"/>
    <xf numFmtId="327" fontId="199" fillId="0" borderId="0" applyFill="0" applyBorder="0" applyProtection="0">
      <alignment horizontal="left"/>
    </xf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286" fontId="4" fillId="49" borderId="57">
      <protection locked="0"/>
    </xf>
    <xf numFmtId="327" fontId="4" fillId="0" borderId="0"/>
    <xf numFmtId="286" fontId="4" fillId="49" borderId="57">
      <protection locked="0"/>
    </xf>
    <xf numFmtId="250" fontId="4" fillId="0" borderId="0"/>
    <xf numFmtId="327" fontId="4" fillId="0" borderId="0"/>
    <xf numFmtId="327" fontId="4" fillId="0" borderId="0"/>
    <xf numFmtId="250" fontId="4" fillId="0" borderId="0"/>
    <xf numFmtId="250" fontId="4" fillId="0" borderId="0"/>
    <xf numFmtId="327" fontId="4" fillId="0" borderId="0"/>
    <xf numFmtId="327" fontId="4" fillId="0" borderId="0"/>
    <xf numFmtId="329" fontId="153" fillId="0" borderId="0" applyFill="0" applyBorder="0">
      <alignment horizontal="right"/>
    </xf>
    <xf numFmtId="329" fontId="153" fillId="0" borderId="0" applyFill="0" applyBorder="0">
      <alignment horizontal="right"/>
    </xf>
    <xf numFmtId="327" fontId="4" fillId="0" borderId="0"/>
    <xf numFmtId="329" fontId="119" fillId="0" borderId="0" applyFill="0" applyBorder="0">
      <alignment horizontal="right"/>
    </xf>
    <xf numFmtId="327" fontId="4" fillId="0" borderId="0"/>
    <xf numFmtId="330" fontId="4" fillId="0" borderId="0">
      <alignment vertical="center"/>
    </xf>
    <xf numFmtId="293" fontId="21" fillId="65" borderId="0" applyNumberFormat="0" applyBorder="0">
      <alignment horizontal="center" vertical="center"/>
    </xf>
    <xf numFmtId="293" fontId="21" fillId="65" borderId="0" applyNumberFormat="0" applyBorder="0">
      <alignment horizontal="center" vertical="center"/>
    </xf>
    <xf numFmtId="327" fontId="4" fillId="0" borderId="0"/>
    <xf numFmtId="327" fontId="4" fillId="0" borderId="0"/>
    <xf numFmtId="327" fontId="200" fillId="72" borderId="58"/>
    <xf numFmtId="331" fontId="4" fillId="0" borderId="0" applyAlignment="0">
      <alignment horizontal="right"/>
    </xf>
    <xf numFmtId="331" fontId="4" fillId="0" borderId="0" applyAlignment="0">
      <alignment horizontal="right"/>
    </xf>
    <xf numFmtId="331" fontId="4" fillId="0" borderId="0" applyAlignment="0">
      <alignment horizontal="right"/>
    </xf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22" fillId="65" borderId="0" applyNumberFormat="0" applyBorder="0" applyAlignment="0" applyProtection="0"/>
    <xf numFmtId="327" fontId="4" fillId="0" borderId="0"/>
    <xf numFmtId="327" fontId="22" fillId="65" borderId="0" applyNumberFormat="0" applyBorder="0" applyAlignment="0" applyProtection="0"/>
    <xf numFmtId="327" fontId="127" fillId="64" borderId="0" applyNumberFormat="0" applyFont="0" applyBorder="0" applyAlignment="0" applyProtection="0"/>
    <xf numFmtId="327" fontId="127" fillId="64" borderId="0" applyNumberFormat="0" applyFont="0" applyBorder="0" applyAlignment="0" applyProtection="0"/>
    <xf numFmtId="327" fontId="4" fillId="0" borderId="0"/>
    <xf numFmtId="327" fontId="127" fillId="64" borderId="0" applyNumberFormat="0" applyFont="0" applyBorder="0" applyAlignment="0" applyProtection="0"/>
    <xf numFmtId="327" fontId="4" fillId="0" borderId="0"/>
    <xf numFmtId="38" fontId="201" fillId="65" borderId="0" applyNumberFormat="0" applyBorder="0" applyAlignment="0" applyProtection="0"/>
    <xf numFmtId="327" fontId="52" fillId="0" borderId="3" applyFill="0" applyBorder="0" applyProtection="0">
      <alignment horizontal="left"/>
    </xf>
    <xf numFmtId="327" fontId="4" fillId="0" borderId="0"/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202" fillId="71" borderId="58"/>
    <xf numFmtId="327" fontId="203" fillId="74" borderId="0"/>
    <xf numFmtId="327" fontId="203" fillId="74" borderId="0"/>
    <xf numFmtId="327" fontId="4" fillId="0" borderId="0"/>
    <xf numFmtId="327" fontId="203" fillId="74" borderId="0"/>
    <xf numFmtId="327" fontId="4" fillId="0" borderId="0"/>
    <xf numFmtId="327" fontId="38" fillId="12" borderId="0" applyNumberFormat="0" applyBorder="0" applyAlignment="0" applyProtection="0"/>
    <xf numFmtId="327" fontId="204" fillId="0" borderId="0" applyNumberFormat="0" applyFill="0" applyProtection="0">
      <alignment horizontal="lef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4" fillId="0" borderId="0"/>
    <xf numFmtId="330" fontId="4" fillId="0" borderId="0">
      <alignment vertical="center"/>
    </xf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206" fillId="0" borderId="0" applyNumberFormat="0" applyFill="0" applyBorder="0" applyAlignment="0" applyProtection="0"/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4" fillId="0" borderId="0"/>
    <xf numFmtId="327" fontId="207" fillId="94" borderId="59" applyNumberFormat="0" applyBorder="0" applyAlignment="0">
      <alignment horizontal="centerContinuous"/>
    </xf>
    <xf numFmtId="327" fontId="206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4" fillId="0" borderId="0"/>
    <xf numFmtId="327" fontId="208" fillId="0" borderId="17" applyNumberFormat="0" applyAlignment="0" applyProtection="0">
      <alignment horizontal="left" vertical="center"/>
    </xf>
    <xf numFmtId="327" fontId="4" fillId="0" borderId="0"/>
    <xf numFmtId="327" fontId="4" fillId="0" borderId="0"/>
    <xf numFmtId="327" fontId="4" fillId="0" borderId="0"/>
    <xf numFmtId="327" fontId="20" fillId="0" borderId="18">
      <alignment horizontal="left" vertical="center"/>
    </xf>
    <xf numFmtId="327" fontId="4" fillId="0" borderId="0"/>
    <xf numFmtId="327" fontId="208" fillId="0" borderId="18">
      <alignment horizontal="left" vertical="center"/>
    </xf>
    <xf numFmtId="327" fontId="4" fillId="0" borderId="0"/>
    <xf numFmtId="267" fontId="191" fillId="0" borderId="0"/>
    <xf numFmtId="267" fontId="191" fillId="0" borderId="0"/>
    <xf numFmtId="327" fontId="4" fillId="0" borderId="0"/>
    <xf numFmtId="327" fontId="4" fillId="0" borderId="0"/>
    <xf numFmtId="327" fontId="209" fillId="95" borderId="60" applyProtection="0">
      <alignment horizontal="center"/>
    </xf>
    <xf numFmtId="327" fontId="4" fillId="0" borderId="0"/>
    <xf numFmtId="327" fontId="39" fillId="0" borderId="19" applyNumberFormat="0" applyFill="0" applyAlignment="0" applyProtection="0"/>
    <xf numFmtId="327" fontId="4" fillId="0" borderId="0"/>
    <xf numFmtId="327" fontId="40" fillId="0" borderId="20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92" fillId="0" borderId="37" applyNumberFormat="0" applyFill="0" applyAlignment="0" applyProtection="0"/>
    <xf numFmtId="327" fontId="4" fillId="0" borderId="0"/>
    <xf numFmtId="327" fontId="58" fillId="0" borderId="0" applyNumberFormat="0" applyFill="0" applyBorder="0" applyAlignment="0" applyProtection="0"/>
    <xf numFmtId="327" fontId="209" fillId="95" borderId="60" applyProtection="0">
      <alignment horizontal="center"/>
    </xf>
    <xf numFmtId="327" fontId="4" fillId="0" borderId="0"/>
    <xf numFmtId="327" fontId="209" fillId="95" borderId="60" applyProtection="0">
      <alignment horizontal="center"/>
    </xf>
    <xf numFmtId="309" fontId="4" fillId="0" borderId="0">
      <protection locked="0"/>
    </xf>
    <xf numFmtId="327" fontId="4" fillId="0" borderId="0"/>
    <xf numFmtId="327" fontId="4" fillId="0" borderId="0"/>
    <xf numFmtId="332" fontId="20" fillId="0" borderId="0"/>
    <xf numFmtId="327" fontId="4" fillId="0" borderId="0"/>
    <xf numFmtId="309" fontId="4" fillId="0" borderId="0">
      <protection locked="0"/>
    </xf>
    <xf numFmtId="327" fontId="4" fillId="0" borderId="0"/>
    <xf numFmtId="309" fontId="4" fillId="0" borderId="0">
      <protection locked="0"/>
    </xf>
    <xf numFmtId="327" fontId="19" fillId="0" borderId="0"/>
    <xf numFmtId="327" fontId="4" fillId="0" borderId="0"/>
    <xf numFmtId="327" fontId="19" fillId="0" borderId="0"/>
    <xf numFmtId="309" fontId="4" fillId="0" borderId="0">
      <protection locked="0"/>
    </xf>
    <xf numFmtId="327" fontId="4" fillId="0" borderId="0"/>
    <xf numFmtId="327" fontId="210" fillId="0" borderId="0"/>
    <xf numFmtId="327" fontId="210" fillId="0" borderId="0"/>
    <xf numFmtId="327" fontId="4" fillId="0" borderId="0"/>
    <xf numFmtId="327" fontId="211" fillId="0" borderId="0"/>
    <xf numFmtId="327" fontId="4" fillId="0" borderId="0"/>
    <xf numFmtId="327" fontId="212" fillId="0" borderId="0"/>
    <xf numFmtId="327" fontId="212" fillId="0" borderId="0"/>
    <xf numFmtId="327" fontId="4" fillId="0" borderId="0"/>
    <xf numFmtId="327" fontId="213" fillId="0" borderId="0"/>
    <xf numFmtId="327" fontId="4" fillId="0" borderId="0"/>
    <xf numFmtId="327" fontId="214" fillId="0" borderId="0"/>
    <xf numFmtId="327" fontId="214" fillId="0" borderId="0"/>
    <xf numFmtId="327" fontId="4" fillId="0" borderId="0"/>
    <xf numFmtId="327" fontId="214" fillId="0" borderId="0"/>
    <xf numFmtId="327" fontId="4" fillId="0" borderId="0"/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4" fillId="0" borderId="0"/>
    <xf numFmtId="327" fontId="215" fillId="0" borderId="50">
      <alignment horizontal="center"/>
    </xf>
    <xf numFmtId="327" fontId="4" fillId="0" borderId="0"/>
    <xf numFmtId="327" fontId="215" fillId="0" borderId="0">
      <alignment horizontal="center"/>
    </xf>
    <xf numFmtId="327" fontId="215" fillId="0" borderId="0">
      <alignment horizontal="center"/>
    </xf>
    <xf numFmtId="327" fontId="4" fillId="0" borderId="0"/>
    <xf numFmtId="327" fontId="215" fillId="0" borderId="0">
      <alignment horizontal="center"/>
    </xf>
    <xf numFmtId="327" fontId="4" fillId="0" borderId="0"/>
    <xf numFmtId="327" fontId="216" fillId="96" borderId="58"/>
    <xf numFmtId="327" fontId="217" fillId="0" borderId="62" applyNumberFormat="0" applyFill="0" applyAlignment="0" applyProtection="0"/>
    <xf numFmtId="327" fontId="162" fillId="0" borderId="0" applyNumberFormat="0" applyFill="0" applyBorder="0" applyAlignment="0" applyProtection="0"/>
    <xf numFmtId="327" fontId="4" fillId="0" borderId="0"/>
    <xf numFmtId="327" fontId="162" fillId="0" borderId="0" applyNumberFormat="0" applyFill="0" applyBorder="0" applyAlignment="0" applyProtection="0"/>
    <xf numFmtId="327" fontId="217" fillId="0" borderId="62" applyNumberFormat="0" applyFill="0" applyAlignment="0" applyProtection="0"/>
    <xf numFmtId="327" fontId="4" fillId="0" borderId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76" fontId="4" fillId="0" borderId="0"/>
    <xf numFmtId="327" fontId="4" fillId="0" borderId="0"/>
    <xf numFmtId="327" fontId="4" fillId="0" borderId="0"/>
    <xf numFmtId="176" fontId="4" fillId="0" borderId="0"/>
    <xf numFmtId="176" fontId="4" fillId="0" borderId="0"/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7" fontId="4" fillId="0" borderId="0"/>
    <xf numFmtId="327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7" fontId="4" fillId="0" borderId="0"/>
    <xf numFmtId="327" fontId="4" fillId="0" borderId="0"/>
    <xf numFmtId="327" fontId="35" fillId="15" borderId="12" applyNumberFormat="0" applyAlignment="0" applyProtection="0"/>
    <xf numFmtId="327" fontId="102" fillId="14" borderId="0" applyNumberFormat="0" applyFont="0" applyBorder="0" applyAlignment="0">
      <protection locked="0"/>
    </xf>
    <xf numFmtId="327" fontId="4" fillId="97" borderId="11" applyNumberFormat="0" applyFont="0" applyAlignment="0">
      <alignment horizontal="center"/>
      <protection locked="0"/>
    </xf>
    <xf numFmtId="327" fontId="42" fillId="39" borderId="13" applyNumberFormat="0" applyAlignment="0" applyProtection="0"/>
    <xf numFmtId="327" fontId="96" fillId="98" borderId="0" applyNumberFormat="0" applyFont="0" applyBorder="0" applyAlignment="0" applyProtection="0"/>
    <xf numFmtId="327" fontId="96" fillId="98" borderId="0" applyNumberFormat="0" applyFont="0" applyBorder="0" applyAlignment="0" applyProtection="0"/>
    <xf numFmtId="327" fontId="4" fillId="0" borderId="0"/>
    <xf numFmtId="327" fontId="96" fillId="98" borderId="0" applyNumberFormat="0" applyFont="0" applyBorder="0" applyAlignment="0" applyProtection="0"/>
    <xf numFmtId="327" fontId="4" fillId="0" borderId="0"/>
    <xf numFmtId="333" fontId="222" fillId="0" borderId="0" applyNumberFormat="0" applyBorder="0" applyProtection="0"/>
    <xf numFmtId="333" fontId="222" fillId="0" borderId="0" applyNumberFormat="0" applyBorder="0" applyProtection="0"/>
    <xf numFmtId="327" fontId="4" fillId="0" borderId="0"/>
    <xf numFmtId="327" fontId="4" fillId="0" borderId="0"/>
    <xf numFmtId="333" fontId="223" fillId="0" borderId="0"/>
    <xf numFmtId="333" fontId="223" fillId="0" borderId="0"/>
    <xf numFmtId="327" fontId="4" fillId="0" borderId="0"/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223" fillId="99" borderId="0" applyNumberFormat="0" applyBorder="0" applyProtection="0">
      <alignment horizontal="center" vertical="center"/>
    </xf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4" fillId="0" borderId="0"/>
    <xf numFmtId="10" fontId="224" fillId="0" borderId="0"/>
    <xf numFmtId="10" fontId="224" fillId="0" borderId="0"/>
    <xf numFmtId="327" fontId="4" fillId="0" borderId="0"/>
    <xf numFmtId="327" fontId="4" fillId="0" borderId="0"/>
    <xf numFmtId="327" fontId="217" fillId="0" borderId="0" applyNumberFormat="0" applyFill="0" applyBorder="0" applyAlignment="0">
      <protection locked="0"/>
    </xf>
    <xf numFmtId="327" fontId="217" fillId="0" borderId="0" applyNumberFormat="0" applyFill="0" applyBorder="0" applyAlignment="0">
      <protection locked="0"/>
    </xf>
    <xf numFmtId="327" fontId="4" fillId="0" borderId="0"/>
    <xf numFmtId="327" fontId="101" fillId="0" borderId="0" applyNumberFormat="0" applyFill="0" applyBorder="0" applyAlignment="0">
      <protection locked="0"/>
    </xf>
    <xf numFmtId="327" fontId="4" fillId="0" borderId="0"/>
    <xf numFmtId="327" fontId="217" fillId="0" borderId="0" applyNumberFormat="0" applyFill="0" applyBorder="0" applyAlignment="0"/>
    <xf numFmtId="327" fontId="43" fillId="9" borderId="0" applyNumberFormat="0" applyBorder="0" applyAlignment="0" applyProtection="0"/>
    <xf numFmtId="327" fontId="4" fillId="0" borderId="0"/>
    <xf numFmtId="327" fontId="96" fillId="0" borderId="0" applyFill="0" applyBorder="0">
      <alignment horizontal="right"/>
      <protection locked="0"/>
    </xf>
    <xf numFmtId="327" fontId="96" fillId="0" borderId="0" applyFill="0" applyBorder="0">
      <alignment horizontal="right"/>
      <protection locked="0"/>
    </xf>
    <xf numFmtId="327" fontId="4" fillId="0" borderId="0"/>
    <xf numFmtId="327" fontId="96" fillId="0" borderId="0" applyFill="0" applyBorder="0">
      <alignment horizontal="right"/>
      <protection locked="0"/>
    </xf>
    <xf numFmtId="327" fontId="4" fillId="0" borderId="0"/>
    <xf numFmtId="327" fontId="225" fillId="0" borderId="0" applyAlignment="0"/>
    <xf numFmtId="334" fontId="96" fillId="0" borderId="0" applyFill="0" applyBorder="0">
      <alignment horizontal="right"/>
      <protection locked="0"/>
    </xf>
    <xf numFmtId="334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226" fillId="100" borderId="63">
      <alignment horizontal="left" vertical="center" wrapText="1"/>
    </xf>
    <xf numFmtId="327" fontId="226" fillId="100" borderId="63">
      <alignment horizontal="left" vertical="center" wrapText="1"/>
    </xf>
    <xf numFmtId="327" fontId="4" fillId="0" borderId="0"/>
    <xf numFmtId="327" fontId="226" fillId="100" borderId="63">
      <alignment horizontal="left" vertical="center" wrapText="1"/>
    </xf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227" fillId="0" borderId="0" applyNumberFormat="0" applyFill="0" applyBorder="0" applyAlignment="0"/>
    <xf numFmtId="327" fontId="227" fillId="0" borderId="0" applyNumberFormat="0" applyFill="0" applyBorder="0" applyAlignment="0"/>
    <xf numFmtId="327" fontId="4" fillId="0" borderId="0"/>
    <xf numFmtId="327" fontId="227" fillId="0" borderId="0" applyNumberFormat="0" applyFill="0" applyBorder="0" applyAlignment="0"/>
    <xf numFmtId="327" fontId="4" fillId="0" borderId="0"/>
    <xf numFmtId="335" fontId="147" fillId="0" borderId="0"/>
    <xf numFmtId="335" fontId="147" fillId="0" borderId="0"/>
    <xf numFmtId="327" fontId="4" fillId="0" borderId="0"/>
    <xf numFmtId="327" fontId="4" fillId="0" borderId="0"/>
    <xf numFmtId="327" fontId="153" fillId="0" borderId="0"/>
    <xf numFmtId="327" fontId="153" fillId="0" borderId="0"/>
    <xf numFmtId="327" fontId="4" fillId="0" borderId="0"/>
    <xf numFmtId="327" fontId="119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36" fontId="4" fillId="0" borderId="0">
      <alignment horizontal="right"/>
    </xf>
    <xf numFmtId="336" fontId="4" fillId="0" borderId="0">
      <alignment horizontal="right"/>
    </xf>
    <xf numFmtId="336" fontId="4" fillId="0" borderId="0">
      <alignment horizontal="right"/>
    </xf>
    <xf numFmtId="327" fontId="4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08" fontId="102" fillId="0" borderId="0" applyFont="0" applyFill="0" applyBorder="0" applyAlignment="0" applyProtection="0"/>
    <xf numFmtId="168" fontId="4" fillId="0" borderId="0" applyFont="0" applyFill="0" applyBorder="0" applyAlignment="0" applyProtection="0"/>
    <xf numFmtId="256" fontId="102" fillId="0" borderId="0" applyFont="0" applyFill="0" applyBorder="0" applyAlignment="0" applyProtection="0"/>
    <xf numFmtId="327" fontId="228" fillId="0" borderId="0"/>
    <xf numFmtId="327" fontId="229" fillId="0" borderId="0"/>
    <xf numFmtId="327" fontId="230" fillId="0" borderId="0"/>
    <xf numFmtId="327" fontId="231" fillId="0" borderId="0"/>
    <xf numFmtId="327" fontId="179" fillId="0" borderId="0"/>
    <xf numFmtId="327" fontId="179" fillId="0" borderId="0"/>
    <xf numFmtId="242" fontId="153" fillId="0" borderId="0" applyFont="0" applyFill="0" applyBorder="0" applyAlignment="0" applyProtection="0">
      <alignment horizontal="right"/>
    </xf>
    <xf numFmtId="242" fontId="153" fillId="0" borderId="0" applyFont="0" applyFill="0" applyBorder="0" applyAlignment="0" applyProtection="0">
      <alignment horizontal="right"/>
    </xf>
    <xf numFmtId="327" fontId="4" fillId="0" borderId="0"/>
    <xf numFmtId="242" fontId="119" fillId="0" borderId="0" applyFont="0" applyFill="0" applyBorder="0" applyAlignment="0" applyProtection="0">
      <alignment horizontal="right"/>
    </xf>
    <xf numFmtId="327" fontId="4" fillId="0" borderId="0"/>
    <xf numFmtId="327" fontId="119" fillId="65" borderId="9"/>
    <xf numFmtId="327" fontId="119" fillId="65" borderId="9"/>
    <xf numFmtId="327" fontId="232" fillId="0" borderId="0" applyNumberFormat="0" applyFill="0" applyBorder="0" applyAlignment="0" applyProtection="0">
      <alignment vertical="top"/>
      <protection locked="0"/>
    </xf>
    <xf numFmtId="267" fontId="233" fillId="0" borderId="64"/>
    <xf numFmtId="267" fontId="233" fillId="0" borderId="64"/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234" fillId="0" borderId="0" applyNumberFormat="0" applyFill="0" applyBorder="0" applyAlignment="0" applyProtection="0">
      <alignment horizontal="right"/>
    </xf>
    <xf numFmtId="327" fontId="4" fillId="0" borderId="0"/>
    <xf numFmtId="327" fontId="234" fillId="0" borderId="0" applyNumberFormat="0" applyFill="0" applyBorder="0" applyAlignment="0" applyProtection="0">
      <alignment horizontal="right"/>
    </xf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1" fontId="235" fillId="101" borderId="0"/>
    <xf numFmtId="1" fontId="235" fillId="101" borderId="0"/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37" fontId="103" fillId="0" borderId="0" applyFont="0" applyFill="0" applyBorder="0" applyAlignment="0" applyProtection="0"/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7" fillId="0" borderId="0"/>
    <xf numFmtId="327" fontId="237" fillId="0" borderId="0"/>
    <xf numFmtId="327" fontId="4" fillId="0" borderId="0"/>
    <xf numFmtId="327" fontId="237" fillId="0" borderId="0"/>
    <xf numFmtId="327" fontId="4" fillId="0" borderId="0"/>
    <xf numFmtId="338" fontId="4" fillId="0" borderId="0" applyAlignment="0">
      <alignment horizontal="right"/>
    </xf>
    <xf numFmtId="338" fontId="4" fillId="0" borderId="0" applyAlignment="0">
      <alignment horizontal="right"/>
    </xf>
    <xf numFmtId="338" fontId="4" fillId="0" borderId="0" applyAlignment="0">
      <alignment horizontal="right"/>
    </xf>
    <xf numFmtId="327" fontId="4" fillId="0" borderId="0"/>
    <xf numFmtId="327" fontId="4" fillId="0" borderId="0"/>
    <xf numFmtId="337" fontId="154" fillId="0" borderId="0" applyFont="0" applyFill="0" applyBorder="0" applyAlignment="0" applyProtection="0"/>
    <xf numFmtId="339" fontId="102" fillId="0" borderId="0">
      <alignment horizontal="center"/>
    </xf>
    <xf numFmtId="339" fontId="102" fillId="0" borderId="0">
      <alignment horizontal="center"/>
    </xf>
    <xf numFmtId="327" fontId="4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7" fontId="4" fillId="0" borderId="0"/>
    <xf numFmtId="2" fontId="238" fillId="0" borderId="65" applyFont="0" applyFill="0" applyBorder="0" applyAlignment="0"/>
    <xf numFmtId="327" fontId="4" fillId="0" borderId="0"/>
    <xf numFmtId="1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40" fontId="4" fillId="0" borderId="0" applyFont="0" applyFill="0" applyBorder="0" applyAlignment="0" applyProtection="0"/>
    <xf numFmtId="275" fontId="73" fillId="0" borderId="0" applyFill="0" applyBorder="0" applyAlignment="0" applyProtection="0"/>
    <xf numFmtId="275" fontId="73" fillId="0" borderId="0" applyFill="0" applyBorder="0" applyAlignment="0" applyProtection="0"/>
    <xf numFmtId="327" fontId="4" fillId="0" borderId="0"/>
    <xf numFmtId="327" fontId="4" fillId="0" borderId="0"/>
    <xf numFmtId="333" fontId="73" fillId="0" borderId="0" applyFill="0" applyBorder="0" applyAlignment="0" applyProtection="0"/>
    <xf numFmtId="333" fontId="73" fillId="0" borderId="0" applyFill="0" applyBorder="0" applyAlignment="0" applyProtection="0"/>
    <xf numFmtId="327" fontId="4" fillId="0" borderId="0"/>
    <xf numFmtId="327" fontId="4" fillId="0" borderId="0"/>
    <xf numFmtId="210" fontId="153" fillId="0" borderId="0" applyFill="0" applyBorder="0" applyProtection="0">
      <alignment horizontal="center"/>
    </xf>
    <xf numFmtId="210" fontId="153" fillId="0" borderId="0" applyFill="0" applyBorder="0" applyProtection="0">
      <alignment horizontal="center"/>
    </xf>
    <xf numFmtId="327" fontId="4" fillId="0" borderId="0"/>
    <xf numFmtId="210" fontId="119" fillId="0" borderId="0" applyFill="0" applyBorder="0" applyProtection="0">
      <alignment horizontal="center"/>
    </xf>
    <xf numFmtId="327" fontId="4" fillId="0" borderId="0"/>
    <xf numFmtId="341" fontId="178" fillId="0" borderId="0" applyFont="0" applyFill="0" applyBorder="0" applyProtection="0">
      <alignment horizontal="right"/>
    </xf>
    <xf numFmtId="341" fontId="178" fillId="0" borderId="0" applyFont="0" applyFill="0" applyBorder="0" applyProtection="0">
      <alignment horizontal="right"/>
    </xf>
    <xf numFmtId="327" fontId="4" fillId="0" borderId="0"/>
    <xf numFmtId="342" fontId="4" fillId="0" borderId="0" applyFont="0" applyFill="0" applyBorder="0" applyAlignment="0" applyProtection="0"/>
    <xf numFmtId="327" fontId="4" fillId="0" borderId="0"/>
    <xf numFmtId="281" fontId="4" fillId="0" borderId="0"/>
    <xf numFmtId="327" fontId="4" fillId="0" borderId="0"/>
    <xf numFmtId="327" fontId="4" fillId="0" borderId="0"/>
    <xf numFmtId="281" fontId="4" fillId="0" borderId="0"/>
    <xf numFmtId="281" fontId="4" fillId="0" borderId="0"/>
    <xf numFmtId="327" fontId="4" fillId="0" borderId="0"/>
    <xf numFmtId="327" fontId="4" fillId="0" borderId="0"/>
    <xf numFmtId="319" fontId="159" fillId="0" borderId="0"/>
    <xf numFmtId="319" fontId="159" fillId="0" borderId="0"/>
    <xf numFmtId="327" fontId="4" fillId="0" borderId="0"/>
    <xf numFmtId="319" fontId="160" fillId="0" borderId="0"/>
    <xf numFmtId="327" fontId="4" fillId="0" borderId="0"/>
    <xf numFmtId="327" fontId="239" fillId="0" borderId="0" applyNumberFormat="0" applyFill="0" applyBorder="0" applyProtection="0">
      <alignment horizontal="left"/>
    </xf>
    <xf numFmtId="327" fontId="239" fillId="0" borderId="0" applyNumberFormat="0" applyFill="0" applyBorder="0" applyProtection="0">
      <alignment horizontal="left"/>
    </xf>
    <xf numFmtId="327" fontId="4" fillId="0" borderId="0"/>
    <xf numFmtId="327" fontId="23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4" fillId="0" borderId="0"/>
    <xf numFmtId="327" fontId="131" fillId="74" borderId="47">
      <alignment horizontal="center" wrapText="1"/>
    </xf>
    <xf numFmtId="327" fontId="4" fillId="0" borderId="0"/>
    <xf numFmtId="327" fontId="240" fillId="102" borderId="0" applyAlignment="0"/>
    <xf numFmtId="327" fontId="131" fillId="103" borderId="0" applyAlignment="0"/>
    <xf numFmtId="327" fontId="241" fillId="0" borderId="0" applyAlignment="0"/>
    <xf numFmtId="327" fontId="164" fillId="0" borderId="0">
      <alignment horizontal="left"/>
    </xf>
    <xf numFmtId="37" fontId="242" fillId="0" borderId="0"/>
    <xf numFmtId="327" fontId="4" fillId="0" borderId="0"/>
    <xf numFmtId="327" fontId="4" fillId="0" borderId="0"/>
    <xf numFmtId="37" fontId="242" fillId="0" borderId="0"/>
    <xf numFmtId="327" fontId="242" fillId="0" borderId="0"/>
    <xf numFmtId="327" fontId="4" fillId="0" borderId="0"/>
    <xf numFmtId="327" fontId="242" fillId="0" borderId="0"/>
    <xf numFmtId="327" fontId="4" fillId="0" borderId="0"/>
    <xf numFmtId="327" fontId="164" fillId="0" borderId="0">
      <alignment horizontal="left"/>
    </xf>
    <xf numFmtId="282" fontId="4" fillId="0" borderId="0"/>
    <xf numFmtId="327" fontId="4" fillId="0" borderId="0"/>
    <xf numFmtId="327" fontId="4" fillId="0" borderId="0"/>
    <xf numFmtId="282" fontId="4" fillId="0" borderId="0"/>
    <xf numFmtId="282" fontId="4" fillId="0" borderId="0"/>
    <xf numFmtId="327" fontId="4" fillId="0" borderId="0"/>
    <xf numFmtId="327" fontId="4" fillId="0" borderId="0"/>
    <xf numFmtId="343" fontId="4" fillId="0" borderId="0"/>
    <xf numFmtId="327" fontId="4" fillId="0" borderId="0"/>
    <xf numFmtId="327" fontId="4" fillId="0" borderId="0"/>
    <xf numFmtId="343" fontId="4" fillId="0" borderId="0"/>
    <xf numFmtId="343" fontId="4" fillId="0" borderId="0"/>
    <xf numFmtId="327" fontId="4" fillId="0" borderId="0"/>
    <xf numFmtId="327" fontId="4" fillId="0" borderId="0"/>
    <xf numFmtId="327" fontId="4" fillId="0" borderId="0"/>
    <xf numFmtId="272" fontId="243" fillId="0" borderId="0"/>
    <xf numFmtId="344" fontId="4" fillId="0" borderId="0"/>
    <xf numFmtId="344" fontId="4" fillId="0" borderId="0"/>
    <xf numFmtId="327" fontId="4" fillId="0" borderId="0"/>
    <xf numFmtId="345" fontId="103" fillId="0" borderId="0"/>
    <xf numFmtId="327" fontId="4" fillId="0" borderId="0"/>
    <xf numFmtId="327" fontId="5" fillId="0" borderId="0"/>
    <xf numFmtId="327" fontId="4" fillId="0" borderId="0"/>
    <xf numFmtId="327" fontId="4" fillId="0" borderId="0"/>
    <xf numFmtId="327" fontId="4" fillId="0" borderId="0"/>
    <xf numFmtId="327" fontId="12" fillId="0" borderId="0"/>
    <xf numFmtId="327" fontId="4" fillId="0" borderId="0"/>
    <xf numFmtId="327" fontId="4" fillId="0" borderId="0"/>
    <xf numFmtId="327" fontId="12" fillId="0" borderId="0"/>
    <xf numFmtId="327" fontId="22" fillId="0" borderId="0"/>
    <xf numFmtId="327" fontId="12" fillId="0" borderId="0"/>
    <xf numFmtId="2" fontId="96" fillId="0" borderId="0" applyBorder="0" applyProtection="0"/>
    <xf numFmtId="2" fontId="96" fillId="0" borderId="0" applyBorder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46" fillId="0" borderId="0"/>
    <xf numFmtId="327" fontId="146" fillId="0" borderId="0"/>
    <xf numFmtId="327" fontId="4" fillId="0" borderId="0"/>
    <xf numFmtId="327" fontId="146" fillId="0" borderId="0"/>
    <xf numFmtId="327" fontId="4" fillId="0" borderId="0"/>
    <xf numFmtId="327" fontId="244" fillId="0" borderId="0" applyNumberFormat="0" applyFill="0" applyBorder="0" applyAlignment="0" applyProtection="0"/>
    <xf numFmtId="327" fontId="244" fillId="0" borderId="0" applyNumberFormat="0" applyFill="0" applyBorder="0" applyAlignment="0" applyProtection="0"/>
    <xf numFmtId="327" fontId="4" fillId="0" borderId="0"/>
    <xf numFmtId="327" fontId="244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245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246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4" fillId="0" borderId="0"/>
    <xf numFmtId="327" fontId="134" fillId="0" borderId="0"/>
    <xf numFmtId="327" fontId="247" fillId="0" borderId="0"/>
    <xf numFmtId="37" fontId="248" fillId="0" borderId="0" applyNumberFormat="0" applyFont="0" applyFill="0" applyBorder="0" applyAlignment="0" applyProtection="0"/>
    <xf numFmtId="327" fontId="4" fillId="0" borderId="0"/>
    <xf numFmtId="327" fontId="4" fillId="0" borderId="0"/>
    <xf numFmtId="37" fontId="248" fillId="0" borderId="0" applyNumberFormat="0" applyFont="0" applyFill="0" applyBorder="0" applyAlignment="0" applyProtection="0"/>
    <xf numFmtId="327" fontId="248" fillId="0" borderId="0" applyNumberFormat="0" applyFont="0" applyFill="0" applyBorder="0" applyAlignment="0" applyProtection="0"/>
    <xf numFmtId="327" fontId="4" fillId="0" borderId="0"/>
    <xf numFmtId="327" fontId="248" fillId="0" borderId="0" applyNumberFormat="0" applyFont="0" applyFill="0" applyBorder="0" applyAlignment="0" applyProtection="0"/>
    <xf numFmtId="327" fontId="4" fillId="0" borderId="0"/>
    <xf numFmtId="327" fontId="4" fillId="44" borderId="16" applyNumberFormat="0" applyFont="0" applyAlignment="0" applyProtection="0"/>
    <xf numFmtId="327" fontId="4" fillId="0" borderId="0"/>
    <xf numFmtId="327" fontId="4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44" borderId="16" applyNumberFormat="0" applyFont="0" applyAlignment="0" applyProtection="0"/>
    <xf numFmtId="327" fontId="4" fillId="0" borderId="0"/>
    <xf numFmtId="327" fontId="4" fillId="15" borderId="16" applyNumberFormat="0" applyFont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7" fontId="224" fillId="0" borderId="0"/>
    <xf numFmtId="327" fontId="4" fillId="0" borderId="0"/>
    <xf numFmtId="327" fontId="4" fillId="0" borderId="0"/>
    <xf numFmtId="37" fontId="224" fillId="0" borderId="0"/>
    <xf numFmtId="327" fontId="224" fillId="0" borderId="0"/>
    <xf numFmtId="327" fontId="4" fillId="0" borderId="0"/>
    <xf numFmtId="327" fontId="224" fillId="0" borderId="0"/>
    <xf numFmtId="327" fontId="4" fillId="0" borderId="0"/>
    <xf numFmtId="37" fontId="118" fillId="0" borderId="0"/>
    <xf numFmtId="327" fontId="4" fillId="0" borderId="0"/>
    <xf numFmtId="327" fontId="4" fillId="0" borderId="0"/>
    <xf numFmtId="3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47" fontId="4" fillId="0" borderId="0" applyFont="0" applyFill="0" applyBorder="0" applyAlignment="0" applyProtection="0"/>
    <xf numFmtId="327" fontId="4" fillId="0" borderId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17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176" fillId="0" borderId="0"/>
    <xf numFmtId="187" fontId="176" fillId="0" borderId="0"/>
    <xf numFmtId="327" fontId="4" fillId="0" borderId="0"/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10" fontId="102" fillId="0" borderId="6"/>
    <xf numFmtId="230" fontId="73" fillId="0" borderId="0" applyFont="0" applyFill="0" applyBorder="0" applyAlignment="0">
      <alignment vertical="center"/>
    </xf>
    <xf numFmtId="10" fontId="102" fillId="0" borderId="6"/>
    <xf numFmtId="327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30" fontId="73" fillId="0" borderId="0" applyFont="0" applyFill="0" applyBorder="0" applyAlignment="0">
      <alignment vertical="center"/>
    </xf>
    <xf numFmtId="230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7" fontId="107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4" fillId="0" borderId="0"/>
    <xf numFmtId="327" fontId="107" fillId="0" borderId="0" applyNumberFormat="0" applyFill="0" applyBorder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251" fillId="0" borderId="0" applyFill="0" applyBorder="0" applyProtection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7" fontId="4" fillId="0" borderId="0"/>
    <xf numFmtId="327" fontId="4" fillId="0" borderId="0"/>
    <xf numFmtId="190" fontId="145" fillId="0" borderId="0">
      <alignment horizontal="center"/>
    </xf>
    <xf numFmtId="190" fontId="145" fillId="0" borderId="0">
      <alignment horizontal="center"/>
    </xf>
    <xf numFmtId="327" fontId="4" fillId="0" borderId="0"/>
    <xf numFmtId="190" fontId="146" fillId="0" borderId="0">
      <alignment horizontal="center"/>
    </xf>
    <xf numFmtId="327" fontId="4" fillId="0" borderId="0"/>
    <xf numFmtId="327" fontId="253" fillId="0" borderId="10" applyFill="0" applyProtection="0">
      <alignment vertical="center"/>
    </xf>
    <xf numFmtId="213" fontId="22" fillId="0" borderId="0" applyFill="0" applyBorder="0"/>
    <xf numFmtId="327" fontId="4" fillId="0" borderId="0"/>
    <xf numFmtId="327" fontId="4" fillId="0" borderId="0"/>
    <xf numFmtId="213" fontId="22" fillId="0" borderId="0" applyFill="0" applyBorder="0"/>
    <xf numFmtId="327" fontId="4" fillId="0" borderId="0"/>
    <xf numFmtId="327" fontId="4" fillId="0" borderId="0"/>
    <xf numFmtId="327" fontId="164" fillId="0" borderId="0"/>
    <xf numFmtId="256" fontId="159" fillId="0" borderId="0" applyFont="0" applyFill="0" applyBorder="0" applyAlignment="0" applyProtection="0"/>
    <xf numFmtId="256" fontId="159" fillId="0" borderId="0" applyFont="0" applyFill="0" applyBorder="0" applyAlignment="0" applyProtection="0"/>
    <xf numFmtId="327" fontId="4" fillId="0" borderId="0"/>
    <xf numFmtId="256" fontId="160" fillId="0" borderId="0" applyFont="0" applyFill="0" applyBorder="0" applyAlignment="0" applyProtection="0"/>
    <xf numFmtId="327" fontId="4" fillId="0" borderId="0"/>
    <xf numFmtId="327" fontId="254" fillId="0" borderId="0"/>
    <xf numFmtId="14" fontId="161" fillId="0" borderId="0">
      <alignment horizontal="center" wrapText="1"/>
      <protection locked="0"/>
    </xf>
    <xf numFmtId="327" fontId="4" fillId="0" borderId="0"/>
    <xf numFmtId="327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7" fontId="4" fillId="0" borderId="0"/>
    <xf numFmtId="16" fontId="161" fillId="0" borderId="0">
      <alignment horizontal="center" wrapText="1"/>
      <protection locked="0"/>
    </xf>
    <xf numFmtId="327" fontId="4" fillId="0" borderId="0"/>
    <xf numFmtId="327" fontId="254" fillId="0" borderId="0"/>
    <xf numFmtId="9" fontId="167" fillId="0" borderId="0" applyFont="0" applyFill="0" applyBorder="0" applyAlignment="0" applyProtection="0"/>
    <xf numFmtId="327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327" fontId="4" fillId="0" borderId="0"/>
    <xf numFmtId="9" fontId="2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8" fontId="161" fillId="0" borderId="0" applyFont="0" applyFill="0" applyBorder="0" applyProtection="0">
      <alignment horizontal="right"/>
    </xf>
    <xf numFmtId="348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349" fontId="96" fillId="0" borderId="0" applyFill="0" applyBorder="0">
      <alignment horizontal="right"/>
      <protection locked="0"/>
    </xf>
    <xf numFmtId="349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50" fontId="73" fillId="0" borderId="0">
      <protection locked="0"/>
    </xf>
    <xf numFmtId="350" fontId="73" fillId="0" borderId="0">
      <protection locked="0"/>
    </xf>
    <xf numFmtId="327" fontId="4" fillId="0" borderId="0"/>
    <xf numFmtId="231" fontId="4" fillId="0" borderId="0">
      <protection locked="0"/>
    </xf>
    <xf numFmtId="327" fontId="4" fillId="0" borderId="0"/>
    <xf numFmtId="176" fontId="52" fillId="0" borderId="0" applyFont="0" applyFill="0" applyBorder="0" applyAlignment="0" applyProtection="0"/>
    <xf numFmtId="246" fontId="4" fillId="0" borderId="0"/>
    <xf numFmtId="327" fontId="4" fillId="0" borderId="0"/>
    <xf numFmtId="327" fontId="4" fillId="0" borderId="0"/>
    <xf numFmtId="246" fontId="4" fillId="0" borderId="0"/>
    <xf numFmtId="246" fontId="4" fillId="0" borderId="0"/>
    <xf numFmtId="327" fontId="4" fillId="0" borderId="0"/>
    <xf numFmtId="327" fontId="4" fillId="0" borderId="0"/>
    <xf numFmtId="327" fontId="4" fillId="0" borderId="0" applyNumberFormat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9" fontId="153" fillId="0" borderId="0" applyFont="0" applyFill="0" applyBorder="0" applyAlignment="0" applyProtection="0"/>
    <xf numFmtId="271" fontId="73" fillId="0" borderId="0"/>
    <xf numFmtId="327" fontId="257" fillId="0" borderId="0" applyFont="0" applyFill="0" applyBorder="0" applyAlignment="0" applyProtection="0">
      <alignment horizontal="center"/>
    </xf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4" fillId="0" borderId="0"/>
    <xf numFmtId="327" fontId="4" fillId="0" borderId="0"/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173" fillId="0" borderId="0"/>
    <xf numFmtId="327" fontId="173" fillId="0" borderId="0"/>
    <xf numFmtId="327" fontId="4" fillId="0" borderId="0"/>
    <xf numFmtId="327" fontId="258" fillId="0" borderId="0"/>
    <xf numFmtId="327" fontId="4" fillId="0" borderId="0"/>
    <xf numFmtId="351" fontId="227" fillId="0" borderId="0"/>
    <xf numFmtId="351" fontId="227" fillId="0" borderId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7" fontId="22" fillId="105" borderId="0" applyNumberFormat="0" applyFont="0" applyBorder="0" applyAlignment="0">
      <protection locked="0"/>
    </xf>
    <xf numFmtId="327" fontId="96" fillId="0" borderId="0" applyNumberFormat="0" applyFont="0" applyFill="0" applyBorder="0" applyAlignment="0" applyProtection="0">
      <alignment horizontal="left"/>
    </xf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4" fillId="0" borderId="0"/>
    <xf numFmtId="327" fontId="226" fillId="0" borderId="50">
      <alignment horizontal="center"/>
    </xf>
    <xf numFmtId="327" fontId="4" fillId="0" borderId="0"/>
    <xf numFmtId="327" fontId="259" fillId="0" borderId="10"/>
    <xf numFmtId="39" fontId="4" fillId="0" borderId="0" applyFill="0" applyBorder="0" applyAlignment="0" applyProtection="0"/>
    <xf numFmtId="327" fontId="4" fillId="0" borderId="0"/>
    <xf numFmtId="327" fontId="4" fillId="0" borderId="0"/>
    <xf numFmtId="39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37" fontId="4" fillId="0" borderId="0" applyFill="0" applyBorder="0" applyAlignment="0" applyProtection="0"/>
    <xf numFmtId="327" fontId="4" fillId="0" borderId="0"/>
    <xf numFmtId="327" fontId="4" fillId="0" borderId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7" fontId="1" fillId="0" borderId="0"/>
  </cellStyleXfs>
  <cellXfs count="580">
    <xf numFmtId="327" fontId="0" fillId="0" borderId="0" xfId="0"/>
    <xf numFmtId="327" fontId="0" fillId="0" borderId="0" xfId="0" applyAlignment="1">
      <alignment vertical="center"/>
    </xf>
    <xf numFmtId="327" fontId="0" fillId="0" borderId="0" xfId="0" applyAlignment="1">
      <alignment vertical="center" wrapText="1"/>
    </xf>
    <xf numFmtId="327" fontId="15" fillId="0" borderId="0" xfId="0" applyFont="1" applyAlignment="1">
      <alignment vertical="center"/>
    </xf>
    <xf numFmtId="327" fontId="7" fillId="0" borderId="0" xfId="0" applyFont="1" applyAlignment="1">
      <alignment vertical="center"/>
    </xf>
    <xf numFmtId="327" fontId="6" fillId="2" borderId="0" xfId="0" applyFont="1" applyFill="1" applyAlignment="1">
      <alignment vertical="center"/>
    </xf>
    <xf numFmtId="327" fontId="6" fillId="2" borderId="0" xfId="0" applyFont="1" applyFill="1" applyAlignment="1">
      <alignment vertical="center" wrapText="1"/>
    </xf>
    <xf numFmtId="327" fontId="14" fillId="0" borderId="0" xfId="0" applyFont="1" applyAlignment="1">
      <alignment vertical="center"/>
    </xf>
    <xf numFmtId="327" fontId="16" fillId="0" borderId="7" xfId="0" applyFont="1" applyBorder="1" applyAlignment="1">
      <alignment vertical="center"/>
    </xf>
    <xf numFmtId="9" fontId="16" fillId="0" borderId="7" xfId="0" applyNumberFormat="1" applyFont="1" applyBorder="1" applyAlignment="1">
      <alignment vertical="center"/>
    </xf>
    <xf numFmtId="9" fontId="0" fillId="4" borderId="7" xfId="0" applyNumberFormat="1" applyFill="1" applyBorder="1" applyAlignment="1">
      <alignment vertical="center"/>
    </xf>
    <xf numFmtId="327" fontId="0" fillId="4" borderId="7" xfId="0" applyFill="1" applyBorder="1" applyAlignment="1">
      <alignment vertical="center"/>
    </xf>
    <xf numFmtId="3" fontId="0" fillId="0" borderId="0" xfId="0" applyNumberFormat="1" applyAlignment="1">
      <alignment vertical="center"/>
    </xf>
    <xf numFmtId="327" fontId="0" fillId="0" borderId="0" xfId="0" applyAlignment="1" applyProtection="1">
      <alignment horizontal="center" vertical="center" wrapText="1"/>
      <protection locked="0"/>
    </xf>
    <xf numFmtId="3" fontId="7" fillId="0" borderId="0" xfId="0" applyNumberFormat="1" applyFont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ill="1" applyBorder="1" applyAlignment="1" applyProtection="1">
      <alignment vertical="center"/>
      <protection locked="0"/>
    </xf>
    <xf numFmtId="9" fontId="0" fillId="4" borderId="0" xfId="0" applyNumberFormat="1" applyFill="1" applyAlignment="1" applyProtection="1">
      <alignment vertical="center"/>
      <protection locked="0"/>
    </xf>
    <xf numFmtId="176" fontId="0" fillId="0" borderId="0" xfId="1" applyNumberFormat="1" applyFont="1" applyAlignment="1" applyProtection="1">
      <alignment vertical="center"/>
    </xf>
    <xf numFmtId="327" fontId="0" fillId="4" borderId="2" xfId="0" applyFill="1" applyBorder="1" applyAlignment="1">
      <alignment horizontal="left" vertical="center"/>
    </xf>
    <xf numFmtId="327" fontId="0" fillId="4" borderId="0" xfId="0" applyFill="1" applyAlignment="1">
      <alignment horizontal="left" vertical="center"/>
    </xf>
    <xf numFmtId="14" fontId="0" fillId="4" borderId="2" xfId="0" quotePrefix="1" applyNumberFormat="1" applyFill="1" applyBorder="1" applyAlignment="1">
      <alignment vertical="center"/>
    </xf>
    <xf numFmtId="1" fontId="0" fillId="0" borderId="0" xfId="0" applyNumberFormat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16" fillId="0" borderId="7" xfId="0" applyNumberFormat="1" applyFont="1" applyBorder="1" applyAlignment="1">
      <alignment vertical="center"/>
    </xf>
    <xf numFmtId="327" fontId="0" fillId="0" borderId="0" xfId="4" applyFont="1" applyAlignment="1">
      <alignment vertical="center"/>
    </xf>
    <xf numFmtId="327" fontId="0" fillId="4" borderId="0" xfId="0" applyFill="1" applyAlignment="1">
      <alignment vertical="center"/>
    </xf>
    <xf numFmtId="9" fontId="0" fillId="0" borderId="0" xfId="0" applyNumberFormat="1" applyAlignment="1">
      <alignment vertical="center"/>
    </xf>
    <xf numFmtId="327" fontId="62" fillId="0" borderId="0" xfId="0" applyFont="1" applyAlignment="1">
      <alignment vertical="center" wrapText="1"/>
    </xf>
    <xf numFmtId="327" fontId="62" fillId="0" borderId="0" xfId="0" applyFont="1" applyAlignment="1">
      <alignment horizontal="left" vertical="center" wrapText="1"/>
    </xf>
    <xf numFmtId="327" fontId="70" fillId="0" borderId="0" xfId="0" applyFont="1" applyAlignment="1">
      <alignment horizontal="left" vertical="center" wrapText="1"/>
    </xf>
    <xf numFmtId="327" fontId="68" fillId="0" borderId="0" xfId="0" applyFont="1" applyAlignment="1">
      <alignment vertical="center" wrapText="1"/>
    </xf>
    <xf numFmtId="3" fontId="0" fillId="7" borderId="7" xfId="0" applyNumberFormat="1" applyFill="1" applyBorder="1" applyAlignment="1">
      <alignment vertical="center"/>
    </xf>
    <xf numFmtId="1" fontId="0" fillId="5" borderId="0" xfId="0" applyNumberFormat="1" applyFill="1" applyAlignment="1">
      <alignment vertical="center"/>
    </xf>
    <xf numFmtId="9" fontId="0" fillId="5" borderId="0" xfId="0" applyNumberFormat="1" applyFill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ill="1" applyAlignment="1">
      <alignment vertical="center"/>
    </xf>
    <xf numFmtId="327" fontId="67" fillId="0" borderId="0" xfId="0" applyFont="1" applyAlignment="1">
      <alignment vertical="center" wrapText="1"/>
    </xf>
    <xf numFmtId="14" fontId="0" fillId="4" borderId="2" xfId="0" applyNumberFormat="1" applyFill="1" applyBorder="1" applyAlignment="1">
      <alignment horizontal="left" vertical="center"/>
    </xf>
    <xf numFmtId="174" fontId="64" fillId="5" borderId="34" xfId="2" applyNumberFormat="1" applyFont="1" applyFill="1" applyBorder="1" applyAlignment="1">
      <alignment horizontal="left" wrapText="1"/>
    </xf>
    <xf numFmtId="327" fontId="67" fillId="0" borderId="35" xfId="0" applyFont="1" applyBorder="1" applyAlignment="1">
      <alignment vertical="center" wrapText="1"/>
    </xf>
    <xf numFmtId="327" fontId="71" fillId="0" borderId="35" xfId="0" applyFont="1" applyBorder="1" applyAlignment="1">
      <alignment horizontal="left" vertical="center" wrapText="1"/>
    </xf>
    <xf numFmtId="3" fontId="0" fillId="7" borderId="2" xfId="0" applyNumberFormat="1" applyFill="1" applyBorder="1" applyAlignment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7" fontId="62" fillId="0" borderId="0" xfId="0" applyFont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7" fontId="67" fillId="0" borderId="0" xfId="0" applyFont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7" fontId="80" fillId="0" borderId="0" xfId="0" applyFont="1" applyAlignment="1">
      <alignment vertical="center" wrapText="1"/>
    </xf>
    <xf numFmtId="174" fontId="68" fillId="0" borderId="0" xfId="0" applyNumberFormat="1" applyFont="1" applyAlignment="1">
      <alignment wrapText="1"/>
    </xf>
    <xf numFmtId="174" fontId="62" fillId="0" borderId="0" xfId="0" applyNumberFormat="1" applyFont="1" applyProtection="1">
      <protection locked="0"/>
    </xf>
    <xf numFmtId="186" fontId="65" fillId="5" borderId="7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/>
    </xf>
    <xf numFmtId="186" fontId="65" fillId="5" borderId="0" xfId="2" applyNumberFormat="1" applyFont="1" applyFill="1" applyAlignment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ill="1" applyBorder="1" applyAlignment="1">
      <alignment vertical="center"/>
    </xf>
    <xf numFmtId="327" fontId="0" fillId="4" borderId="1" xfId="0" applyFill="1" applyBorder="1" applyAlignment="1">
      <alignment vertical="center"/>
    </xf>
    <xf numFmtId="327" fontId="25" fillId="0" borderId="0" xfId="0" applyFont="1" applyAlignment="1">
      <alignment horizontal="center" vertical="center" wrapText="1"/>
    </xf>
    <xf numFmtId="327" fontId="67" fillId="5" borderId="0" xfId="0" applyFont="1" applyFill="1" applyAlignment="1">
      <alignment vertical="center" wrapText="1"/>
    </xf>
    <xf numFmtId="327" fontId="62" fillId="0" borderId="0" xfId="0" applyFont="1" applyAlignment="1" applyProtection="1">
      <alignment vertical="center" wrapText="1"/>
      <protection locked="0"/>
    </xf>
    <xf numFmtId="174" fontId="68" fillId="0" borderId="0" xfId="0" applyNumberFormat="1" applyFont="1" applyAlignment="1">
      <alignment vertical="center" wrapText="1"/>
    </xf>
    <xf numFmtId="174" fontId="62" fillId="0" borderId="0" xfId="0" applyNumberFormat="1" applyFont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86" fontId="63" fillId="5" borderId="2" xfId="2" applyNumberFormat="1" applyFont="1" applyFill="1" applyBorder="1" applyAlignment="1">
      <alignment horizontal="left" vertical="center" wrapText="1"/>
    </xf>
    <xf numFmtId="186" fontId="65" fillId="5" borderId="2" xfId="2" applyNumberFormat="1" applyFont="1" applyFill="1" applyBorder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/>
    </xf>
    <xf numFmtId="186" fontId="63" fillId="5" borderId="7" xfId="2" applyNumberFormat="1" applyFont="1" applyFill="1" applyBorder="1" applyAlignment="1">
      <alignment horizontal="left" vertical="center" wrapText="1"/>
    </xf>
    <xf numFmtId="186" fontId="63" fillId="5" borderId="32" xfId="2" applyNumberFormat="1" applyFont="1" applyFill="1" applyBorder="1" applyAlignment="1">
      <alignment horizontal="left" vertical="center" wrapText="1"/>
    </xf>
    <xf numFmtId="186" fontId="65" fillId="5" borderId="32" xfId="2" applyNumberFormat="1" applyFont="1" applyFill="1" applyBorder="1" applyAlignment="1">
      <alignment horizontal="left" vertical="center" wrapText="1"/>
    </xf>
    <xf numFmtId="327" fontId="67" fillId="0" borderId="0" xfId="0" applyFont="1" applyAlignment="1" applyProtection="1">
      <alignment vertical="center" wrapText="1"/>
      <protection locked="0"/>
    </xf>
    <xf numFmtId="172" fontId="76" fillId="5" borderId="0" xfId="2" applyNumberFormat="1" applyFont="1" applyFill="1" applyAlignment="1">
      <alignment vertical="top" wrapText="1"/>
    </xf>
    <xf numFmtId="3" fontId="86" fillId="0" borderId="0" xfId="0" applyNumberFormat="1" applyFont="1" applyAlignment="1" applyProtection="1">
      <alignment wrapText="1"/>
      <protection locked="0"/>
    </xf>
    <xf numFmtId="327" fontId="67" fillId="5" borderId="0" xfId="0" applyFont="1" applyFill="1" applyAlignment="1">
      <alignment horizontal="left" vertical="center" wrapText="1"/>
    </xf>
    <xf numFmtId="327" fontId="76" fillId="0" borderId="0" xfId="0" applyFont="1" applyAlignment="1">
      <alignment vertical="center" wrapText="1"/>
    </xf>
    <xf numFmtId="3" fontId="79" fillId="0" borderId="0" xfId="0" applyNumberFormat="1" applyFont="1" applyAlignment="1" applyProtection="1">
      <alignment horizontal="center" wrapText="1"/>
      <protection locked="0"/>
    </xf>
    <xf numFmtId="3" fontId="79" fillId="0" borderId="0" xfId="0" applyNumberFormat="1" applyFont="1" applyAlignment="1" applyProtection="1">
      <alignment wrapText="1"/>
      <protection locked="0"/>
    </xf>
    <xf numFmtId="327" fontId="87" fillId="0" borderId="0" xfId="0" applyFont="1" applyAlignment="1">
      <alignment horizontal="left" vertical="center" wrapText="1"/>
    </xf>
    <xf numFmtId="327" fontId="76" fillId="0" borderId="0" xfId="0" applyFont="1" applyAlignment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7" fontId="76" fillId="0" borderId="0" xfId="0" applyFont="1" applyAlignment="1" applyProtection="1">
      <alignment horizontal="left" vertical="center" wrapText="1"/>
      <protection locked="0"/>
    </xf>
    <xf numFmtId="327" fontId="77" fillId="0" borderId="0" xfId="0" applyFont="1" applyAlignment="1">
      <alignment vertical="center" wrapText="1"/>
    </xf>
    <xf numFmtId="327" fontId="62" fillId="0" borderId="0" xfId="0" applyFont="1" applyAlignment="1">
      <alignment horizontal="center" vertical="center" wrapText="1"/>
    </xf>
    <xf numFmtId="327" fontId="82" fillId="0" borderId="0" xfId="0" applyFont="1" applyAlignment="1">
      <alignment vertical="center" wrapText="1"/>
    </xf>
    <xf numFmtId="327" fontId="67" fillId="0" borderId="0" xfId="0" applyFont="1" applyAlignment="1">
      <alignment horizontal="left" vertical="center" wrapText="1"/>
    </xf>
    <xf numFmtId="327" fontId="71" fillId="0" borderId="0" xfId="0" applyFont="1" applyAlignment="1">
      <alignment horizontal="left" vertical="center" wrapText="1"/>
    </xf>
    <xf numFmtId="327" fontId="83" fillId="0" borderId="0" xfId="0" applyFont="1" applyAlignment="1">
      <alignment vertical="center" wrapText="1"/>
    </xf>
    <xf numFmtId="327" fontId="83" fillId="0" borderId="0" xfId="0" applyFont="1" applyAlignment="1">
      <alignment horizontal="left" vertical="center" wrapText="1"/>
    </xf>
    <xf numFmtId="327" fontId="84" fillId="5" borderId="0" xfId="0" applyFont="1" applyFill="1" applyAlignment="1">
      <alignment vertical="center" wrapText="1"/>
    </xf>
    <xf numFmtId="327" fontId="84" fillId="5" borderId="0" xfId="0" applyFont="1" applyFill="1" applyAlignment="1">
      <alignment horizontal="left" vertical="center" wrapText="1"/>
    </xf>
    <xf numFmtId="327" fontId="84" fillId="0" borderId="0" xfId="0" applyFont="1" applyAlignment="1">
      <alignment vertical="center" wrapText="1"/>
    </xf>
    <xf numFmtId="327" fontId="82" fillId="0" borderId="0" xfId="0" applyFont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 indent="1"/>
    </xf>
    <xf numFmtId="9" fontId="0" fillId="4" borderId="1" xfId="0" applyNumberFormat="1" applyFill="1" applyBorder="1" applyAlignment="1" applyProtection="1">
      <alignment vertical="center"/>
      <protection locked="0"/>
    </xf>
    <xf numFmtId="3" fontId="0" fillId="4" borderId="7" xfId="0" applyNumberFormat="1" applyFill="1" applyBorder="1" applyAlignment="1" applyProtection="1">
      <alignment vertical="center"/>
      <protection locked="0"/>
    </xf>
    <xf numFmtId="186" fontId="65" fillId="5" borderId="34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vertical="center" wrapText="1"/>
    </xf>
    <xf numFmtId="186" fontId="66" fillId="6" borderId="0" xfId="2" applyNumberFormat="1" applyFont="1" applyFill="1" applyAlignment="1">
      <alignment horizontal="center" vertical="center" wrapText="1"/>
    </xf>
    <xf numFmtId="186" fontId="66" fillId="2" borderId="34" xfId="2" applyNumberFormat="1" applyFont="1" applyFill="1" applyBorder="1" applyAlignment="1">
      <alignment horizontal="center" vertical="center" wrapText="1"/>
    </xf>
    <xf numFmtId="186" fontId="66" fillId="6" borderId="34" xfId="2" applyNumberFormat="1" applyFont="1" applyFill="1" applyBorder="1" applyAlignment="1">
      <alignment horizontal="center" vertical="center" wrapText="1"/>
    </xf>
    <xf numFmtId="186" fontId="88" fillId="5" borderId="35" xfId="2" applyNumberFormat="1" applyFont="1" applyFill="1" applyBorder="1" applyAlignment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6" fontId="63" fillId="5" borderId="0" xfId="2" applyNumberFormat="1" applyFont="1" applyFill="1" applyAlignment="1">
      <alignment horizontal="left" vertical="center" wrapText="1"/>
    </xf>
    <xf numFmtId="186" fontId="65" fillId="3" borderId="0" xfId="2" applyNumberFormat="1" applyFont="1" applyFill="1" applyAlignment="1">
      <alignment horizontal="right" vertical="center" wrapText="1"/>
    </xf>
    <xf numFmtId="186" fontId="65" fillId="5" borderId="0" xfId="2" applyNumberFormat="1" applyFont="1" applyFill="1" applyAlignment="1">
      <alignment horizontal="right" vertical="center" wrapText="1"/>
    </xf>
    <xf numFmtId="186" fontId="65" fillId="3" borderId="7" xfId="2" applyNumberFormat="1" applyFont="1" applyFill="1" applyBorder="1" applyAlignment="1">
      <alignment horizontal="right" vertical="center" wrapText="1"/>
    </xf>
    <xf numFmtId="186" fontId="65" fillId="5" borderId="7" xfId="2" applyNumberFormat="1" applyFont="1" applyFill="1" applyBorder="1" applyAlignment="1">
      <alignment horizontal="right" vertical="center" wrapText="1"/>
    </xf>
    <xf numFmtId="186" fontId="65" fillId="3" borderId="32" xfId="2" applyNumberFormat="1" applyFont="1" applyFill="1" applyBorder="1" applyAlignment="1">
      <alignment horizontal="right" vertical="center" wrapText="1"/>
    </xf>
    <xf numFmtId="186" fontId="65" fillId="5" borderId="32" xfId="2" applyNumberFormat="1" applyFont="1" applyFill="1" applyBorder="1" applyAlignment="1">
      <alignment horizontal="right" vertical="center" wrapText="1"/>
    </xf>
    <xf numFmtId="186" fontId="88" fillId="5" borderId="35" xfId="2" applyNumberFormat="1" applyFont="1" applyFill="1" applyBorder="1" applyAlignment="1">
      <alignment horizontal="right" vertical="center" wrapText="1"/>
    </xf>
    <xf numFmtId="186" fontId="64" fillId="3" borderId="7" xfId="2" applyNumberFormat="1" applyFont="1" applyFill="1" applyBorder="1" applyAlignment="1">
      <alignment horizontal="right" vertical="center" wrapText="1"/>
    </xf>
    <xf numFmtId="186" fontId="64" fillId="5" borderId="7" xfId="2" applyNumberFormat="1" applyFont="1" applyFill="1" applyBorder="1" applyAlignment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6" fontId="64" fillId="5" borderId="32" xfId="2" applyNumberFormat="1" applyFont="1" applyFill="1" applyBorder="1" applyAlignment="1">
      <alignment horizontal="left" vertical="center" wrapText="1"/>
    </xf>
    <xf numFmtId="186" fontId="64" fillId="3" borderId="32" xfId="2" applyNumberFormat="1" applyFont="1" applyFill="1" applyBorder="1" applyAlignment="1">
      <alignment horizontal="right" vertical="center" wrapText="1"/>
    </xf>
    <xf numFmtId="186" fontId="64" fillId="5" borderId="32" xfId="2" applyNumberFormat="1" applyFont="1" applyFill="1" applyBorder="1" applyAlignment="1">
      <alignment horizontal="right" vertical="center" wrapText="1"/>
    </xf>
    <xf numFmtId="186" fontId="69" fillId="3" borderId="7" xfId="2" applyNumberFormat="1" applyFont="1" applyFill="1" applyBorder="1" applyAlignment="1">
      <alignment horizontal="right" vertical="center" wrapText="1"/>
    </xf>
    <xf numFmtId="186" fontId="69" fillId="5" borderId="7" xfId="2" applyNumberFormat="1" applyFont="1" applyFill="1" applyBorder="1" applyAlignment="1">
      <alignment horizontal="right" vertical="center" wrapText="1"/>
    </xf>
    <xf numFmtId="186" fontId="63" fillId="3" borderId="32" xfId="2" applyNumberFormat="1" applyFont="1" applyFill="1" applyBorder="1" applyAlignment="1">
      <alignment horizontal="right" vertical="center" wrapText="1"/>
    </xf>
    <xf numFmtId="186" fontId="63" fillId="5" borderId="32" xfId="2" applyNumberFormat="1" applyFont="1" applyFill="1" applyBorder="1" applyAlignment="1">
      <alignment horizontal="right" vertical="center" wrapText="1"/>
    </xf>
    <xf numFmtId="186" fontId="69" fillId="5" borderId="32" xfId="2" applyNumberFormat="1" applyFont="1" applyFill="1" applyBorder="1" applyAlignment="1">
      <alignment horizontal="left" vertical="center" wrapText="1"/>
    </xf>
    <xf numFmtId="186" fontId="63" fillId="5" borderId="34" xfId="2" applyNumberFormat="1" applyFont="1" applyFill="1" applyBorder="1" applyAlignment="1">
      <alignment horizontal="left" vertical="center" wrapText="1"/>
    </xf>
    <xf numFmtId="186" fontId="69" fillId="5" borderId="7" xfId="2" applyNumberFormat="1" applyFont="1" applyFill="1" applyBorder="1" applyAlignment="1">
      <alignment horizontal="left" vertical="center" wrapText="1"/>
    </xf>
    <xf numFmtId="186" fontId="91" fillId="5" borderId="35" xfId="2" applyNumberFormat="1" applyFont="1" applyFill="1" applyBorder="1" applyAlignment="1">
      <alignment horizontal="left" vertical="center" wrapText="1"/>
    </xf>
    <xf numFmtId="327" fontId="80" fillId="0" borderId="35" xfId="0" applyFont="1" applyBorder="1" applyAlignment="1">
      <alignment vertical="center" wrapText="1"/>
    </xf>
    <xf numFmtId="186" fontId="66" fillId="6" borderId="0" xfId="2" applyNumberFormat="1" applyFont="1" applyFill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74" fontId="73" fillId="0" borderId="0" xfId="0" applyNumberFormat="1" applyFont="1" applyAlignment="1">
      <alignment horizontal="left" vertical="center" wrapText="1"/>
    </xf>
    <xf numFmtId="3" fontId="73" fillId="0" borderId="0" xfId="2" applyNumberFormat="1" applyFont="1" applyAlignment="1">
      <alignment horizontal="left" wrapText="1"/>
    </xf>
    <xf numFmtId="174" fontId="73" fillId="0" borderId="0" xfId="0" applyNumberFormat="1" applyFont="1" applyAlignment="1">
      <alignment horizontal="left" wrapText="1"/>
    </xf>
    <xf numFmtId="327" fontId="74" fillId="0" borderId="0" xfId="0" applyFont="1" applyAlignment="1">
      <alignment horizontal="left" vertical="center" wrapText="1"/>
    </xf>
    <xf numFmtId="327" fontId="73" fillId="0" borderId="0" xfId="0" applyFont="1" applyAlignment="1">
      <alignment horizontal="left" vertical="center" wrapText="1"/>
    </xf>
    <xf numFmtId="174" fontId="90" fillId="0" borderId="0" xfId="0" applyNumberFormat="1" applyFont="1" applyAlignment="1">
      <alignment horizontal="left" vertical="center" wrapText="1"/>
    </xf>
    <xf numFmtId="3" fontId="0" fillId="4" borderId="2" xfId="0" applyNumberFormat="1" applyFill="1" applyBorder="1" applyAlignment="1">
      <alignment vertical="center"/>
    </xf>
    <xf numFmtId="14" fontId="0" fillId="7" borderId="2" xfId="0" quotePrefix="1" applyNumberFormat="1" applyFill="1" applyBorder="1" applyAlignment="1">
      <alignment vertical="center"/>
    </xf>
    <xf numFmtId="327" fontId="0" fillId="0" borderId="0" xfId="0" quotePrefix="1" applyAlignment="1">
      <alignment vertical="center"/>
    </xf>
    <xf numFmtId="14" fontId="0" fillId="7" borderId="0" xfId="0" quotePrefix="1" applyNumberFormat="1" applyFill="1" applyAlignment="1">
      <alignment vertical="center"/>
    </xf>
    <xf numFmtId="4" fontId="0" fillId="7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" fontId="0" fillId="0" borderId="0" xfId="0" applyNumberForma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0" fillId="0" borderId="0" xfId="4" applyNumberFormat="1" applyFont="1" applyAlignment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vertical="center" wrapText="1"/>
    </xf>
    <xf numFmtId="0" fontId="62" fillId="0" borderId="0" xfId="0" applyNumberFormat="1" applyFont="1" applyAlignment="1" applyProtection="1">
      <alignment vertical="center" wrapText="1"/>
      <protection locked="0"/>
    </xf>
    <xf numFmtId="0" fontId="25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81" fillId="0" borderId="0" xfId="0" applyNumberFormat="1" applyFont="1" applyAlignment="1">
      <alignment horizontal="center" vertical="center" wrapText="1"/>
    </xf>
    <xf numFmtId="2" fontId="73" fillId="0" borderId="0" xfId="0" applyNumberFormat="1" applyFont="1" applyAlignment="1">
      <alignment horizontal="left" vertical="center" wrapText="1"/>
    </xf>
    <xf numFmtId="1" fontId="13" fillId="0" borderId="0" xfId="0" applyNumberFormat="1" applyFont="1" applyAlignment="1">
      <alignment vertical="center"/>
    </xf>
    <xf numFmtId="1" fontId="0" fillId="4" borderId="1" xfId="0" applyNumberFormat="1" applyFill="1" applyBorder="1" applyAlignment="1">
      <alignment vertical="center"/>
    </xf>
    <xf numFmtId="327" fontId="0" fillId="0" borderId="0" xfId="0" quotePrefix="1" applyAlignment="1">
      <alignment horizontal="center" vertical="center"/>
    </xf>
    <xf numFmtId="174" fontId="260" fillId="5" borderId="0" xfId="2" applyNumberFormat="1" applyFont="1" applyFill="1" applyAlignment="1">
      <alignment horizontal="left" wrapText="1"/>
    </xf>
    <xf numFmtId="186" fontId="65" fillId="5" borderId="0" xfId="2" applyNumberFormat="1" applyFont="1" applyFill="1" applyAlignment="1">
      <alignment horizontal="left" wrapText="1"/>
    </xf>
    <xf numFmtId="186" fontId="65" fillId="5" borderId="34" xfId="2" applyNumberFormat="1" applyFont="1" applyFill="1" applyBorder="1" applyAlignment="1">
      <alignment horizontal="left" wrapText="1"/>
    </xf>
    <xf numFmtId="327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4" fillId="0" borderId="0" xfId="0" applyNumberFormat="1" applyFont="1" applyAlignment="1">
      <alignment vertical="center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wrapText="1"/>
    </xf>
    <xf numFmtId="186" fontId="65" fillId="5" borderId="35" xfId="2" applyNumberFormat="1" applyFont="1" applyFill="1" applyBorder="1" applyAlignment="1">
      <alignment horizontal="left" vertical="center" wrapText="1"/>
    </xf>
    <xf numFmtId="186" fontId="65" fillId="3" borderId="35" xfId="2" applyNumberFormat="1" applyFont="1" applyFill="1" applyBorder="1" applyAlignment="1">
      <alignment horizontal="right" vertical="center" wrapText="1"/>
    </xf>
    <xf numFmtId="186" fontId="65" fillId="5" borderId="35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left" vertical="center" wrapText="1"/>
    </xf>
    <xf numFmtId="186" fontId="65" fillId="3" borderId="2" xfId="2" applyNumberFormat="1" applyFont="1" applyFill="1" applyBorder="1" applyAlignment="1">
      <alignment horizontal="right" vertical="center" wrapText="1"/>
    </xf>
    <xf numFmtId="186" fontId="65" fillId="5" borderId="2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/>
    </xf>
    <xf numFmtId="186" fontId="69" fillId="5" borderId="33" xfId="2" applyNumberFormat="1" applyFont="1" applyFill="1" applyBorder="1" applyAlignment="1">
      <alignment horizontal="left" vertical="center" wrapText="1"/>
    </xf>
    <xf numFmtId="186" fontId="64" fillId="3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right" vertical="center" wrapText="1"/>
    </xf>
    <xf numFmtId="186" fontId="64" fillId="3" borderId="2" xfId="2" applyNumberFormat="1" applyFont="1" applyFill="1" applyBorder="1" applyAlignment="1">
      <alignment horizontal="right" vertical="center" wrapText="1"/>
    </xf>
    <xf numFmtId="186" fontId="64" fillId="5" borderId="2" xfId="2" applyNumberFormat="1" applyFont="1" applyFill="1" applyBorder="1" applyAlignment="1">
      <alignment horizontal="right" vertical="center" wrapText="1"/>
    </xf>
    <xf numFmtId="186" fontId="69" fillId="3" borderId="32" xfId="2" applyNumberFormat="1" applyFont="1" applyFill="1" applyBorder="1" applyAlignment="1">
      <alignment horizontal="right" vertical="center" wrapTex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9" fillId="3" borderId="33" xfId="2" applyNumberFormat="1" applyFont="1" applyFill="1" applyBorder="1" applyAlignment="1">
      <alignment horizontal="right" vertical="center" wrapText="1"/>
    </xf>
    <xf numFmtId="186" fontId="69" fillId="5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 indent="1"/>
    </xf>
    <xf numFmtId="186" fontId="69" fillId="3" borderId="2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right" vertical="center" wrapText="1"/>
    </xf>
    <xf numFmtId="186" fontId="66" fillId="6" borderId="35" xfId="2" applyNumberFormat="1" applyFont="1" applyFill="1" applyBorder="1" applyAlignment="1">
      <alignment horizontal="center" wrapText="1"/>
    </xf>
    <xf numFmtId="174" fontId="260" fillId="5" borderId="34" xfId="2" applyNumberFormat="1" applyFont="1" applyFill="1" applyBorder="1" applyAlignment="1">
      <alignment horizontal="left" wrapText="1"/>
    </xf>
    <xf numFmtId="0" fontId="25" fillId="0" borderId="0" xfId="0" applyNumberFormat="1" applyFont="1" applyAlignment="1">
      <alignment horizontal="center" vertical="top" wrapText="1"/>
    </xf>
    <xf numFmtId="186" fontId="261" fillId="5" borderId="0" xfId="2" applyNumberFormat="1" applyFont="1" applyFill="1" applyAlignment="1">
      <alignment horizontal="center" vertical="top" wrapText="1"/>
    </xf>
    <xf numFmtId="186" fontId="262" fillId="5" borderId="0" xfId="2" applyNumberFormat="1" applyFont="1" applyFill="1" applyAlignment="1">
      <alignment horizontal="center" vertical="top" wrapText="1"/>
    </xf>
    <xf numFmtId="327" fontId="67" fillId="0" borderId="35" xfId="0" applyFont="1" applyBorder="1" applyAlignment="1">
      <alignment horizontal="center" vertical="top" wrapText="1"/>
    </xf>
    <xf numFmtId="327" fontId="62" fillId="0" borderId="0" xfId="0" applyFont="1" applyAlignment="1">
      <alignment horizontal="center" vertical="top" wrapText="1"/>
    </xf>
    <xf numFmtId="174" fontId="260" fillId="5" borderId="0" xfId="2" applyNumberFormat="1" applyFont="1" applyFill="1" applyAlignment="1">
      <alignment wrapText="1"/>
    </xf>
    <xf numFmtId="186" fontId="66" fillId="2" borderId="34" xfId="2" applyNumberFormat="1" applyFont="1" applyFill="1" applyBorder="1" applyAlignment="1">
      <alignment horizontal="center" wrapText="1"/>
    </xf>
    <xf numFmtId="186" fontId="263" fillId="5" borderId="35" xfId="2" applyNumberFormat="1" applyFont="1" applyFill="1" applyBorder="1" applyAlignment="1">
      <alignment horizontal="center" vertical="center" wrapText="1"/>
    </xf>
    <xf numFmtId="186" fontId="263" fillId="5" borderId="7" xfId="2" applyNumberFormat="1" applyFont="1" applyFill="1" applyBorder="1" applyAlignment="1">
      <alignment horizontal="center" vertical="center" wrapText="1"/>
    </xf>
    <xf numFmtId="186" fontId="263" fillId="5" borderId="2" xfId="2" applyNumberFormat="1" applyFont="1" applyFill="1" applyBorder="1" applyAlignment="1">
      <alignment horizontal="center" vertical="center" wrapText="1"/>
    </xf>
    <xf numFmtId="186" fontId="63" fillId="3" borderId="35" xfId="2" applyNumberFormat="1" applyFont="1" applyFill="1" applyBorder="1" applyAlignment="1">
      <alignment horizontal="right" vertical="center" wrapText="1"/>
    </xf>
    <xf numFmtId="186" fontId="63" fillId="3" borderId="7" xfId="2" applyNumberFormat="1" applyFont="1" applyFill="1" applyBorder="1" applyAlignment="1">
      <alignment horizontal="right" vertical="center" wrapText="1"/>
    </xf>
    <xf numFmtId="186" fontId="63" fillId="3" borderId="2" xfId="2" applyNumberFormat="1" applyFont="1" applyFill="1" applyBorder="1" applyAlignment="1">
      <alignment horizontal="right" vertical="center" wrapText="1"/>
    </xf>
    <xf numFmtId="186" fontId="263" fillId="5" borderId="0" xfId="2" applyNumberFormat="1" applyFont="1" applyFill="1" applyAlignment="1">
      <alignment horizontal="center" vertical="center" wrapText="1"/>
    </xf>
    <xf numFmtId="327" fontId="62" fillId="0" borderId="7" xfId="0" applyFont="1" applyBorder="1" applyAlignment="1">
      <alignment vertical="center" wrapText="1"/>
    </xf>
    <xf numFmtId="327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>
      <alignment vertical="center"/>
    </xf>
    <xf numFmtId="3" fontId="15" fillId="106" borderId="0" xfId="0" applyNumberFormat="1" applyFont="1" applyFill="1" applyAlignment="1">
      <alignment vertical="center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33" xfId="2" applyNumberFormat="1" applyFont="1" applyFill="1" applyBorder="1" applyAlignment="1">
      <alignment horizontal="left" vertical="center" wrapText="1"/>
    </xf>
    <xf numFmtId="186" fontId="85" fillId="5" borderId="32" xfId="2" applyNumberFormat="1" applyFont="1" applyFill="1" applyBorder="1" applyAlignment="1">
      <alignment horizontal="left" vertical="center" wrapText="1"/>
    </xf>
    <xf numFmtId="186" fontId="85" fillId="5" borderId="2" xfId="2" applyNumberFormat="1" applyFont="1" applyFill="1" applyBorder="1" applyAlignment="1">
      <alignment horizontal="left" vertical="center" wrapText="1"/>
    </xf>
    <xf numFmtId="186" fontId="85" fillId="5" borderId="35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69" fillId="5" borderId="1" xfId="2" applyNumberFormat="1" applyFont="1" applyFill="1" applyBorder="1" applyAlignment="1">
      <alignment horizontal="left" vertical="center" wrapText="1"/>
    </xf>
    <xf numFmtId="186" fontId="64" fillId="5" borderId="1" xfId="2" applyNumberFormat="1" applyFont="1" applyFill="1" applyBorder="1" applyAlignment="1">
      <alignment horizontal="left" vertical="center" wrapText="1"/>
    </xf>
    <xf numFmtId="186" fontId="69" fillId="3" borderId="1" xfId="2" applyNumberFormat="1" applyFont="1" applyFill="1" applyBorder="1" applyAlignment="1">
      <alignment horizontal="right" vertical="center" wrapText="1"/>
    </xf>
    <xf numFmtId="186" fontId="69" fillId="5" borderId="1" xfId="2" applyNumberFormat="1" applyFont="1" applyFill="1" applyBorder="1" applyAlignment="1">
      <alignment horizontal="right" vertical="center" wrapText="1"/>
    </xf>
    <xf numFmtId="186" fontId="64" fillId="5" borderId="1" xfId="2" applyNumberFormat="1" applyFont="1" applyFill="1" applyBorder="1" applyAlignment="1">
      <alignment horizontal="right" vertical="center" wrapText="1"/>
    </xf>
    <xf numFmtId="174" fontId="87" fillId="0" borderId="0" xfId="0" applyNumberFormat="1" applyFont="1" applyAlignment="1">
      <alignment vertical="center" wrapText="1"/>
    </xf>
    <xf numFmtId="171" fontId="76" fillId="0" borderId="0" xfId="0" applyNumberFormat="1" applyFont="1" applyAlignment="1">
      <alignment horizontal="left" vertical="center" wrapText="1"/>
    </xf>
    <xf numFmtId="3" fontId="6" fillId="2" borderId="0" xfId="0" quotePrefix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3" fontId="0" fillId="4" borderId="2" xfId="0" applyNumberFormat="1" applyFill="1" applyBorder="1" applyAlignment="1">
      <alignment horizontal="left" vertical="center"/>
    </xf>
    <xf numFmtId="3" fontId="0" fillId="4" borderId="0" xfId="0" applyNumberFormat="1" applyFill="1" applyAlignment="1">
      <alignment horizontal="left" vertical="center"/>
    </xf>
    <xf numFmtId="327" fontId="6" fillId="2" borderId="0" xfId="0" applyFont="1" applyFill="1" applyAlignment="1">
      <alignment horizontal="center" vertical="center" wrapText="1"/>
    </xf>
    <xf numFmtId="14" fontId="0" fillId="7" borderId="7" xfId="0" quotePrefix="1" applyNumberFormat="1" applyFill="1" applyBorder="1" applyAlignment="1">
      <alignment vertical="center"/>
    </xf>
    <xf numFmtId="4" fontId="0" fillId="7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14" fontId="0" fillId="7" borderId="1" xfId="0" quotePrefix="1" applyNumberFormat="1" applyFill="1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right" vertical="center"/>
    </xf>
    <xf numFmtId="1" fontId="4" fillId="7" borderId="2" xfId="0" applyNumberFormat="1" applyFont="1" applyFill="1" applyBorder="1" applyAlignment="1">
      <alignment vertical="center"/>
    </xf>
    <xf numFmtId="1" fontId="4" fillId="7" borderId="2" xfId="0" applyNumberFormat="1" applyFont="1" applyFill="1" applyBorder="1" applyAlignment="1">
      <alignment horizontal="right" vertical="center"/>
    </xf>
    <xf numFmtId="1" fontId="4" fillId="7" borderId="0" xfId="0" applyNumberFormat="1" applyFont="1" applyFill="1" applyAlignment="1">
      <alignment vertical="center"/>
    </xf>
    <xf numFmtId="1" fontId="4" fillId="7" borderId="0" xfId="0" applyNumberFormat="1" applyFont="1" applyFill="1" applyAlignment="1">
      <alignment horizontal="right" vertical="center"/>
    </xf>
    <xf numFmtId="1" fontId="4" fillId="7" borderId="7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 wrapText="1"/>
    </xf>
    <xf numFmtId="1" fontId="13" fillId="7" borderId="0" xfId="0" applyNumberFormat="1" applyFont="1" applyFill="1" applyAlignment="1">
      <alignment vertical="center"/>
    </xf>
    <xf numFmtId="1" fontId="13" fillId="7" borderId="0" xfId="0" applyNumberFormat="1" applyFont="1" applyFill="1" applyAlignment="1">
      <alignment horizontal="right" vertical="center"/>
    </xf>
    <xf numFmtId="1" fontId="13" fillId="7" borderId="1" xfId="0" applyNumberFormat="1" applyFont="1" applyFill="1" applyBorder="1" applyAlignment="1">
      <alignment vertical="center"/>
    </xf>
    <xf numFmtId="1" fontId="13" fillId="7" borderId="1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4" applyNumberFormat="1" applyFont="1" applyAlignment="1">
      <alignment horizontal="center" vertical="center"/>
    </xf>
    <xf numFmtId="1" fontId="15" fillId="4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7" xfId="0" applyNumberFormat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3" fontId="4" fillId="7" borderId="2" xfId="0" applyNumberFormat="1" applyFont="1" applyFill="1" applyBorder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15" fillId="4" borderId="0" xfId="0" applyNumberFormat="1" applyFont="1" applyFill="1" applyAlignment="1">
      <alignment horizontal="right" vertical="center"/>
    </xf>
    <xf numFmtId="3" fontId="15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3" fontId="4" fillId="7" borderId="7" xfId="0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vertical="center"/>
    </xf>
    <xf numFmtId="1" fontId="0" fillId="0" borderId="0" xfId="0" applyNumberFormat="1" applyAlignment="1">
      <alignment horizontal="right" vertical="center"/>
    </xf>
    <xf numFmtId="3" fontId="13" fillId="7" borderId="1" xfId="0" applyNumberFormat="1" applyFont="1" applyFill="1" applyBorder="1" applyAlignment="1">
      <alignment horizontal="right" vertical="center"/>
    </xf>
    <xf numFmtId="1" fontId="4" fillId="7" borderId="7" xfId="0" applyNumberFormat="1" applyFont="1" applyFill="1" applyBorder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3" fontId="13" fillId="7" borderId="1" xfId="0" applyNumberFormat="1" applyFont="1" applyFill="1" applyBorder="1" applyAlignment="1">
      <alignment vertical="center"/>
    </xf>
    <xf numFmtId="3" fontId="13" fillId="4" borderId="1" xfId="0" applyNumberFormat="1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27" fontId="264" fillId="0" borderId="0" xfId="0" applyFont="1" applyAlignment="1">
      <alignment vertical="center" wrapText="1"/>
    </xf>
    <xf numFmtId="174" fontId="267" fillId="0" borderId="0" xfId="0" applyNumberFormat="1" applyFont="1" applyAlignment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7" fontId="265" fillId="0" borderId="0" xfId="0" applyFont="1" applyAlignment="1">
      <alignment vertical="center" wrapText="1"/>
    </xf>
    <xf numFmtId="327" fontId="266" fillId="0" borderId="0" xfId="0" applyFont="1" applyAlignment="1">
      <alignment vertical="center" wrapText="1"/>
    </xf>
    <xf numFmtId="327" fontId="269" fillId="0" borderId="0" xfId="0" applyFont="1" applyAlignment="1">
      <alignment vertical="center" wrapText="1"/>
    </xf>
    <xf numFmtId="327" fontId="270" fillId="0" borderId="0" xfId="0" applyFont="1" applyAlignment="1">
      <alignment vertical="center" wrapText="1"/>
    </xf>
    <xf numFmtId="3" fontId="272" fillId="0" borderId="0" xfId="0" applyNumberFormat="1" applyFont="1" applyAlignment="1">
      <alignment wrapText="1"/>
    </xf>
    <xf numFmtId="327" fontId="265" fillId="0" borderId="0" xfId="0" applyFont="1" applyAlignment="1">
      <alignment horizontal="left" vertical="center" wrapText="1"/>
    </xf>
    <xf numFmtId="327" fontId="266" fillId="0" borderId="0" xfId="0" applyFont="1" applyAlignment="1">
      <alignment horizontal="left" vertical="center" wrapText="1"/>
    </xf>
    <xf numFmtId="327" fontId="270" fillId="5" borderId="0" xfId="0" applyFont="1" applyFill="1" applyAlignment="1">
      <alignment vertical="center" wrapText="1"/>
    </xf>
    <xf numFmtId="327" fontId="270" fillId="5" borderId="0" xfId="0" applyFont="1" applyFill="1" applyAlignment="1">
      <alignment horizontal="left" vertical="center" wrapText="1"/>
    </xf>
    <xf numFmtId="327" fontId="271" fillId="5" borderId="0" xfId="0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center" wrapText="1"/>
    </xf>
    <xf numFmtId="174" fontId="273" fillId="5" borderId="34" xfId="2" applyNumberFormat="1" applyFont="1" applyFill="1" applyBorder="1" applyAlignment="1">
      <alignment horizontal="left" wrapText="1"/>
    </xf>
    <xf numFmtId="174" fontId="274" fillId="6" borderId="34" xfId="2" applyNumberFormat="1" applyFont="1" applyFill="1" applyBorder="1" applyAlignment="1">
      <alignment horizontal="center" wrapText="1"/>
    </xf>
    <xf numFmtId="186" fontId="21" fillId="5" borderId="31" xfId="2" applyNumberFormat="1" applyFont="1" applyFill="1" applyBorder="1" applyAlignment="1">
      <alignment horizontal="left" vertical="center" wrapText="1"/>
    </xf>
    <xf numFmtId="186" fontId="22" fillId="5" borderId="31" xfId="2" applyNumberFormat="1" applyFont="1" applyFill="1" applyBorder="1" applyAlignment="1">
      <alignment horizontal="left" vertical="center" wrapText="1"/>
    </xf>
    <xf numFmtId="172" fontId="21" fillId="3" borderId="31" xfId="2" applyNumberFormat="1" applyFont="1" applyFill="1" applyBorder="1" applyAlignment="1">
      <alignment horizontal="right" vertical="center" wrapText="1"/>
    </xf>
    <xf numFmtId="172" fontId="21" fillId="5" borderId="31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left" vertical="center" wrapText="1"/>
    </xf>
    <xf numFmtId="172" fontId="22" fillId="3" borderId="2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right" vertical="center" wrapText="1"/>
    </xf>
    <xf numFmtId="327" fontId="275" fillId="5" borderId="35" xfId="0" applyFont="1" applyFill="1" applyBorder="1" applyAlignment="1">
      <alignment vertical="center" wrapText="1"/>
    </xf>
    <xf numFmtId="327" fontId="275" fillId="5" borderId="35" xfId="0" applyFont="1" applyFill="1" applyBorder="1" applyAlignment="1">
      <alignment horizontal="left" vertical="center" wrapText="1"/>
    </xf>
    <xf numFmtId="172" fontId="21" fillId="5" borderId="2" xfId="2" applyNumberFormat="1" applyFont="1" applyFill="1" applyBorder="1" applyAlignment="1">
      <alignment horizontal="left" vertical="center" wrapText="1"/>
    </xf>
    <xf numFmtId="174" fontId="4" fillId="5" borderId="0" xfId="2" applyNumberFormat="1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vertical="center" wrapText="1"/>
    </xf>
    <xf numFmtId="174" fontId="22" fillId="5" borderId="34" xfId="2" applyNumberFormat="1" applyFont="1" applyFill="1" applyBorder="1" applyAlignment="1">
      <alignment horizontal="center" wrapText="1"/>
    </xf>
    <xf numFmtId="172" fontId="22" fillId="5" borderId="0" xfId="2" applyNumberFormat="1" applyFont="1" applyFill="1" applyAlignment="1">
      <alignment horizontal="left" vertical="center" wrapText="1"/>
    </xf>
    <xf numFmtId="172" fontId="22" fillId="3" borderId="0" xfId="2" applyNumberFormat="1" applyFont="1" applyFill="1" applyAlignment="1">
      <alignment horizontal="right" vertical="center" wrapText="1"/>
    </xf>
    <xf numFmtId="172" fontId="22" fillId="5" borderId="0" xfId="2" applyNumberFormat="1" applyFont="1" applyFill="1" applyAlignment="1">
      <alignment horizontal="right" vertical="center" wrapText="1"/>
    </xf>
    <xf numFmtId="174" fontId="274" fillId="6" borderId="0" xfId="2" applyNumberFormat="1" applyFont="1" applyFill="1" applyAlignment="1">
      <alignment horizontal="center" vertical="center" wrapText="1"/>
    </xf>
    <xf numFmtId="174" fontId="274" fillId="2" borderId="0" xfId="2" applyNumberFormat="1" applyFont="1" applyFill="1" applyAlignment="1">
      <alignment horizontal="center" vertical="center" wrapText="1"/>
    </xf>
    <xf numFmtId="174" fontId="273" fillId="5" borderId="34" xfId="2" applyNumberFormat="1" applyFont="1" applyFill="1" applyBorder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left" vertical="center" wrapText="1"/>
    </xf>
    <xf numFmtId="174" fontId="274" fillId="6" borderId="34" xfId="2" applyNumberFormat="1" applyFont="1" applyFill="1" applyBorder="1" applyAlignment="1">
      <alignment horizontal="center" vertical="center" wrapText="1"/>
    </xf>
    <xf numFmtId="174" fontId="274" fillId="2" borderId="34" xfId="2" applyNumberFormat="1" applyFont="1" applyFill="1" applyBorder="1" applyAlignment="1">
      <alignment horizontal="center" vertical="center" wrapText="1"/>
    </xf>
    <xf numFmtId="171" fontId="54" fillId="0" borderId="1" xfId="0" applyNumberFormat="1" applyFont="1" applyBorder="1" applyAlignment="1">
      <alignment horizontal="left" vertical="center" wrapText="1"/>
    </xf>
    <xf numFmtId="171" fontId="277" fillId="0" borderId="1" xfId="0" applyNumberFormat="1" applyFont="1" applyBorder="1" applyAlignment="1">
      <alignment horizontal="left" vertical="center" wrapText="1"/>
    </xf>
    <xf numFmtId="171" fontId="54" fillId="5" borderId="1" xfId="0" applyNumberFormat="1" applyFont="1" applyFill="1" applyBorder="1" applyAlignment="1">
      <alignment horizontal="right" vertical="center" wrapText="1"/>
    </xf>
    <xf numFmtId="171" fontId="54" fillId="3" borderId="1" xfId="0" applyNumberFormat="1" applyFont="1" applyFill="1" applyBorder="1" applyAlignment="1">
      <alignment horizontal="right" vertical="center" wrapText="1"/>
    </xf>
    <xf numFmtId="171" fontId="277" fillId="0" borderId="2" xfId="0" applyNumberFormat="1" applyFont="1" applyBorder="1" applyAlignment="1">
      <alignment horizontal="left" vertical="center" wrapText="1" indent="1"/>
    </xf>
    <xf numFmtId="171" fontId="277" fillId="0" borderId="2" xfId="0" applyNumberFormat="1" applyFont="1" applyBorder="1" applyAlignment="1">
      <alignment horizontal="left" vertical="center" wrapText="1"/>
    </xf>
    <xf numFmtId="189" fontId="277" fillId="5" borderId="2" xfId="0" applyNumberFormat="1" applyFont="1" applyFill="1" applyBorder="1" applyAlignment="1">
      <alignment horizontal="right" vertical="center" wrapText="1"/>
    </xf>
    <xf numFmtId="189" fontId="277" fillId="3" borderId="2" xfId="0" applyNumberFormat="1" applyFont="1" applyFill="1" applyBorder="1" applyAlignment="1">
      <alignment horizontal="right" vertical="center" wrapText="1"/>
    </xf>
    <xf numFmtId="171" fontId="54" fillId="0" borderId="2" xfId="0" applyNumberFormat="1" applyFont="1" applyBorder="1" applyAlignment="1">
      <alignment horizontal="left" vertical="center" wrapText="1"/>
    </xf>
    <xf numFmtId="171" fontId="54" fillId="5" borderId="2" xfId="0" applyNumberFormat="1" applyFont="1" applyFill="1" applyBorder="1" applyAlignment="1">
      <alignment horizontal="right" vertical="center" wrapText="1"/>
    </xf>
    <xf numFmtId="171" fontId="54" fillId="3" borderId="2" xfId="0" applyNumberFormat="1" applyFont="1" applyFill="1" applyBorder="1" applyAlignment="1">
      <alignment horizontal="right" vertical="center" wrapText="1"/>
    </xf>
    <xf numFmtId="171" fontId="277" fillId="5" borderId="2" xfId="0" applyNumberFormat="1" applyFont="1" applyFill="1" applyBorder="1" applyAlignment="1">
      <alignment horizontal="right" vertical="center" wrapText="1"/>
    </xf>
    <xf numFmtId="171" fontId="277" fillId="3" borderId="2" xfId="0" applyNumberFormat="1" applyFont="1" applyFill="1" applyBorder="1" applyAlignment="1">
      <alignment horizontal="right" vertical="center" wrapText="1"/>
    </xf>
    <xf numFmtId="190" fontId="54" fillId="5" borderId="2" xfId="0" applyNumberFormat="1" applyFont="1" applyFill="1" applyBorder="1" applyAlignment="1">
      <alignment horizontal="right" vertical="center" wrapText="1"/>
    </xf>
    <xf numFmtId="190" fontId="54" fillId="3" borderId="2" xfId="0" applyNumberFormat="1" applyFont="1" applyFill="1" applyBorder="1" applyAlignment="1">
      <alignment horizontal="right" vertical="center" wrapText="1"/>
    </xf>
    <xf numFmtId="174" fontId="21" fillId="2" borderId="0" xfId="2" applyNumberFormat="1" applyFont="1" applyFill="1" applyAlignment="1">
      <alignment horizontal="center" vertical="center" wrapText="1"/>
    </xf>
    <xf numFmtId="174" fontId="278" fillId="2" borderId="0" xfId="2" applyNumberFormat="1" applyFont="1" applyFill="1" applyAlignment="1">
      <alignment horizontal="center" vertical="center" wrapText="1"/>
    </xf>
    <xf numFmtId="174" fontId="278" fillId="2" borderId="34" xfId="2" applyNumberFormat="1" applyFont="1" applyFill="1" applyBorder="1" applyAlignment="1">
      <alignment horizontal="center" vertical="center" wrapText="1"/>
    </xf>
    <xf numFmtId="171" fontId="277" fillId="0" borderId="1" xfId="0" applyNumberFormat="1" applyFont="1" applyBorder="1" applyAlignment="1">
      <alignment horizontal="left" vertical="center" wrapText="1" indent="1"/>
    </xf>
    <xf numFmtId="171" fontId="277" fillId="3" borderId="1" xfId="0" applyNumberFormat="1" applyFont="1" applyFill="1" applyBorder="1" applyAlignment="1">
      <alignment horizontal="right" vertical="center" wrapText="1"/>
    </xf>
    <xf numFmtId="171" fontId="277" fillId="5" borderId="1" xfId="0" applyNumberFormat="1" applyFont="1" applyFill="1" applyBorder="1" applyAlignment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7" fontId="89" fillId="0" borderId="35" xfId="0" applyFont="1" applyBorder="1" applyAlignment="1">
      <alignment vertical="center" wrapText="1"/>
    </xf>
    <xf numFmtId="327" fontId="89" fillId="0" borderId="35" xfId="0" applyFont="1" applyBorder="1" applyAlignment="1">
      <alignment horizontal="left" vertical="center" wrapText="1"/>
    </xf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top" wrapText="1"/>
    </xf>
    <xf numFmtId="1" fontId="7" fillId="0" borderId="0" xfId="0" applyNumberFormat="1" applyFont="1" applyAlignment="1">
      <alignment vertical="top"/>
    </xf>
    <xf numFmtId="1" fontId="0" fillId="0" borderId="0" xfId="4" applyNumberFormat="1" applyFont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4" applyNumberFormat="1" applyFont="1" applyAlignment="1">
      <alignment horizontal="center" vertical="top"/>
    </xf>
    <xf numFmtId="1" fontId="6" fillId="2" borderId="0" xfId="0" applyNumberFormat="1" applyFont="1" applyFill="1" applyAlignment="1">
      <alignment horizontal="center" vertical="top" wrapText="1"/>
    </xf>
    <xf numFmtId="327" fontId="6" fillId="2" borderId="0" xfId="0" applyFont="1" applyFill="1" applyAlignment="1">
      <alignment horizontal="center" vertical="top" wrapText="1"/>
    </xf>
    <xf numFmtId="3" fontId="4" fillId="5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horizontal="right" vertical="top"/>
    </xf>
    <xf numFmtId="3" fontId="4" fillId="7" borderId="7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15" fillId="4" borderId="7" xfId="0" applyNumberFormat="1" applyFont="1" applyFill="1" applyBorder="1" applyAlignment="1">
      <alignment horizontal="right" vertical="top"/>
    </xf>
    <xf numFmtId="1" fontId="13" fillId="7" borderId="0" xfId="0" applyNumberFormat="1" applyFont="1" applyFill="1" applyAlignment="1">
      <alignment vertical="top"/>
    </xf>
    <xf numFmtId="1" fontId="13" fillId="7" borderId="0" xfId="0" applyNumberFormat="1" applyFont="1" applyFill="1" applyAlignment="1">
      <alignment horizontal="right" vertical="top"/>
    </xf>
    <xf numFmtId="3" fontId="13" fillId="7" borderId="0" xfId="0" applyNumberFormat="1" applyFont="1" applyFill="1" applyAlignment="1">
      <alignment horizontal="right" vertical="top"/>
    </xf>
    <xf numFmtId="3" fontId="13" fillId="4" borderId="0" xfId="0" applyNumberFormat="1" applyFont="1" applyFill="1" applyAlignment="1">
      <alignment horizontal="right" vertical="top"/>
    </xf>
    <xf numFmtId="1" fontId="4" fillId="7" borderId="2" xfId="0" applyNumberFormat="1" applyFont="1" applyFill="1" applyBorder="1" applyAlignment="1">
      <alignment vertical="top"/>
    </xf>
    <xf numFmtId="3" fontId="4" fillId="7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1" fontId="13" fillId="0" borderId="0" xfId="0" applyNumberFormat="1" applyFont="1" applyAlignment="1">
      <alignment vertical="top"/>
    </xf>
    <xf numFmtId="1" fontId="13" fillId="7" borderId="1" xfId="0" applyNumberFormat="1" applyFont="1" applyFill="1" applyBorder="1" applyAlignment="1">
      <alignment vertical="top"/>
    </xf>
    <xf numFmtId="1" fontId="13" fillId="7" borderId="1" xfId="0" applyNumberFormat="1" applyFont="1" applyFill="1" applyBorder="1" applyAlignment="1">
      <alignment horizontal="right" vertical="top"/>
    </xf>
    <xf numFmtId="3" fontId="13" fillId="7" borderId="1" xfId="0" applyNumberFormat="1" applyFont="1" applyFill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1" fontId="4" fillId="7" borderId="0" xfId="0" applyNumberFormat="1" applyFont="1" applyFill="1" applyAlignment="1">
      <alignment vertical="top"/>
    </xf>
    <xf numFmtId="1" fontId="4" fillId="7" borderId="0" xfId="0" applyNumberFormat="1" applyFont="1" applyFill="1" applyAlignment="1">
      <alignment horizontal="right" vertical="top"/>
    </xf>
    <xf numFmtId="3" fontId="4" fillId="7" borderId="0" xfId="0" applyNumberFormat="1" applyFont="1" applyFill="1" applyAlignment="1">
      <alignment horizontal="right" vertical="top"/>
    </xf>
    <xf numFmtId="3" fontId="4" fillId="4" borderId="0" xfId="0" applyNumberFormat="1" applyFont="1" applyFill="1" applyAlignment="1">
      <alignment vertical="top"/>
    </xf>
    <xf numFmtId="1" fontId="4" fillId="4" borderId="0" xfId="0" applyNumberFormat="1" applyFont="1" applyFill="1" applyAlignment="1">
      <alignment vertical="top"/>
    </xf>
    <xf numFmtId="1" fontId="15" fillId="4" borderId="0" xfId="0" applyNumberFormat="1" applyFont="1" applyFill="1" applyAlignment="1">
      <alignment horizontal="right" vertical="top"/>
    </xf>
    <xf numFmtId="1" fontId="4" fillId="4" borderId="0" xfId="0" applyNumberFormat="1" applyFont="1" applyFill="1" applyAlignment="1">
      <alignment horizontal="right" vertical="top"/>
    </xf>
    <xf numFmtId="1" fontId="15" fillId="4" borderId="0" xfId="0" applyNumberFormat="1" applyFont="1" applyFill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 wrapText="1"/>
    </xf>
    <xf numFmtId="1" fontId="0" fillId="5" borderId="0" xfId="0" applyNumberFormat="1" applyFill="1" applyAlignment="1">
      <alignment vertical="top"/>
    </xf>
    <xf numFmtId="1" fontId="4" fillId="7" borderId="2" xfId="0" applyNumberFormat="1" applyFont="1" applyFill="1" applyBorder="1" applyAlignment="1">
      <alignment horizontal="right" vertical="top"/>
    </xf>
    <xf numFmtId="3" fontId="4" fillId="7" borderId="2" xfId="0" applyNumberFormat="1" applyFont="1" applyFill="1" applyBorder="1" applyAlignment="1">
      <alignment vertical="top"/>
    </xf>
    <xf numFmtId="3" fontId="4" fillId="4" borderId="2" xfId="0" applyNumberFormat="1" applyFont="1" applyFill="1" applyBorder="1" applyAlignment="1">
      <alignment vertical="top"/>
    </xf>
    <xf numFmtId="3" fontId="4" fillId="7" borderId="0" xfId="0" applyNumberFormat="1" applyFont="1" applyFill="1" applyAlignment="1">
      <alignment vertical="top"/>
    </xf>
    <xf numFmtId="3" fontId="4" fillId="4" borderId="7" xfId="0" applyNumberFormat="1" applyFont="1" applyFill="1" applyBorder="1" applyAlignment="1">
      <alignment vertical="top"/>
    </xf>
    <xf numFmtId="3" fontId="15" fillId="4" borderId="7" xfId="0" applyNumberFormat="1" applyFont="1" applyFill="1" applyBorder="1" applyAlignment="1">
      <alignment vertical="top"/>
    </xf>
    <xf numFmtId="1" fontId="13" fillId="0" borderId="0" xfId="0" applyNumberFormat="1" applyFont="1" applyAlignment="1">
      <alignment horizontal="center" vertical="top"/>
    </xf>
    <xf numFmtId="3" fontId="13" fillId="7" borderId="0" xfId="0" applyNumberFormat="1" applyFont="1" applyFill="1" applyAlignment="1">
      <alignment vertical="top"/>
    </xf>
    <xf numFmtId="3" fontId="13" fillId="4" borderId="0" xfId="0" applyNumberFormat="1" applyFont="1" applyFill="1" applyAlignment="1">
      <alignment vertical="top"/>
    </xf>
    <xf numFmtId="3" fontId="13" fillId="7" borderId="1" xfId="0" applyNumberFormat="1" applyFont="1" applyFill="1" applyBorder="1" applyAlignment="1">
      <alignment vertical="top"/>
    </xf>
    <xf numFmtId="3" fontId="13" fillId="4" borderId="1" xfId="0" applyNumberFormat="1" applyFont="1" applyFill="1" applyBorder="1" applyAlignment="1">
      <alignment vertical="top"/>
    </xf>
    <xf numFmtId="3" fontId="4" fillId="7" borderId="7" xfId="0" applyNumberFormat="1" applyFont="1" applyFill="1" applyBorder="1" applyAlignment="1">
      <alignment vertical="top"/>
    </xf>
    <xf numFmtId="3" fontId="4" fillId="4" borderId="1" xfId="0" applyNumberFormat="1" applyFont="1" applyFill="1" applyBorder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vertical="top"/>
    </xf>
    <xf numFmtId="1" fontId="15" fillId="0" borderId="0" xfId="0" applyNumberFormat="1" applyFont="1" applyAlignment="1">
      <alignment horizontal="center" vertical="top"/>
    </xf>
    <xf numFmtId="1" fontId="0" fillId="4" borderId="0" xfId="0" applyNumberFormat="1" applyFill="1" applyAlignment="1">
      <alignment vertical="top"/>
    </xf>
    <xf numFmtId="3" fontId="15" fillId="4" borderId="0" xfId="0" applyNumberFormat="1" applyFont="1" applyFill="1" applyAlignment="1">
      <alignment horizontal="right" vertical="top"/>
    </xf>
    <xf numFmtId="3" fontId="0" fillId="4" borderId="0" xfId="0" applyNumberFormat="1" applyFill="1" applyAlignment="1">
      <alignment vertical="top"/>
    </xf>
    <xf numFmtId="1" fontId="15" fillId="0" borderId="0" xfId="0" applyNumberFormat="1" applyFont="1" applyAlignment="1">
      <alignment vertical="top"/>
    </xf>
    <xf numFmtId="1" fontId="0" fillId="4" borderId="1" xfId="0" applyNumberFormat="1" applyFill="1" applyBorder="1" applyAlignment="1">
      <alignment vertical="top"/>
    </xf>
    <xf numFmtId="1" fontId="15" fillId="4" borderId="1" xfId="0" applyNumberFormat="1" applyFont="1" applyFill="1" applyBorder="1" applyAlignment="1">
      <alignment horizontal="right" vertical="top"/>
    </xf>
    <xf numFmtId="3" fontId="15" fillId="4" borderId="1" xfId="0" applyNumberFormat="1" applyFont="1" applyFill="1" applyBorder="1" applyAlignment="1">
      <alignment horizontal="right" vertical="top"/>
    </xf>
    <xf numFmtId="3" fontId="0" fillId="4" borderId="1" xfId="0" applyNumberFormat="1" applyFill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3" fontId="4" fillId="4" borderId="0" xfId="0" applyNumberFormat="1" applyFont="1" applyFill="1" applyAlignment="1">
      <alignment horizontal="right" vertical="top"/>
    </xf>
    <xf numFmtId="1" fontId="0" fillId="7" borderId="2" xfId="0" applyNumberFormat="1" applyFill="1" applyBorder="1" applyAlignment="1">
      <alignment vertical="top"/>
    </xf>
    <xf numFmtId="3" fontId="0" fillId="7" borderId="2" xfId="0" applyNumberForma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left" vertical="top"/>
    </xf>
    <xf numFmtId="3" fontId="15" fillId="4" borderId="7" xfId="0" applyNumberFormat="1" applyFont="1" applyFill="1" applyBorder="1" applyAlignment="1">
      <alignment horizontal="left" vertical="top"/>
    </xf>
    <xf numFmtId="3" fontId="13" fillId="4" borderId="0" xfId="0" applyNumberFormat="1" applyFont="1" applyFill="1" applyAlignment="1">
      <alignment horizontal="left" vertical="top"/>
    </xf>
    <xf numFmtId="3" fontId="13" fillId="4" borderId="1" xfId="0" applyNumberFormat="1" applyFont="1" applyFill="1" applyBorder="1" applyAlignment="1">
      <alignment horizontal="left" vertical="top"/>
    </xf>
    <xf numFmtId="1" fontId="15" fillId="4" borderId="0" xfId="0" applyNumberFormat="1" applyFont="1" applyFill="1" applyAlignment="1">
      <alignment horizontal="left" vertical="top"/>
    </xf>
    <xf numFmtId="1" fontId="4" fillId="4" borderId="0" xfId="0" applyNumberFormat="1" applyFont="1" applyFill="1" applyAlignment="1">
      <alignment horizontal="left" vertical="top"/>
    </xf>
    <xf numFmtId="1" fontId="0" fillId="7" borderId="0" xfId="0" applyNumberFormat="1" applyFill="1" applyAlignment="1">
      <alignment vertical="top"/>
    </xf>
    <xf numFmtId="3" fontId="0" fillId="7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  <xf numFmtId="3" fontId="0" fillId="4" borderId="1" xfId="0" applyNumberForma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left" vertical="top"/>
    </xf>
    <xf numFmtId="3" fontId="15" fillId="4" borderId="2" xfId="0" applyNumberFormat="1" applyFont="1" applyFill="1" applyBorder="1" applyAlignment="1">
      <alignment horizontal="left" vertical="top"/>
    </xf>
    <xf numFmtId="3" fontId="13" fillId="4" borderId="2" xfId="0" applyNumberFormat="1" applyFont="1" applyFill="1" applyBorder="1" applyAlignment="1">
      <alignment horizontal="left" vertical="top"/>
    </xf>
    <xf numFmtId="3" fontId="15" fillId="7" borderId="7" xfId="0" applyNumberFormat="1" applyFont="1" applyFill="1" applyBorder="1" applyAlignment="1">
      <alignment horizontal="right" vertical="top"/>
    </xf>
    <xf numFmtId="1" fontId="15" fillId="7" borderId="2" xfId="0" quotePrefix="1" applyNumberFormat="1" applyFont="1" applyFill="1" applyBorder="1" applyAlignment="1">
      <alignment horizontal="right" vertical="top"/>
    </xf>
    <xf numFmtId="1" fontId="15" fillId="7" borderId="0" xfId="0" quotePrefix="1" applyNumberFormat="1" applyFont="1" applyFill="1" applyAlignment="1">
      <alignment horizontal="right" vertical="top"/>
    </xf>
    <xf numFmtId="3" fontId="4" fillId="4" borderId="7" xfId="0" applyNumberFormat="1" applyFont="1" applyFill="1" applyBorder="1" applyAlignment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4" fontId="274" fillId="6" borderId="34" xfId="2" applyNumberFormat="1" applyFont="1" applyFill="1" applyBorder="1" applyAlignment="1">
      <alignment horizontal="right" wrapText="1"/>
    </xf>
    <xf numFmtId="174" fontId="274" fillId="2" borderId="34" xfId="2" applyNumberFormat="1" applyFont="1" applyFill="1" applyBorder="1" applyAlignment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7" fontId="0" fillId="107" borderId="0" xfId="0" applyFill="1" applyAlignment="1">
      <alignment vertical="center"/>
    </xf>
    <xf numFmtId="327" fontId="279" fillId="0" borderId="0" xfId="0" applyFont="1" applyAlignment="1">
      <alignment vertical="center"/>
    </xf>
    <xf numFmtId="176" fontId="0" fillId="0" borderId="0" xfId="1" applyNumberFormat="1" applyFont="1" applyFill="1" applyAlignment="1" applyProtection="1">
      <alignment vertical="center"/>
    </xf>
    <xf numFmtId="3" fontId="0" fillId="107" borderId="0" xfId="0" applyNumberFormat="1" applyFill="1" applyAlignment="1">
      <alignment vertical="center"/>
    </xf>
    <xf numFmtId="3" fontId="0" fillId="108" borderId="2" xfId="0" applyNumberFormat="1" applyFill="1" applyBorder="1" applyAlignment="1">
      <alignment vertical="center"/>
    </xf>
    <xf numFmtId="327" fontId="67" fillId="0" borderId="0" xfId="0" applyFont="1" applyAlignment="1">
      <alignment horizontal="left" vertical="center"/>
    </xf>
    <xf numFmtId="327" fontId="62" fillId="0" borderId="0" xfId="0" applyFont="1" applyAlignment="1">
      <alignment horizontal="left" vertical="center"/>
    </xf>
    <xf numFmtId="174" fontId="280" fillId="5" borderId="0" xfId="209" applyNumberFormat="1" applyFont="1" applyFill="1" applyAlignment="1">
      <alignment horizontal="left" wrapText="1"/>
    </xf>
    <xf numFmtId="174" fontId="282" fillId="109" borderId="0" xfId="209" applyNumberFormat="1" applyFont="1" applyFill="1" applyAlignment="1">
      <alignment horizontal="center" wrapText="1"/>
    </xf>
    <xf numFmtId="186" fontId="283" fillId="5" borderId="66" xfId="209" applyNumberFormat="1" applyFont="1" applyFill="1" applyBorder="1" applyAlignment="1">
      <alignment horizontal="left" vertical="center" wrapText="1"/>
    </xf>
    <xf numFmtId="186" fontId="281" fillId="5" borderId="66" xfId="209" applyNumberFormat="1" applyFont="1" applyFill="1" applyBorder="1" applyAlignment="1">
      <alignment horizontal="left" vertical="center" wrapText="1"/>
    </xf>
    <xf numFmtId="172" fontId="283" fillId="110" borderId="66" xfId="209" applyNumberFormat="1" applyFont="1" applyFill="1" applyBorder="1" applyAlignment="1">
      <alignment horizontal="right" vertical="center" wrapText="1"/>
    </xf>
    <xf numFmtId="172" fontId="283" fillId="5" borderId="66" xfId="209" applyNumberFormat="1" applyFont="1" applyFill="1" applyBorder="1" applyAlignment="1">
      <alignment horizontal="right" vertical="center" wrapText="1"/>
    </xf>
    <xf numFmtId="173" fontId="283" fillId="5" borderId="66" xfId="210" applyNumberFormat="1" applyFont="1" applyFill="1" applyBorder="1" applyAlignment="1" applyProtection="1">
      <alignment horizontal="right" vertical="center" wrapText="1"/>
    </xf>
    <xf numFmtId="172" fontId="281" fillId="110" borderId="66" xfId="209" applyNumberFormat="1" applyFont="1" applyFill="1" applyBorder="1" applyAlignment="1">
      <alignment horizontal="right" vertical="center" wrapText="1"/>
    </xf>
    <xf numFmtId="172" fontId="281" fillId="5" borderId="66" xfId="209" applyNumberFormat="1" applyFont="1" applyFill="1" applyBorder="1" applyAlignment="1">
      <alignment horizontal="right" vertical="center" wrapText="1"/>
    </xf>
    <xf numFmtId="173" fontId="281" fillId="5" borderId="66" xfId="210" applyNumberFormat="1" applyFont="1" applyFill="1" applyBorder="1" applyAlignment="1" applyProtection="1">
      <alignment horizontal="right" vertical="center" wrapText="1"/>
    </xf>
    <xf numFmtId="186" fontId="280" fillId="5" borderId="66" xfId="209" applyNumberFormat="1" applyFont="1" applyFill="1" applyBorder="1" applyAlignment="1">
      <alignment horizontal="left" vertical="center" wrapText="1"/>
    </xf>
    <xf numFmtId="172" fontId="280" fillId="110" borderId="66" xfId="209" applyNumberFormat="1" applyFont="1" applyFill="1" applyBorder="1" applyAlignment="1">
      <alignment horizontal="right" vertical="center" wrapText="1"/>
    </xf>
    <xf numFmtId="172" fontId="280" fillId="5" borderId="66" xfId="209" applyNumberFormat="1" applyFont="1" applyFill="1" applyBorder="1" applyAlignment="1">
      <alignment horizontal="right" vertical="center" wrapText="1"/>
    </xf>
    <xf numFmtId="176" fontId="280" fillId="110" borderId="66" xfId="1" applyNumberFormat="1" applyFont="1" applyFill="1" applyBorder="1" applyAlignment="1" applyProtection="1">
      <alignment horizontal="right" vertical="center" wrapText="1"/>
    </xf>
    <xf numFmtId="186" fontId="283" fillId="5" borderId="66" xfId="209" applyNumberFormat="1" applyFont="1" applyFill="1" applyBorder="1" applyAlignment="1">
      <alignment horizontal="left" vertical="center" wrapText="1" indent="1"/>
    </xf>
    <xf numFmtId="174" fontId="284" fillId="5" borderId="0" xfId="209" applyNumberFormat="1" applyFont="1" applyFill="1" applyAlignment="1">
      <alignment horizontal="left" vertical="center" wrapText="1"/>
    </xf>
    <xf numFmtId="174" fontId="281" fillId="5" borderId="0" xfId="209" applyNumberFormat="1" applyFont="1" applyFill="1" applyAlignment="1">
      <alignment horizontal="center" wrapText="1"/>
    </xf>
    <xf numFmtId="173" fontId="280" fillId="5" borderId="66" xfId="210" applyNumberFormat="1" applyFont="1" applyFill="1" applyBorder="1" applyAlignment="1" applyProtection="1">
      <alignment horizontal="right" vertical="center" wrapText="1"/>
    </xf>
    <xf numFmtId="173" fontId="285" fillId="5" borderId="66" xfId="210" applyNumberFormat="1" applyFont="1" applyFill="1" applyBorder="1" applyAlignment="1" applyProtection="1">
      <alignment horizontal="right" vertical="center" wrapText="1"/>
    </xf>
    <xf numFmtId="172" fontId="283" fillId="5" borderId="66" xfId="209" applyNumberFormat="1" applyFont="1" applyFill="1" applyBorder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 indent="1"/>
    </xf>
    <xf numFmtId="171" fontId="286" fillId="110" borderId="66" xfId="0" applyNumberFormat="1" applyFont="1" applyFill="1" applyBorder="1" applyAlignment="1">
      <alignment horizontal="right" vertical="center" wrapText="1"/>
    </xf>
    <xf numFmtId="171" fontId="286" fillId="5" borderId="66" xfId="0" applyNumberFormat="1" applyFont="1" applyFill="1" applyBorder="1" applyAlignment="1">
      <alignment horizontal="right" vertical="center" wrapText="1"/>
    </xf>
    <xf numFmtId="174" fontId="281" fillId="5" borderId="0" xfId="209" applyNumberFormat="1" applyFont="1" applyFill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4" fontId="281" fillId="5" borderId="0" xfId="209" applyNumberFormat="1" applyFont="1" applyFill="1" applyAlignment="1">
      <alignment horizontal="left" wrapText="1"/>
    </xf>
    <xf numFmtId="171" fontId="281" fillId="5" borderId="66" xfId="0" applyNumberFormat="1" applyFont="1" applyFill="1" applyBorder="1" applyAlignment="1">
      <alignment horizontal="left" vertical="center" wrapText="1" indent="2"/>
    </xf>
    <xf numFmtId="171" fontId="287" fillId="110" borderId="66" xfId="0" applyNumberFormat="1" applyFont="1" applyFill="1" applyBorder="1" applyAlignment="1">
      <alignment horizontal="right" vertical="center" wrapText="1"/>
    </xf>
    <xf numFmtId="171" fontId="288" fillId="110" borderId="66" xfId="0" applyNumberFormat="1" applyFont="1" applyFill="1" applyBorder="1" applyAlignment="1">
      <alignment horizontal="right" vertical="center" wrapText="1"/>
    </xf>
    <xf numFmtId="171" fontId="280" fillId="5" borderId="66" xfId="0" applyNumberFormat="1" applyFont="1" applyFill="1" applyBorder="1" applyAlignment="1">
      <alignment horizontal="left" vertical="center" wrapText="1" indent="1"/>
    </xf>
    <xf numFmtId="171" fontId="289" fillId="110" borderId="66" xfId="0" applyNumberFormat="1" applyFont="1" applyFill="1" applyBorder="1" applyAlignment="1">
      <alignment horizontal="right" vertical="center" wrapText="1"/>
    </xf>
    <xf numFmtId="171" fontId="289" fillId="5" borderId="66" xfId="0" applyNumberFormat="1" applyFont="1" applyFill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left" vertical="center" wrapText="1" indent="1"/>
    </xf>
    <xf numFmtId="172" fontId="281" fillId="0" borderId="66" xfId="209" applyNumberFormat="1" applyFont="1" applyBorder="1" applyAlignment="1">
      <alignment horizontal="left" vertical="center" wrapText="1"/>
    </xf>
    <xf numFmtId="172" fontId="283" fillId="0" borderId="66" xfId="209" applyNumberFormat="1" applyFont="1" applyBorder="1" applyAlignment="1">
      <alignment horizontal="left" vertical="center" wrapText="1"/>
    </xf>
    <xf numFmtId="176" fontId="283" fillId="110" borderId="66" xfId="1" applyNumberFormat="1" applyFont="1" applyFill="1" applyBorder="1" applyAlignment="1" applyProtection="1">
      <alignment horizontal="right" vertical="center" wrapText="1"/>
    </xf>
    <xf numFmtId="176" fontId="283" fillId="5" borderId="66" xfId="209" applyNumberFormat="1" applyFont="1" applyFill="1" applyBorder="1" applyAlignment="1">
      <alignment horizontal="right" vertical="center" wrapText="1"/>
    </xf>
    <xf numFmtId="174" fontId="282" fillId="0" borderId="0" xfId="209" applyNumberFormat="1" applyFont="1" applyAlignment="1">
      <alignment horizontal="center" wrapText="1"/>
    </xf>
    <xf numFmtId="174" fontId="286" fillId="0" borderId="66" xfId="0" applyNumberFormat="1" applyFont="1" applyBorder="1" applyAlignment="1">
      <alignment horizontal="left" vertical="center" wrapText="1" indent="1"/>
    </xf>
    <xf numFmtId="174" fontId="281" fillId="5" borderId="66" xfId="0" applyNumberFormat="1" applyFont="1" applyFill="1" applyBorder="1" applyAlignment="1">
      <alignment horizontal="left" vertical="center" wrapText="1"/>
    </xf>
    <xf numFmtId="174" fontId="286" fillId="110" borderId="66" xfId="0" applyNumberFormat="1" applyFont="1" applyFill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left" vertical="center" wrapText="1"/>
    </xf>
    <xf numFmtId="174" fontId="287" fillId="110" borderId="66" xfId="0" applyNumberFormat="1" applyFont="1" applyFill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right" vertical="center" wrapText="1"/>
    </xf>
    <xf numFmtId="171" fontId="287" fillId="0" borderId="66" xfId="0" applyNumberFormat="1" applyFont="1" applyBorder="1" applyAlignment="1">
      <alignment vertical="center" wrapText="1"/>
    </xf>
    <xf numFmtId="171" fontId="287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1"/>
    </xf>
    <xf numFmtId="171" fontId="286" fillId="0" borderId="66" xfId="0" applyNumberFormat="1" applyFont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left" vertical="center" wrapText="1" indent="2"/>
    </xf>
    <xf numFmtId="171" fontId="287" fillId="0" borderId="66" xfId="0" applyNumberFormat="1" applyFont="1" applyBorder="1" applyAlignment="1">
      <alignment horizontal="left" vertical="center" wrapText="1"/>
    </xf>
    <xf numFmtId="174" fontId="286" fillId="0" borderId="66" xfId="0" applyNumberFormat="1" applyFont="1" applyBorder="1" applyAlignment="1">
      <alignment horizontal="left" vertical="center" wrapText="1"/>
    </xf>
    <xf numFmtId="9" fontId="287" fillId="110" borderId="66" xfId="0" applyNumberFormat="1" applyFont="1" applyFill="1" applyBorder="1" applyAlignment="1">
      <alignment horizontal="right" vertical="center" wrapText="1"/>
    </xf>
    <xf numFmtId="9" fontId="287" fillId="0" borderId="66" xfId="0" applyNumberFormat="1" applyFont="1" applyBorder="1" applyAlignment="1">
      <alignment horizontal="right" vertical="center" wrapText="1"/>
    </xf>
    <xf numFmtId="174" fontId="284" fillId="0" borderId="0" xfId="209" applyNumberFormat="1" applyFont="1" applyAlignment="1">
      <alignment horizontal="left" wrapText="1"/>
    </xf>
    <xf numFmtId="174" fontId="281" fillId="0" borderId="0" xfId="209" applyNumberFormat="1" applyFont="1" applyAlignment="1">
      <alignment horizontal="center" wrapText="1"/>
    </xf>
    <xf numFmtId="174" fontId="283" fillId="0" borderId="0" xfId="209" applyNumberFormat="1" applyFont="1" applyAlignment="1">
      <alignment horizontal="center" wrapText="1"/>
    </xf>
    <xf numFmtId="171" fontId="286" fillId="0" borderId="66" xfId="0" applyNumberFormat="1" applyFont="1" applyBorder="1" applyAlignment="1">
      <alignment horizontal="left" vertical="center" wrapText="1" indent="2"/>
    </xf>
    <xf numFmtId="171" fontId="286" fillId="0" borderId="66" xfId="0" applyNumberFormat="1" applyFont="1" applyBorder="1" applyAlignment="1">
      <alignment horizontal="left" vertical="center" wrapText="1"/>
    </xf>
    <xf numFmtId="172" fontId="281" fillId="0" borderId="66" xfId="209" applyNumberFormat="1" applyFont="1" applyBorder="1" applyAlignment="1">
      <alignment horizontal="left" vertical="center" wrapText="1" indent="2"/>
    </xf>
    <xf numFmtId="172" fontId="283" fillId="0" borderId="66" xfId="209" applyNumberFormat="1" applyFont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right" vertical="center" wrapText="1"/>
    </xf>
    <xf numFmtId="327" fontId="286" fillId="0" borderId="0" xfId="0" applyFont="1" applyAlignment="1">
      <alignment vertical="center" wrapText="1"/>
    </xf>
    <xf numFmtId="327" fontId="286" fillId="0" borderId="0" xfId="0" applyFont="1" applyAlignment="1">
      <alignment horizontal="left" vertical="center" wrapText="1"/>
    </xf>
    <xf numFmtId="174" fontId="290" fillId="5" borderId="0" xfId="2" applyNumberFormat="1" applyFont="1" applyFill="1" applyAlignment="1">
      <alignment horizontal="left" vertical="center" wrapText="1"/>
    </xf>
    <xf numFmtId="173" fontId="283" fillId="0" borderId="66" xfId="210" applyNumberFormat="1" applyFont="1" applyFill="1" applyBorder="1" applyAlignment="1" applyProtection="1">
      <alignment horizontal="right" vertical="center" wrapText="1"/>
    </xf>
    <xf numFmtId="173" fontId="283" fillId="110" borderId="66" xfId="210" applyNumberFormat="1" applyFont="1" applyFill="1" applyBorder="1" applyAlignment="1" applyProtection="1">
      <alignment horizontal="right" vertical="center" wrapText="1"/>
    </xf>
    <xf numFmtId="171" fontId="287" fillId="0" borderId="66" xfId="0" applyNumberFormat="1" applyFont="1" applyBorder="1" applyAlignment="1">
      <alignment horizontal="left" vertical="center" wrapText="1" indent="1"/>
    </xf>
    <xf numFmtId="173" fontId="281" fillId="0" borderId="66" xfId="210" applyNumberFormat="1" applyFont="1" applyFill="1" applyBorder="1" applyAlignment="1" applyProtection="1">
      <alignment horizontal="right" vertical="center" wrapText="1"/>
    </xf>
    <xf numFmtId="173" fontId="281" fillId="110" borderId="66" xfId="210" applyNumberFormat="1" applyFont="1" applyFill="1" applyBorder="1" applyAlignment="1" applyProtection="1">
      <alignment horizontal="right" vertical="center" wrapText="1"/>
    </xf>
    <xf numFmtId="172" fontId="283" fillId="0" borderId="66" xfId="209" applyNumberFormat="1" applyFont="1" applyBorder="1" applyAlignment="1">
      <alignment horizontal="left" vertical="center" wrapText="1" indent="1"/>
    </xf>
    <xf numFmtId="185" fontId="286" fillId="0" borderId="66" xfId="0" applyNumberFormat="1" applyFont="1" applyBorder="1" applyAlignment="1">
      <alignment horizontal="right" vertical="center" wrapText="1"/>
    </xf>
    <xf numFmtId="174" fontId="283" fillId="5" borderId="0" xfId="2" applyNumberFormat="1" applyFont="1" applyFill="1" applyAlignment="1">
      <alignment horizontal="center" vertical="center" wrapText="1"/>
    </xf>
    <xf numFmtId="171" fontId="289" fillId="0" borderId="66" xfId="0" applyNumberFormat="1" applyFont="1" applyBorder="1" applyAlignment="1">
      <alignment horizontal="left" vertical="center" wrapText="1" indent="3"/>
    </xf>
    <xf numFmtId="171" fontId="289" fillId="0" borderId="66" xfId="0" applyNumberFormat="1" applyFont="1" applyBorder="1" applyAlignment="1">
      <alignment horizontal="right" vertical="center" wrapText="1"/>
    </xf>
    <xf numFmtId="171" fontId="281" fillId="0" borderId="66" xfId="0" applyNumberFormat="1" applyFont="1" applyBorder="1" applyAlignment="1">
      <alignment horizontal="left" vertical="center" wrapText="1" indent="1"/>
    </xf>
    <xf numFmtId="171" fontId="281" fillId="0" borderId="66" xfId="0" applyNumberFormat="1" applyFont="1" applyBorder="1" applyAlignment="1">
      <alignment horizontal="left" vertical="center" wrapText="1" indent="2"/>
    </xf>
    <xf numFmtId="171" fontId="281" fillId="110" borderId="66" xfId="0" applyNumberFormat="1" applyFont="1" applyFill="1" applyBorder="1" applyAlignment="1">
      <alignment horizontal="right" vertical="center" wrapText="1"/>
    </xf>
    <xf numFmtId="171" fontId="281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3"/>
    </xf>
    <xf numFmtId="171" fontId="286" fillId="0" borderId="66" xfId="0" applyNumberFormat="1" applyFont="1" applyBorder="1" applyAlignment="1">
      <alignment vertical="center" wrapText="1"/>
    </xf>
    <xf numFmtId="10" fontId="289" fillId="0" borderId="0" xfId="1" applyNumberFormat="1" applyFont="1" applyBorder="1" applyAlignment="1" applyProtection="1">
      <alignment horizontal="left" wrapText="1"/>
    </xf>
    <xf numFmtId="174" fontId="283" fillId="5" borderId="0" xfId="2" applyNumberFormat="1" applyFont="1" applyFill="1" applyAlignment="1">
      <alignment horizontal="center" vertical="center"/>
    </xf>
    <xf numFmtId="327" fontId="89" fillId="5" borderId="0" xfId="0" applyFont="1" applyFill="1" applyAlignment="1">
      <alignment vertical="center" wrapText="1"/>
    </xf>
    <xf numFmtId="327" fontId="89" fillId="5" borderId="0" xfId="0" applyFont="1" applyFill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center" wrapText="1"/>
    </xf>
    <xf numFmtId="176" fontId="280" fillId="5" borderId="66" xfId="1" applyNumberFormat="1" applyFont="1" applyFill="1" applyBorder="1" applyAlignment="1" applyProtection="1">
      <alignment horizontal="right" vertical="center" wrapText="1"/>
    </xf>
    <xf numFmtId="172" fontId="285" fillId="5" borderId="66" xfId="209" applyNumberFormat="1" applyFont="1" applyFill="1" applyBorder="1" applyAlignment="1">
      <alignment horizontal="left" vertical="center" wrapText="1"/>
    </xf>
    <xf numFmtId="172" fontId="285" fillId="110" borderId="66" xfId="209" applyNumberFormat="1" applyFont="1" applyFill="1" applyBorder="1" applyAlignment="1">
      <alignment horizontal="right" vertical="center" wrapText="1"/>
    </xf>
    <xf numFmtId="172" fontId="285" fillId="5" borderId="66" xfId="209" applyNumberFormat="1" applyFont="1" applyFill="1" applyBorder="1" applyAlignment="1">
      <alignment horizontal="right" vertical="center" wrapText="1"/>
    </xf>
    <xf numFmtId="327" fontId="292" fillId="5" borderId="0" xfId="0" applyFont="1" applyFill="1" applyAlignment="1">
      <alignment vertical="center" wrapText="1"/>
    </xf>
    <xf numFmtId="327" fontId="292" fillId="5" borderId="0" xfId="0" applyFont="1" applyFill="1" applyAlignment="1">
      <alignment horizontal="left" vertical="center" wrapText="1"/>
    </xf>
    <xf numFmtId="174" fontId="281" fillId="0" borderId="66" xfId="0" applyNumberFormat="1" applyFont="1" applyBorder="1" applyAlignment="1">
      <alignment horizontal="left" vertical="center" wrapText="1"/>
    </xf>
    <xf numFmtId="171" fontId="281" fillId="0" borderId="66" xfId="0" applyNumberFormat="1" applyFont="1" applyBorder="1" applyAlignment="1">
      <alignment horizontal="left" vertical="center" wrapText="1"/>
    </xf>
    <xf numFmtId="186" fontId="285" fillId="5" borderId="66" xfId="209" applyNumberFormat="1" applyFont="1" applyFill="1" applyBorder="1" applyAlignment="1">
      <alignment horizontal="left" vertical="center" wrapText="1"/>
    </xf>
    <xf numFmtId="171" fontId="288" fillId="0" borderId="66" xfId="0" applyNumberFormat="1" applyFont="1" applyBorder="1" applyAlignment="1">
      <alignment horizontal="left" vertical="center" wrapText="1"/>
    </xf>
    <xf numFmtId="174" fontId="283" fillId="5" borderId="0" xfId="0" applyNumberFormat="1" applyFont="1" applyFill="1" applyAlignment="1">
      <alignment horizontal="center" wrapText="1"/>
    </xf>
    <xf numFmtId="171" fontId="283" fillId="5" borderId="66" xfId="0" applyNumberFormat="1" applyFont="1" applyFill="1" applyBorder="1" applyAlignment="1">
      <alignment horizontal="left" vertical="center" wrapText="1"/>
    </xf>
    <xf numFmtId="171" fontId="287" fillId="5" borderId="66" xfId="0" applyNumberFormat="1" applyFont="1" applyFill="1" applyBorder="1" applyAlignment="1">
      <alignment horizontal="right" vertical="center" wrapText="1"/>
    </xf>
    <xf numFmtId="171" fontId="288" fillId="0" borderId="66" xfId="0" applyNumberFormat="1" applyFont="1" applyBorder="1" applyAlignment="1">
      <alignment horizontal="right" vertical="center" wrapText="1"/>
    </xf>
    <xf numFmtId="174" fontId="293" fillId="5" borderId="0" xfId="2" applyNumberFormat="1" applyFont="1" applyFill="1" applyAlignment="1">
      <alignment horizontal="left" vertical="center" wrapText="1"/>
    </xf>
    <xf numFmtId="327" fontId="286" fillId="0" borderId="0" xfId="0" applyFont="1"/>
    <xf numFmtId="352" fontId="283" fillId="5" borderId="66" xfId="210" applyNumberFormat="1" applyFont="1" applyFill="1" applyBorder="1" applyAlignment="1" applyProtection="1">
      <alignment horizontal="righ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72" fontId="76" fillId="5" borderId="0" xfId="2" applyNumberFormat="1" applyFont="1" applyFill="1" applyAlignment="1">
      <alignment horizontal="left" vertical="top" wrapText="1"/>
    </xf>
    <xf numFmtId="174" fontId="283" fillId="5" borderId="0" xfId="209" applyNumberFormat="1" applyFont="1" applyFill="1" applyAlignment="1">
      <alignment horizontal="center" vertical="center" wrapText="1"/>
    </xf>
    <xf numFmtId="172" fontId="76" fillId="0" borderId="0" xfId="2" applyNumberFormat="1" applyFont="1" applyAlignment="1">
      <alignment horizontal="left" vertical="center" wrapText="1"/>
    </xf>
    <xf numFmtId="327" fontId="276" fillId="0" borderId="0" xfId="1" applyNumberFormat="1" applyFont="1" applyBorder="1" applyAlignment="1" applyProtection="1">
      <alignment horizontal="center" vertical="center" wrapText="1"/>
    </xf>
    <xf numFmtId="172" fontId="76" fillId="5" borderId="0" xfId="2" applyNumberFormat="1" applyFont="1" applyFill="1" applyAlignment="1">
      <alignment horizontal="left" vertical="center" wrapText="1"/>
    </xf>
    <xf numFmtId="174" fontId="291" fillId="5" borderId="0" xfId="2" applyNumberFormat="1" applyFont="1" applyFill="1" applyAlignment="1">
      <alignment horizontal="center" vertical="center"/>
    </xf>
    <xf numFmtId="174" fontId="283" fillId="5" borderId="0" xfId="2" applyNumberFormat="1" applyFont="1" applyFill="1" applyAlignment="1">
      <alignment horizontal="center" vertical="center"/>
    </xf>
    <xf numFmtId="171" fontId="76" fillId="0" borderId="0" xfId="0" applyNumberFormat="1" applyFont="1" applyAlignment="1">
      <alignment horizontal="left" vertical="center" wrapText="1"/>
    </xf>
    <xf numFmtId="174" fontId="283" fillId="111" borderId="0" xfId="0" applyNumberFormat="1" applyFont="1" applyFill="1" applyAlignment="1">
      <alignment horizontal="center" wrapText="1"/>
    </xf>
    <xf numFmtId="174" fontId="21" fillId="5" borderId="0" xfId="2" applyNumberFormat="1" applyFont="1" applyFill="1" applyAlignment="1">
      <alignment horizontal="center" vertical="center" wrapText="1"/>
    </xf>
    <xf numFmtId="172" fontId="76" fillId="5" borderId="0" xfId="2" applyNumberFormat="1" applyFont="1" applyFill="1" applyAlignment="1">
      <alignment vertical="top" wrapText="1"/>
    </xf>
    <xf numFmtId="174" fontId="260" fillId="5" borderId="35" xfId="2" applyNumberFormat="1" applyFont="1" applyFill="1" applyBorder="1" applyAlignment="1">
      <alignment horizontal="left" wrapText="1"/>
    </xf>
    <xf numFmtId="174" fontId="260" fillId="5" borderId="34" xfId="2" applyNumberFormat="1" applyFont="1" applyFill="1" applyBorder="1" applyAlignment="1">
      <alignment horizontal="left" wrapText="1"/>
    </xf>
    <xf numFmtId="174" fontId="260" fillId="5" borderId="0" xfId="2" applyNumberFormat="1" applyFont="1" applyFill="1" applyAlignment="1">
      <alignment horizontal="center" wrapText="1"/>
    </xf>
    <xf numFmtId="186" fontId="66" fillId="6" borderId="35" xfId="2" applyNumberFormat="1" applyFont="1" applyFill="1" applyBorder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86" fontId="66" fillId="6" borderId="0" xfId="2" applyNumberFormat="1" applyFont="1" applyFill="1" applyAlignment="1">
      <alignment horizontal="center" wrapText="1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4" fillId="5" borderId="0" xfId="2" applyNumberFormat="1" applyFont="1" applyFill="1" applyAlignment="1">
      <alignment horizontal="left" vertical="center" wrapText="1" inden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3" fillId="5" borderId="0" xfId="2" applyNumberFormat="1" applyFont="1" applyFill="1" applyAlignment="1">
      <alignment horizontal="left" vertical="center" wrapText="1"/>
    </xf>
    <xf numFmtId="186" fontId="63" fillId="5" borderId="1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85" fillId="5" borderId="7" xfId="2" applyNumberFormat="1" applyFont="1" applyFill="1" applyBorder="1" applyAlignment="1">
      <alignment horizontal="center" vertical="center" wrapText="1"/>
    </xf>
    <xf numFmtId="186" fontId="85" fillId="5" borderId="1" xfId="2" applyNumberFormat="1" applyFont="1" applyFill="1" applyBorder="1" applyAlignment="1">
      <alignment horizontal="center" vertical="center" wrapText="1"/>
    </xf>
    <xf numFmtId="186" fontId="65" fillId="5" borderId="7" xfId="2" applyNumberFormat="1" applyFont="1" applyFill="1" applyBorder="1" applyAlignment="1">
      <alignment horizontal="left" vertical="center" wrapText="1"/>
    </xf>
    <xf numFmtId="186" fontId="65" fillId="5" borderId="1" xfId="2" applyNumberFormat="1" applyFont="1" applyFill="1" applyBorder="1" applyAlignment="1">
      <alignment horizontal="left" vertical="center" wrapText="1"/>
    </xf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833-421B-9509-DDF9850A0193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833-421B-9509-DDF9850A0193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833-421B-9509-DDF9850A0193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833-421B-9509-DDF9850A019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833-421B-9509-DDF9850A019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833-421B-9509-DDF9850A019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833-421B-9509-DDF9850A019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833-421B-9509-DDF9850A019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833-421B-9509-DDF9850A0193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833-421B-9509-DDF9850A019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833-421B-9509-DDF9850A0193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833-421B-9509-DDF9850A019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833-421B-9509-DDF9850A019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833-421B-9509-DDF9850A019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CED-4D58-AFAA-2DC5F85B503B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CED-4D58-AFAA-2DC5F85B503B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CED-4D58-AFAA-2DC5F85B503B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CED-4D58-AFAA-2DC5F85B503B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CED-4D58-AFAA-2DC5F85B503B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CED-4D58-AFAA-2DC5F85B503B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CED-4D58-AFAA-2DC5F85B503B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CED-4D58-AFAA-2DC5F85B503B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CED-4D58-AFAA-2DC5F85B503B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CED-4D58-AFAA-2DC5F85B503B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CED-4D58-AFAA-2DC5F85B503B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CED-4D58-AFAA-2DC5F85B503B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CED-4D58-AFAA-2DC5F85B503B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9CED-4D58-AFAA-2DC5F85B503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D93-4192-BB42-221FDB74048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D93-4192-BB42-221FDB74048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D93-4192-BB42-221FDB7404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D93-4192-BB42-221FDB7404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D93-4192-BB42-221FDB740484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D93-4192-BB42-221FDB740484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D93-4192-BB42-221FDB740484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D93-4192-BB42-221FDB740484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D93-4192-BB42-221FDB74048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D93-4192-BB42-221FDB74048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D93-4192-BB42-221FDB74048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D93-4192-BB42-221FDB7404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DEE-4B07-8AA1-470693BC4582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DEE-4B07-8AA1-470693BC458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DEE-4B07-8AA1-470693BC4582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DEE-4B07-8AA1-470693BC458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DEE-4B07-8AA1-470693BC458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DEE-4B07-8AA1-470693BC458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DEE-4B07-8AA1-470693BC45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DEE-4B07-8AA1-470693BC458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DEE-4B07-8AA1-470693BC4582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DEE-4B07-8AA1-470693BC458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DEE-4B07-8AA1-470693BC458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8DEE-4B07-8AA1-470693BC4582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8DEE-4B07-8AA1-470693BC458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DEE-4B07-8AA1-470693BC458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8DEE-4B07-8AA1-470693BC45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CD2-4495-8821-879D399D4E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CD2-4495-8821-879D399D4E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CD2-4495-8821-879D399D4E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CD2-4495-8821-879D399D4E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CD2-4495-8821-879D399D4E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CD2-4495-8821-879D399D4E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CD2-4495-8821-879D399D4E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CD2-4495-8821-879D399D4E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CD2-4495-8821-879D399D4E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CD2-4495-8821-879D399D4E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CD2-4495-8821-879D399D4E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CD2-4495-8821-879D399D4E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CD2-4495-8821-879D399D4E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CD2-4495-8821-879D399D4E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CD2-4495-8821-879D399D4E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CD2-4495-8821-879D399D4E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9A0-4547-B3B2-73A998F848B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9A0-4547-B3B2-73A998F848B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49A0-4547-B3B2-73A998F848B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9A0-4547-B3B2-73A998F848B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9A0-4547-B3B2-73A998F848B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49A0-4547-B3B2-73A998F848B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9A0-4547-B3B2-73A998F848B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49A0-4547-B3B2-73A998F848B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49A0-4547-B3B2-73A998F848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B05-421F-A27C-B7B332FC1E73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B05-421F-A27C-B7B332FC1E7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B05-421F-A27C-B7B332FC1E7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B05-421F-A27C-B7B332FC1E7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B05-421F-A27C-B7B332FC1E7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B05-421F-A27C-B7B332FC1E7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B05-421F-A27C-B7B332FC1E73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B05-421F-A27C-B7B332FC1E73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B05-421F-A27C-B7B332FC1E73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B05-421F-A27C-B7B332FC1E7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B05-421F-A27C-B7B332FC1E7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B05-421F-A27C-B7B332FC1E7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B05-421F-A27C-B7B332FC1E7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46F-4F92-8153-68D40733F5D3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46F-4F92-8153-68D40733F5D3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46F-4F92-8153-68D40733F5D3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46F-4F92-8153-68D40733F5D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46F-4F92-8153-68D40733F5D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46F-4F92-8153-68D40733F5D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46F-4F92-8153-68D40733F5D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46F-4F92-8153-68D40733F5D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46F-4F92-8153-68D40733F5D3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46F-4F92-8153-68D40733F5D3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46F-4F92-8153-68D40733F5D3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46F-4F92-8153-68D40733F5D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46F-4F92-8153-68D40733F5D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46F-4F92-8153-68D40733F5D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46F-4F92-8153-68D40733F5D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7FD-4FC7-8F96-62AF1FBEB77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7FD-4FC7-8F96-62AF1FBEB777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7FD-4FC7-8F96-62AF1FBEB777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7FD-4FC7-8F96-62AF1FBEB777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7FD-4FC7-8F96-62AF1FBEB777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7FD-4FC7-8F96-62AF1FBEB777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7FD-4FC7-8F96-62AF1FBEB77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7FD-4FC7-8F96-62AF1FBEB777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7FD-4FC7-8F96-62AF1FBEB777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7FD-4FC7-8F96-62AF1FBEB777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7FD-4FC7-8F96-62AF1FBEB777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7FD-4FC7-8F96-62AF1FBEB777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7FD-4FC7-8F96-62AF1FBEB777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7FD-4FC7-8F96-62AF1FBEB777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7FD-4FC7-8F96-62AF1FBEB77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00B-4B00-B7D0-FD721DE0517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00B-4B00-B7D0-FD721DE0517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00B-4B00-B7D0-FD721DE0517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00B-4B00-B7D0-FD721DE0517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00B-4B00-B7D0-FD721DE051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00B-4B00-B7D0-FD721DE05173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00B-4B00-B7D0-FD721DE05173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00B-4B00-B7D0-FD721DE0517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00B-4B00-B7D0-FD721DE0517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00B-4B00-B7D0-FD721DE0517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00B-4B00-B7D0-FD721DE0517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00B-4B00-B7D0-FD721DE051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59E-4674-851E-1EB39461D05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59E-4674-851E-1EB39461D05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59E-4674-851E-1EB39461D05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59E-4674-851E-1EB39461D054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59E-4674-851E-1EB39461D0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59E-4674-851E-1EB39461D054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59E-4674-851E-1EB39461D054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59E-4674-851E-1EB39461D05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59E-4674-851E-1EB39461D05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59E-4674-851E-1EB39461D05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59E-4674-851E-1EB39461D054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59E-4674-851E-1EB39461D0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0FDD52D2-58F4-099C-F2CF-112772AAAE06}"/>
            </a:ext>
          </a:extLst>
        </cdr:cNvPr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16A49AD7-58CB-0E4E-F41F-16469BDF69FE}"/>
            </a:ext>
          </a:extLst>
        </cdr:cNvPr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43CF4402-992D-4832-3B68-0FB5647643C3}"/>
            </a:ext>
          </a:extLst>
        </cdr:cNvPr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2746BC64-4DBE-46F8-C1EE-EDC4BA47BF8E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60AA8713-A22C-FC0A-8DC4-ED0BD8D64677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8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93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2.6036287440106207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1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306.39780310592005</v>
      </c>
      <c r="D24" s="19">
        <f>C24/C$29</f>
        <v>0.40182474961419307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281.65043714896785</v>
      </c>
      <c r="D25" s="20">
        <f>C25/C$29</f>
        <v>0.36936986897059559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174.46776554143003</v>
      </c>
      <c r="D26" s="20">
        <f>C26/C$29</f>
        <v>0.22880538141521134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-26.755047945477941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1">
        <f>SUM(C24:C27)</f>
        <v>762.51600579631793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0.23904214916001365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230.54467732342607</v>
      </c>
      <c r="D44" s="22">
        <f>C44/C$49</f>
        <v>0.40279064802275028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214.52</v>
      </c>
      <c r="D45" s="23">
        <f>C45/C$49</f>
        <v>0.37479351428539986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127.30381845754982</v>
      </c>
      <c r="D46" s="23">
        <f>C46/C$49</f>
        <v>0.22241583769184994</v>
      </c>
      <c r="E46" s="23" t="e">
        <f ca="1">pieadjust(D46,D$44:D$47,2)</f>
        <v>#NAME?</v>
      </c>
      <c r="G46" s="33"/>
    </row>
    <row r="47" spans="2:7" ht="15.75" hidden="1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hidden="1" customHeight="1" outlineLevel="1" collapsed="1">
      <c r="B48" s="62" t="s">
        <v>85</v>
      </c>
      <c r="C48" s="62">
        <v>-55.132661682985258</v>
      </c>
      <c r="D48" s="40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01">
        <f>SUM(C44:C47)</f>
        <v>572.36849578097588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-0.23583409799061883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8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9.2853896281503694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1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1290.4221623640201</v>
      </c>
      <c r="D24" s="19">
        <f>C24/C$29</f>
        <v>0.37705698490844569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1188.1028588438298</v>
      </c>
      <c r="D25" s="20">
        <f>C25/C$29</f>
        <v>0.34715963099708919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943.82813497980499</v>
      </c>
      <c r="D26" s="20">
        <f>C26/C$29</f>
        <v>0.27578338409446512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-193.8044505800849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1">
        <f>SUM(C24:C27)</f>
        <v>3422.3531561876548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0.45129439243009983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1008.63045610467</v>
      </c>
      <c r="D44" s="22">
        <f>C44/C$49</f>
        <v>0.37176208301433122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943.46</v>
      </c>
      <c r="D45" s="23">
        <f>C45/C$49</f>
        <v>0.3477414871996517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761.01693754469193</v>
      </c>
      <c r="D46" s="23">
        <f>C46/C$49</f>
        <v>0.28049642978601702</v>
      </c>
      <c r="E46" s="23" t="e">
        <f ca="1">pieadjust(D46,D$44:D$47,2)</f>
        <v>#NAME?</v>
      </c>
      <c r="G46" s="33"/>
    </row>
    <row r="47" spans="2:7" ht="15.75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customHeight="1" outlineLevel="1" collapsed="1">
      <c r="B48" s="62" t="s">
        <v>85</v>
      </c>
      <c r="C48" s="62">
        <v>-286.94494788863176</v>
      </c>
      <c r="D48" s="40"/>
      <c r="E48" s="23" t="e">
        <f ca="1">pieadjust(D48,D$44:D$47,2)</f>
        <v>#NAME?</v>
      </c>
    </row>
    <row r="49" spans="2:7" ht="15.75" customHeight="1">
      <c r="B49" s="11" t="s">
        <v>13</v>
      </c>
      <c r="C49" s="101">
        <f>SUM(C44:C47)</f>
        <v>2713.1073936493622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-0.16244576073040662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29" t="s">
        <v>0</v>
      </c>
      <c r="E63" s="5" t="s">
        <v>11</v>
      </c>
    </row>
    <row r="64" spans="2:7" ht="15.75" customHeight="1">
      <c r="B64" s="38" t="s">
        <v>80</v>
      </c>
      <c r="C64" s="38">
        <v>-400</v>
      </c>
      <c r="D64" s="22">
        <f>C64/C$69</f>
        <v>0.39143156308408927</v>
      </c>
      <c r="E64" s="22" t="e">
        <f ca="1">pieadjust(D64,D$64:D$68,2)</f>
        <v>#NAME?</v>
      </c>
      <c r="G64" s="33"/>
    </row>
    <row r="65" spans="2:7" ht="15.75" customHeight="1">
      <c r="B65" s="42" t="s">
        <v>81</v>
      </c>
      <c r="C65" s="42">
        <v>-284</v>
      </c>
      <c r="D65" s="23">
        <f>C65/C$69</f>
        <v>0.27791640978970339</v>
      </c>
      <c r="E65" s="23" t="e">
        <f ca="1">pieadjust(D65,D$64:D$68,2)</f>
        <v>#NAME?</v>
      </c>
      <c r="G65" s="33"/>
    </row>
    <row r="66" spans="2:7" ht="15.75" customHeight="1">
      <c r="B66" s="42" t="s">
        <v>82</v>
      </c>
      <c r="C66" s="42">
        <v>-242</v>
      </c>
      <c r="D66" s="23">
        <f>C66/C$69</f>
        <v>0.23681609566587403</v>
      </c>
      <c r="E66" s="23" t="e">
        <f ca="1">pieadjust(D66,D$64:D$68,2)</f>
        <v>#NAME?</v>
      </c>
      <c r="G66" s="33"/>
    </row>
    <row r="67" spans="2:7" ht="15.75" hidden="1" customHeight="1" outlineLevel="1">
      <c r="B67" s="42" t="s">
        <v>83</v>
      </c>
      <c r="C67" s="42">
        <v>0</v>
      </c>
      <c r="D67" s="23">
        <f>C67/C$69</f>
        <v>0</v>
      </c>
      <c r="E67" s="23" t="e">
        <f ca="1">pieadjust(D67,D$64:D$68,2)</f>
        <v>#NAME?</v>
      </c>
      <c r="G67" s="33"/>
    </row>
    <row r="68" spans="2:7" ht="15.75" customHeight="1" collapsed="1">
      <c r="B68" s="62" t="s">
        <v>85</v>
      </c>
      <c r="C68" s="62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01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3"/>
    </row>
    <row r="70" spans="2:7" s="3" customFormat="1" ht="15.75" customHeight="1">
      <c r="B70" s="8" t="s">
        <v>9</v>
      </c>
      <c r="C70" s="16">
        <f>C62-SUM(C64:C68)</f>
        <v>-0.11000000000001364</v>
      </c>
      <c r="D70" s="30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29" t="s">
        <v>0</v>
      </c>
      <c r="E83" s="5" t="s">
        <v>11</v>
      </c>
    </row>
    <row r="84" spans="2:7" ht="15.75" customHeight="1">
      <c r="B84" s="38" t="s">
        <v>80</v>
      </c>
      <c r="C84" s="38">
        <v>-186.433559888221</v>
      </c>
      <c r="D84" s="22">
        <f>C84/C$89</f>
        <v>0.53356420895857148</v>
      </c>
      <c r="E84" s="22" t="e">
        <f ca="1">pieadjust(D84,D$84:D$88,2)</f>
        <v>#NAME?</v>
      </c>
      <c r="G84" s="33"/>
    </row>
    <row r="85" spans="2:7" ht="15.75" customHeight="1">
      <c r="B85" s="42" t="s">
        <v>81</v>
      </c>
      <c r="C85" s="42">
        <v>-28.7345338530032</v>
      </c>
      <c r="D85" s="23">
        <f>C85/C$89</f>
        <v>8.2236904311988157E-2</v>
      </c>
      <c r="E85" s="23" t="e">
        <f ca="1">pieadjust(D85,D$84:D$88,2)</f>
        <v>#NAME?</v>
      </c>
      <c r="G85" s="33"/>
    </row>
    <row r="86" spans="2:7" ht="15.75" customHeight="1">
      <c r="B86" s="42" t="s">
        <v>82</v>
      </c>
      <c r="C86" s="42">
        <v>-115.170267188189</v>
      </c>
      <c r="D86" s="23">
        <f>C86/C$89</f>
        <v>0.32961196763424505</v>
      </c>
      <c r="E86" s="23" t="e">
        <f ca="1">pieadjust(D86,D$84:D$88,2)</f>
        <v>#NAME?</v>
      </c>
      <c r="G86" s="33"/>
    </row>
    <row r="87" spans="2:7" ht="15.75" hidden="1" customHeight="1" outlineLevel="1">
      <c r="B87" s="42" t="s">
        <v>83</v>
      </c>
      <c r="C87" s="42">
        <v>0</v>
      </c>
      <c r="D87" s="23">
        <f>C87/C$89</f>
        <v>0</v>
      </c>
      <c r="E87" s="23" t="e">
        <f ca="1">pieadjust(D87,D$84:D$88,2)</f>
        <v>#NAME?</v>
      </c>
      <c r="G87" s="33"/>
    </row>
    <row r="88" spans="2:7" ht="15.75" customHeight="1" collapsed="1">
      <c r="B88" s="62" t="s">
        <v>85</v>
      </c>
      <c r="C88" s="62">
        <v>-19.073306416318815</v>
      </c>
      <c r="D88" s="100">
        <f>C88/C$89</f>
        <v>5.4586919095195439E-2</v>
      </c>
      <c r="E88" s="100" t="e">
        <f ca="1">pieadjust(D88,D$84:D$88,2)</f>
        <v>#NAME?</v>
      </c>
    </row>
    <row r="89" spans="2:7" ht="15.75" customHeight="1">
      <c r="B89" s="11" t="s">
        <v>13</v>
      </c>
      <c r="C89" s="101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3"/>
    </row>
    <row r="90" spans="2:7" s="3" customFormat="1" ht="15.75" customHeight="1">
      <c r="B90" s="8" t="s">
        <v>9</v>
      </c>
      <c r="C90" s="16">
        <f>C82-SUM(C84:C88)</f>
        <v>0.41166734573198482</v>
      </c>
      <c r="D90" s="30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7" ht="15.75" customHeight="1">
      <c r="B102" s="14" t="str">
        <f>B2</f>
        <v>Net sales</v>
      </c>
      <c r="C102" s="169" t="s">
        <v>97</v>
      </c>
      <c r="E102" s="1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7" s="7" customFormat="1" ht="15.75" customHeight="1">
      <c r="B103" s="5" t="s">
        <v>12</v>
      </c>
      <c r="C103" s="18" t="str">
        <f>C3</f>
        <v>FY 2022</v>
      </c>
      <c r="D103" s="29" t="s">
        <v>0</v>
      </c>
      <c r="E103" s="5" t="s">
        <v>11</v>
      </c>
    </row>
    <row r="104" spans="2:7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G104" s="33"/>
    </row>
    <row r="105" spans="2:7" ht="15.75" customHeight="1">
      <c r="B105" s="32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G105" s="33"/>
    </row>
    <row r="106" spans="2:7" ht="15.75" customHeight="1">
      <c r="B106" s="32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G106" s="33"/>
    </row>
    <row r="107" spans="2:7" ht="15.75" customHeight="1">
      <c r="B107" s="63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G107" s="33"/>
    </row>
    <row r="108" spans="2:7" ht="15.75" customHeight="1">
      <c r="B108" s="11" t="s">
        <v>13</v>
      </c>
      <c r="C108" s="101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3"/>
    </row>
    <row r="109" spans="2:7" s="3" customFormat="1" ht="15.75" customHeight="1">
      <c r="B109" s="8" t="s">
        <v>9</v>
      </c>
      <c r="C109" s="16">
        <f>C102-SUM(C104:C107)</f>
        <v>-0.26574979019824241</v>
      </c>
      <c r="D109" s="30"/>
      <c r="E109" s="9" t="e">
        <f ca="1">1-SUM(E104:E107)</f>
        <v>#NAME?</v>
      </c>
    </row>
    <row r="110" spans="2:7" ht="37.5" customHeight="1"/>
    <row r="111" spans="2:7" ht="75" customHeight="1"/>
    <row r="112" spans="2:7" ht="75" customHeight="1"/>
    <row r="113" spans="2:7" ht="37.5" customHeight="1"/>
    <row r="122" spans="2:7" ht="15.75" customHeight="1">
      <c r="B122" s="14" t="str">
        <f>B102</f>
        <v>Net sales</v>
      </c>
      <c r="C122" s="170">
        <f>C108</f>
        <v>13426.265749790198</v>
      </c>
      <c r="E122" s="1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7" s="7" customFormat="1" ht="15.75" customHeight="1">
      <c r="B123" s="5" t="s">
        <v>12</v>
      </c>
      <c r="C123" s="230" t="s">
        <v>49</v>
      </c>
      <c r="D123" s="29" t="s">
        <v>0</v>
      </c>
      <c r="E123" s="5" t="s">
        <v>11</v>
      </c>
    </row>
    <row r="124" spans="2:7" ht="15.75" customHeight="1">
      <c r="B124" s="11" t="s">
        <v>33</v>
      </c>
      <c r="C124" s="213">
        <v>2589.743034725203</v>
      </c>
      <c r="D124" s="22">
        <f>C124/C$134</f>
        <v>0.25466527389623134</v>
      </c>
      <c r="E124" s="22" t="e">
        <f ca="1">pieadjust(D124,C$124:C$133,2)</f>
        <v>#NAME?</v>
      </c>
      <c r="G124" s="33"/>
    </row>
    <row r="125" spans="2:7" ht="15.75" customHeight="1">
      <c r="B125" s="32" t="s">
        <v>34</v>
      </c>
      <c r="C125" s="214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G125" s="33"/>
    </row>
    <row r="126" spans="2:7" ht="15.75" customHeight="1">
      <c r="B126" s="32" t="s">
        <v>35</v>
      </c>
      <c r="C126" s="214">
        <v>1377.4570240007827</v>
      </c>
      <c r="D126" s="23">
        <f t="shared" si="0"/>
        <v>0.13545377498608441</v>
      </c>
      <c r="E126" s="23" t="e">
        <f t="shared" ca="1" si="1"/>
        <v>#NAME?</v>
      </c>
      <c r="G126" s="33"/>
    </row>
    <row r="127" spans="2:7" ht="15.75" customHeight="1">
      <c r="B127" s="32" t="s">
        <v>36</v>
      </c>
      <c r="C127" s="214">
        <v>1204.4932621893927</v>
      </c>
      <c r="D127" s="23">
        <f t="shared" si="0"/>
        <v>0.1184451902789557</v>
      </c>
      <c r="E127" s="23" t="e">
        <f t="shared" ca="1" si="1"/>
        <v>#NAME?</v>
      </c>
      <c r="G127" s="33"/>
    </row>
    <row r="128" spans="2:7" ht="15.75" customHeight="1">
      <c r="B128" s="32" t="s">
        <v>37</v>
      </c>
      <c r="C128" s="214">
        <v>1776.9081606524044</v>
      </c>
      <c r="D128" s="23">
        <f t="shared" si="0"/>
        <v>0.17473424866996876</v>
      </c>
      <c r="E128" s="23" t="e">
        <f t="shared" ca="1" si="1"/>
        <v>#NAME?</v>
      </c>
      <c r="G128" s="33"/>
    </row>
    <row r="129" spans="2:7" ht="15.75" customHeight="1">
      <c r="B129" s="32" t="s">
        <v>38</v>
      </c>
      <c r="C129" s="214">
        <v>795.31297140691515</v>
      </c>
      <c r="D129" s="23">
        <f t="shared" si="0"/>
        <v>7.8207989356773755E-2</v>
      </c>
      <c r="E129" s="23" t="e">
        <f t="shared" ca="1" si="1"/>
        <v>#NAME?</v>
      </c>
      <c r="G129" s="33"/>
    </row>
    <row r="130" spans="2:7" ht="15.75" hidden="1" customHeight="1" outlineLevel="1">
      <c r="B130" s="32"/>
      <c r="C130" s="214"/>
      <c r="D130" s="23">
        <f t="shared" si="0"/>
        <v>0</v>
      </c>
      <c r="E130" s="23" t="e">
        <f t="shared" ca="1" si="1"/>
        <v>#NAME?</v>
      </c>
      <c r="G130" s="33"/>
    </row>
    <row r="131" spans="2:7" ht="15.75" hidden="1" customHeight="1" outlineLevel="1">
      <c r="B131" s="32"/>
      <c r="C131" s="214"/>
      <c r="D131" s="23">
        <f t="shared" si="0"/>
        <v>0</v>
      </c>
      <c r="E131" s="23" t="e">
        <f t="shared" ca="1" si="1"/>
        <v>#NAME?</v>
      </c>
      <c r="G131" s="33"/>
    </row>
    <row r="132" spans="2:7" ht="15.75" hidden="1" customHeight="1" outlineLevel="1">
      <c r="B132" s="32"/>
      <c r="C132" s="214"/>
      <c r="D132" s="23">
        <f t="shared" si="0"/>
        <v>0</v>
      </c>
      <c r="E132" s="23" t="e">
        <f t="shared" ca="1" si="1"/>
        <v>#NAME?</v>
      </c>
      <c r="G132" s="33"/>
    </row>
    <row r="133" spans="2:7" ht="15.75" customHeight="1" collapsed="1">
      <c r="B133" s="32" t="s">
        <v>39</v>
      </c>
      <c r="C133" s="214">
        <v>1887.0200755030373</v>
      </c>
      <c r="D133" s="100">
        <f t="shared" si="0"/>
        <v>0.1855622268047378</v>
      </c>
      <c r="E133" s="100" t="e">
        <f t="shared" ca="1" si="1"/>
        <v>#NAME?</v>
      </c>
      <c r="G133" s="33"/>
    </row>
    <row r="134" spans="2:7" ht="15.75" customHeight="1">
      <c r="B134" s="11" t="s">
        <v>13</v>
      </c>
      <c r="C134" s="101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3"/>
    </row>
    <row r="135" spans="2:7" s="3" customFormat="1" ht="15.75" hidden="1" customHeight="1" outlineLevel="1">
      <c r="B135" s="8" t="s">
        <v>9</v>
      </c>
      <c r="C135" s="16">
        <f>C122-SUM(C124:C133)</f>
        <v>3257.0620923632032</v>
      </c>
      <c r="D135" s="30"/>
      <c r="E135" s="9" t="e">
        <f ca="1">1-SUM(E124:E133)</f>
        <v>#NAME?</v>
      </c>
    </row>
    <row r="136" spans="2:7" ht="37.5" customHeight="1" collapsed="1"/>
    <row r="137" spans="2:7" ht="75" customHeight="1"/>
    <row r="138" spans="2:7" ht="75" customHeight="1"/>
    <row r="139" spans="2:7" ht="37.5" customHeight="1"/>
    <row r="142" spans="2:7" ht="15.75" customHeight="1">
      <c r="B142" s="14" t="str">
        <f>B122</f>
        <v>Net sales</v>
      </c>
      <c r="C142" s="170">
        <f>C122</f>
        <v>13426.265749790198</v>
      </c>
      <c r="E142" s="1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7" s="7" customFormat="1" ht="15.75" customHeight="1">
      <c r="B143" s="5" t="s">
        <v>12</v>
      </c>
      <c r="C143" s="230" t="s">
        <v>49</v>
      </c>
      <c r="D143" s="29" t="s">
        <v>0</v>
      </c>
      <c r="E143" s="5" t="s">
        <v>11</v>
      </c>
    </row>
    <row r="144" spans="2:7" ht="15.75" customHeight="1">
      <c r="B144" s="11" t="s">
        <v>29</v>
      </c>
      <c r="C144" s="213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G144" s="33"/>
    </row>
    <row r="145" spans="2:7" ht="15.75" customHeight="1">
      <c r="B145" s="32" t="s">
        <v>30</v>
      </c>
      <c r="C145" s="214">
        <v>40</v>
      </c>
      <c r="D145" s="23">
        <f t="shared" si="2"/>
        <v>0.4</v>
      </c>
      <c r="E145" s="23" t="e">
        <f t="shared" ca="1" si="3"/>
        <v>#NAME?</v>
      </c>
      <c r="G145" s="33"/>
    </row>
    <row r="146" spans="2:7" ht="15.75" customHeight="1" outlineLevel="1">
      <c r="B146" s="32"/>
      <c r="C146" s="214"/>
      <c r="D146" s="23">
        <f t="shared" si="2"/>
        <v>0</v>
      </c>
      <c r="E146" s="23" t="e">
        <f t="shared" ca="1" si="3"/>
        <v>#NAME?</v>
      </c>
      <c r="G146" s="33"/>
    </row>
    <row r="147" spans="2:7" ht="15.75" customHeight="1" outlineLevel="1">
      <c r="B147" s="32"/>
      <c r="C147" s="214"/>
      <c r="D147" s="23">
        <f t="shared" si="2"/>
        <v>0</v>
      </c>
      <c r="E147" s="23" t="e">
        <f t="shared" ca="1" si="3"/>
        <v>#NAME?</v>
      </c>
      <c r="G147" s="33"/>
    </row>
    <row r="148" spans="2:7" ht="15.75" customHeight="1" outlineLevel="1">
      <c r="B148" s="32"/>
      <c r="C148" s="214"/>
      <c r="D148" s="23">
        <f t="shared" si="2"/>
        <v>0</v>
      </c>
      <c r="E148" s="23" t="e">
        <f t="shared" ca="1" si="3"/>
        <v>#NAME?</v>
      </c>
      <c r="G148" s="33"/>
    </row>
    <row r="149" spans="2:7" ht="15.75" customHeight="1">
      <c r="B149" s="32" t="s">
        <v>31</v>
      </c>
      <c r="C149" s="214">
        <v>7</v>
      </c>
      <c r="D149" s="23">
        <f t="shared" si="2"/>
        <v>7.0000000000000007E-2</v>
      </c>
      <c r="E149" s="100" t="e">
        <f t="shared" ca="1" si="3"/>
        <v>#NAME?</v>
      </c>
      <c r="G149" s="33"/>
    </row>
    <row r="150" spans="2:7" ht="15.75" customHeight="1">
      <c r="B150" s="11" t="s">
        <v>13</v>
      </c>
      <c r="C150" s="101">
        <f>SUM(C144:C149)</f>
        <v>100</v>
      </c>
      <c r="D150" s="10">
        <f>SUM(D144:D149)</f>
        <v>1</v>
      </c>
      <c r="E150" s="10" t="e">
        <f ca="1">SUM(E144:E149)</f>
        <v>#NAME?</v>
      </c>
      <c r="G150" s="33"/>
    </row>
    <row r="151" spans="2:7" s="3" customFormat="1" ht="15.75" hidden="1" customHeight="1" outlineLevel="1">
      <c r="B151" s="8" t="s">
        <v>9</v>
      </c>
      <c r="C151" s="16">
        <f>C142-SUM(C144:C149)</f>
        <v>13326.265749790198</v>
      </c>
      <c r="D151" s="30"/>
      <c r="E151" s="9" t="e">
        <f ca="1">1-SUM(E144:E149)</f>
        <v>#NAME?</v>
      </c>
    </row>
    <row r="152" spans="2:7" ht="37.5" customHeight="1" collapsed="1"/>
    <row r="153" spans="2:7" ht="75" customHeight="1"/>
    <row r="154" spans="2:7" ht="75" customHeight="1"/>
    <row r="155" spans="2:7" ht="37.5" customHeight="1"/>
    <row r="160" spans="2:7" ht="25">
      <c r="B160" s="2" t="s">
        <v>51</v>
      </c>
    </row>
    <row r="162" spans="2:5" ht="13">
      <c r="B162" s="14" t="str">
        <f>B142</f>
        <v>Net sales</v>
      </c>
      <c r="C162" s="170">
        <f>C4</f>
        <v>4074.54668698146</v>
      </c>
      <c r="E162" s="1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 ht="13">
      <c r="B163" s="5" t="s">
        <v>50</v>
      </c>
      <c r="C163" s="230" t="s">
        <v>49</v>
      </c>
      <c r="D163" s="29" t="s">
        <v>0</v>
      </c>
      <c r="E163" s="5" t="s">
        <v>11</v>
      </c>
    </row>
    <row r="164" spans="2:5">
      <c r="B164" s="11" t="s">
        <v>33</v>
      </c>
      <c r="C164" s="213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2" t="s">
        <v>34</v>
      </c>
      <c r="C165" s="214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2" t="s">
        <v>35</v>
      </c>
      <c r="C166" s="214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2" t="s">
        <v>36</v>
      </c>
      <c r="C167" s="214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2" t="s">
        <v>37</v>
      </c>
      <c r="C168" s="214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2" t="s">
        <v>38</v>
      </c>
      <c r="C169" s="214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2" t="s">
        <v>39</v>
      </c>
      <c r="C170" s="214">
        <v>518.8289334786358</v>
      </c>
      <c r="D170" s="100">
        <f t="shared" si="4"/>
        <v>0.11524435785643945</v>
      </c>
      <c r="E170" s="100" t="e">
        <f t="shared" ca="1" si="5"/>
        <v>#NAME?</v>
      </c>
    </row>
    <row r="171" spans="2:5">
      <c r="B171" s="11" t="s">
        <v>13</v>
      </c>
      <c r="C171" s="101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">
      <c r="B180" s="2" t="s">
        <v>52</v>
      </c>
    </row>
    <row r="182" spans="2:16" ht="13">
      <c r="B182" s="14" t="str">
        <f>B162</f>
        <v>Net sales</v>
      </c>
      <c r="C182" s="170">
        <f>C5</f>
        <v>4496.0177707125304</v>
      </c>
      <c r="E182" s="1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 ht="13">
      <c r="B183" s="5" t="s">
        <v>50</v>
      </c>
      <c r="C183" s="230" t="s">
        <v>49</v>
      </c>
      <c r="D183" s="29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13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14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2" t="s">
        <v>34</v>
      </c>
    </row>
    <row r="186" spans="2:16">
      <c r="B186" s="11" t="e">
        <f t="shared" ca="1" si="6"/>
        <v>#NAME?</v>
      </c>
      <c r="C186" s="214">
        <v>810.48229000276365</v>
      </c>
      <c r="D186" s="23">
        <f t="shared" si="7"/>
        <v>0.2897832276654268</v>
      </c>
      <c r="E186" s="23" t="e">
        <f t="shared" ca="1" si="8"/>
        <v>#NAME?</v>
      </c>
      <c r="P186" s="32" t="s">
        <v>35</v>
      </c>
    </row>
    <row r="187" spans="2:16">
      <c r="B187" s="11" t="e">
        <f t="shared" ca="1" si="6"/>
        <v>#NAME?</v>
      </c>
      <c r="C187" s="214">
        <v>482.586159404863</v>
      </c>
      <c r="D187" s="23">
        <f t="shared" si="7"/>
        <v>0.17254587376428238</v>
      </c>
      <c r="E187" s="23" t="e">
        <f t="shared" ca="1" si="8"/>
        <v>#NAME?</v>
      </c>
      <c r="P187" s="32" t="s">
        <v>36</v>
      </c>
    </row>
    <row r="188" spans="2:16">
      <c r="B188" s="11" t="e">
        <f t="shared" ca="1" si="6"/>
        <v>#NAME?</v>
      </c>
      <c r="C188" s="214">
        <v>555.96942651420306</v>
      </c>
      <c r="D188" s="23">
        <f t="shared" si="7"/>
        <v>0.19878363399900162</v>
      </c>
      <c r="E188" s="23" t="e">
        <f t="shared" ca="1" si="8"/>
        <v>#NAME?</v>
      </c>
      <c r="P188" s="32" t="s">
        <v>37</v>
      </c>
    </row>
    <row r="189" spans="2:16">
      <c r="B189" s="11" t="e">
        <f t="shared" ca="1" si="6"/>
        <v>#NAME?</v>
      </c>
      <c r="C189" s="214">
        <v>196.57656526892592</v>
      </c>
      <c r="D189" s="23">
        <f t="shared" si="7"/>
        <v>7.0284807292727569E-2</v>
      </c>
      <c r="E189" s="23" t="e">
        <f t="shared" ca="1" si="8"/>
        <v>#NAME?</v>
      </c>
      <c r="P189" s="32" t="s">
        <v>38</v>
      </c>
    </row>
    <row r="190" spans="2:16">
      <c r="B190" s="11" t="e">
        <f t="shared" ca="1" si="6"/>
        <v>#NAME?</v>
      </c>
      <c r="C190" s="214">
        <v>692.85170106772284</v>
      </c>
      <c r="D190" s="100">
        <f t="shared" si="7"/>
        <v>0.24772509492860298</v>
      </c>
      <c r="E190" s="100" t="e">
        <f t="shared" ca="1" si="8"/>
        <v>#NAME?</v>
      </c>
      <c r="P190" s="32" t="s">
        <v>39</v>
      </c>
    </row>
    <row r="191" spans="2:16">
      <c r="B191" s="11" t="s">
        <v>13</v>
      </c>
      <c r="C191" s="101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">
      <c r="B200" s="2" t="s">
        <v>53</v>
      </c>
    </row>
    <row r="202" spans="2:5" ht="13">
      <c r="B202" s="14" t="str">
        <f>B182</f>
        <v>Net sales</v>
      </c>
      <c r="C202" s="170">
        <f>C6</f>
        <v>4846.3642922686595</v>
      </c>
      <c r="E202" s="1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 ht="13">
      <c r="B203" s="5" t="s">
        <v>50</v>
      </c>
      <c r="C203" s="230" t="s">
        <v>49</v>
      </c>
      <c r="D203" s="29" t="s">
        <v>0</v>
      </c>
      <c r="E203" s="5" t="s">
        <v>11</v>
      </c>
    </row>
    <row r="204" spans="2:5">
      <c r="B204" s="11" t="s">
        <v>33</v>
      </c>
      <c r="C204" s="213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2" t="s">
        <v>34</v>
      </c>
      <c r="C205" s="214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2" t="s">
        <v>35</v>
      </c>
      <c r="C206" s="214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2" t="s">
        <v>36</v>
      </c>
      <c r="C207" s="214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2" t="s">
        <v>37</v>
      </c>
      <c r="C208" s="214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2" t="s">
        <v>38</v>
      </c>
      <c r="C209" s="214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2" t="s">
        <v>39</v>
      </c>
      <c r="C210" s="214">
        <v>675.33944095667857</v>
      </c>
      <c r="D210" s="100">
        <f t="shared" si="9"/>
        <v>0.23528067351431228</v>
      </c>
      <c r="E210" s="100" t="e">
        <f t="shared" ca="1" si="10"/>
        <v>#NAME?</v>
      </c>
    </row>
    <row r="211" spans="2:5">
      <c r="B211" s="11" t="s">
        <v>13</v>
      </c>
      <c r="C211" s="101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252" customWidth="1"/>
    <col min="2" max="2" width="34.26953125" style="28" bestFit="1" customWidth="1"/>
    <col min="3" max="20" width="8.7265625" style="28" customWidth="1"/>
    <col min="21" max="21" width="48.81640625" style="151" customWidth="1"/>
    <col min="22" max="22" width="3" style="28" customWidth="1"/>
    <col min="23" max="33" width="10.7265625" style="28" customWidth="1"/>
    <col min="34" max="35" width="8.7265625" style="28" customWidth="1"/>
    <col min="36" max="36" width="3" style="28" customWidth="1"/>
    <col min="37" max="16384" width="9.1796875" style="28"/>
  </cols>
  <sheetData>
    <row r="1" spans="1:21" ht="12.5"/>
    <row r="2" spans="1:21" ht="13">
      <c r="A2" s="252" t="s">
        <v>17</v>
      </c>
      <c r="B2" s="152" t="s">
        <v>26</v>
      </c>
      <c r="C2" s="153"/>
      <c r="D2" s="153"/>
      <c r="E2" s="153"/>
      <c r="F2" s="153"/>
      <c r="R2" s="28" t="s">
        <v>48</v>
      </c>
      <c r="S2" s="28">
        <f>SIGN($E$5)</f>
        <v>1</v>
      </c>
      <c r="U2" s="275" t="s">
        <v>20</v>
      </c>
    </row>
    <row r="3" spans="1:21" ht="39">
      <c r="A3" s="253" t="s">
        <v>17</v>
      </c>
      <c r="B3" s="247" t="s">
        <v>5</v>
      </c>
      <c r="C3" s="247" t="s">
        <v>10</v>
      </c>
      <c r="D3" s="247" t="s">
        <v>8</v>
      </c>
      <c r="E3" s="247" t="s">
        <v>1</v>
      </c>
      <c r="F3" s="247" t="s">
        <v>18</v>
      </c>
      <c r="G3" s="247" t="s">
        <v>19</v>
      </c>
      <c r="H3" s="247" t="s">
        <v>2</v>
      </c>
      <c r="I3" s="247" t="s">
        <v>22</v>
      </c>
      <c r="J3" s="247" t="s">
        <v>23</v>
      </c>
      <c r="K3" s="247" t="s">
        <v>27</v>
      </c>
      <c r="L3" s="247" t="s">
        <v>42</v>
      </c>
      <c r="M3" s="247" t="s">
        <v>45</v>
      </c>
      <c r="N3" s="247" t="s">
        <v>44</v>
      </c>
      <c r="O3" s="247" t="s">
        <v>43</v>
      </c>
      <c r="P3" s="247" t="s">
        <v>47</v>
      </c>
      <c r="Q3" s="247" t="s">
        <v>46</v>
      </c>
      <c r="R3" s="234" t="s">
        <v>3</v>
      </c>
      <c r="S3" s="234" t="s">
        <v>4</v>
      </c>
      <c r="T3" s="234" t="s">
        <v>40</v>
      </c>
      <c r="U3" s="234" t="s">
        <v>41</v>
      </c>
    </row>
    <row r="4" spans="1:21" ht="12.5" hidden="1" outlineLevel="1">
      <c r="A4" s="253"/>
      <c r="B4" s="150">
        <v>0</v>
      </c>
      <c r="C4" s="150">
        <v>0</v>
      </c>
      <c r="D4" s="150">
        <v>0</v>
      </c>
      <c r="E4" s="150">
        <v>0</v>
      </c>
      <c r="F4" s="150">
        <v>0</v>
      </c>
      <c r="G4" s="150">
        <v>0</v>
      </c>
      <c r="H4" s="150">
        <v>0</v>
      </c>
      <c r="I4" s="150">
        <v>0</v>
      </c>
      <c r="J4" s="150">
        <v>0</v>
      </c>
      <c r="K4" s="150">
        <v>0</v>
      </c>
      <c r="L4" s="150">
        <v>0</v>
      </c>
      <c r="M4" s="150">
        <v>0</v>
      </c>
      <c r="N4" s="150">
        <v>0</v>
      </c>
      <c r="O4" s="150">
        <v>0</v>
      </c>
      <c r="P4" s="150">
        <v>0</v>
      </c>
      <c r="Q4" s="150">
        <v>0</v>
      </c>
      <c r="R4" s="150">
        <v>0</v>
      </c>
      <c r="S4" s="150">
        <v>0</v>
      </c>
      <c r="T4" s="150">
        <v>0</v>
      </c>
      <c r="U4" s="150">
        <v>0</v>
      </c>
    </row>
    <row r="5" spans="1:21" ht="12.5" collapsed="1">
      <c r="A5" s="252" t="str">
        <f>IF(OR(C5=0,C5="S",C5="+S"),0,C5)</f>
        <v>X</v>
      </c>
      <c r="B5" s="242" t="s">
        <v>142</v>
      </c>
      <c r="C5" s="243" t="s">
        <v>7</v>
      </c>
      <c r="D5" s="261">
        <v>0</v>
      </c>
      <c r="E5" s="272">
        <v>735.76095785083999</v>
      </c>
      <c r="F5" s="280">
        <f>IF($C5="X",0,IF(AND(OR($C5="S",$C5="+S"),OR($C4="X",$C4="+X")),F4,G4))</f>
        <v>0</v>
      </c>
      <c r="G5" s="280">
        <f>F5+IF($C5=0,0,$E5)</f>
        <v>735.76095785083999</v>
      </c>
      <c r="H5" s="280">
        <f t="shared" ref="H5:H29" si="0">IF(F5=0,0,IF(SIGN(F5)=SIGN(G5),IF(SIGN(F5)&gt;0,MIN(F5:G5),MAX(F5:G5)),0))</f>
        <v>0</v>
      </c>
      <c r="I5" s="280">
        <f t="shared" ref="I5:I29" si="1">IF(AND($C6="S",$C5="X"),IF($C6="S",$I6,0),IF(OR($C5="X",$C5="S"),E5,0))</f>
        <v>735.76095785083999</v>
      </c>
      <c r="J5" s="280">
        <f t="shared" ref="J5:J29" si="2">IF(AND($C6="S",$C5="X"),IF($C7="S",$I7,0),0)</f>
        <v>0</v>
      </c>
      <c r="K5" s="280">
        <f t="shared" ref="K5:K29" si="3">IF(AND($C6="S",$C5="X"),IF($C8="S",$I8,0),0)</f>
        <v>0</v>
      </c>
      <c r="L5" s="280">
        <f t="shared" ref="L5:L29" si="4">IF(AND($C6="+S",$C5="+X"),IF($C6="+S",$L6,0),IF(OR($C5="+X",$C5="+S"),IF($H5&gt;0,ABS(E5),IF($H5&lt;0,0,IF(E5=0,0,MAX($F5:$G5)))),0))</f>
        <v>0</v>
      </c>
      <c r="M5" s="280">
        <f t="shared" ref="M5:M29" si="5">IF(AND($C6="+S",$C5="+X"),IF($C7="+S",$L7,0),0)</f>
        <v>0</v>
      </c>
      <c r="N5" s="280">
        <f t="shared" ref="N5:N29" si="6">IF(AND($C6="+S",$C5="+X"),IF($C8="+S",$L8,0),0)</f>
        <v>0</v>
      </c>
      <c r="O5" s="280">
        <f t="shared" ref="O5:O29" si="7">IF(AND($C6="+S",$C5="+X"),IF($C6="+S",$O6,0),IF(OR($C5="+X",$C5="+S"),IF($H5&gt;0,0,IF($H5&lt;0,-ABS(E5),IF(E5=0,0,MIN($F5:$G5)))),0))</f>
        <v>0</v>
      </c>
      <c r="P5" s="280">
        <f t="shared" ref="P5:P29" si="8">IF(AND($C6="+S",$C5="+X"),IF($C7="+S",$O7,0),0)</f>
        <v>0</v>
      </c>
      <c r="Q5" s="280">
        <f t="shared" ref="Q5:Q29" si="9">IF(AND($C6="+S",$C5="+X"),IF($C8="+S",$O8,0),0)</f>
        <v>0</v>
      </c>
      <c r="R5" s="280">
        <f>IF($S$2&lt;0,MIN(F5:G5),MAX(F5:G5))</f>
        <v>735.76095785083999</v>
      </c>
      <c r="S5" s="280">
        <f>IF($S$2&lt;0,MAX(F5:G5),MIN(F5:G5))</f>
        <v>0</v>
      </c>
      <c r="T5" s="280" t="e">
        <f ca="1">figintl(E5,1,D5,"X",#REF!)</f>
        <v>#NAME?</v>
      </c>
      <c r="U5" s="28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252" t="str">
        <f t="shared" ref="A6:A29" si="11">IF(OR(C6=0,C6="S",C6="+S"),0,C6)</f>
        <v>+X</v>
      </c>
      <c r="B6" s="244" t="s">
        <v>76</v>
      </c>
      <c r="C6" s="245" t="s">
        <v>14</v>
      </c>
      <c r="D6" s="262">
        <v>0</v>
      </c>
      <c r="E6" s="266">
        <v>-457.65</v>
      </c>
      <c r="F6" s="267">
        <f t="shared" ref="F6:F29" si="12">IF($C6="X",0,IF(AND(OR($C6="S",$C6="+S"),OR($C5="X",$C5="+X")),F5,G5))</f>
        <v>735.76095785083999</v>
      </c>
      <c r="G6" s="267">
        <f t="shared" ref="G6:G29" si="13">F6+IF($C6=0,0,$E6)</f>
        <v>278.11095785084001</v>
      </c>
      <c r="H6" s="267">
        <f t="shared" si="0"/>
        <v>278.11095785084001</v>
      </c>
      <c r="I6" s="267">
        <f t="shared" si="1"/>
        <v>0</v>
      </c>
      <c r="J6" s="267">
        <f t="shared" si="2"/>
        <v>0</v>
      </c>
      <c r="K6" s="267">
        <f t="shared" si="3"/>
        <v>0</v>
      </c>
      <c r="L6" s="267">
        <f t="shared" si="4"/>
        <v>457.65</v>
      </c>
      <c r="M6" s="267">
        <f t="shared" si="5"/>
        <v>0</v>
      </c>
      <c r="N6" s="267">
        <f t="shared" si="6"/>
        <v>0</v>
      </c>
      <c r="O6" s="267">
        <f t="shared" si="7"/>
        <v>0</v>
      </c>
      <c r="P6" s="267">
        <f t="shared" si="8"/>
        <v>0</v>
      </c>
      <c r="Q6" s="267">
        <f t="shared" si="9"/>
        <v>0</v>
      </c>
      <c r="R6" s="267">
        <f t="shared" ref="R6:R29" si="14">IF($S$2&lt;0,MIN(F6:G6),MAX(F6:G6))</f>
        <v>735.76095785083999</v>
      </c>
      <c r="S6" s="267">
        <f t="shared" ref="S6:S29" si="15">IF($S$2&lt;0,MAX(F6:G6),MIN(F6:G6))</f>
        <v>278.11095785084001</v>
      </c>
      <c r="T6" s="267" t="e">
        <f ca="1">figintl(E6,1,D6,"X",#REF!)</f>
        <v>#NAME?</v>
      </c>
      <c r="U6" s="267" t="str">
        <f t="shared" si="10"/>
        <v>Capex</v>
      </c>
    </row>
    <row r="7" spans="1:21" ht="12.5">
      <c r="A7" s="252" t="str">
        <f t="shared" si="11"/>
        <v>+X</v>
      </c>
      <c r="B7" s="277" t="s">
        <v>143</v>
      </c>
      <c r="C7" s="246" t="s">
        <v>14</v>
      </c>
      <c r="D7" s="273">
        <v>0</v>
      </c>
      <c r="E7" s="274">
        <v>0</v>
      </c>
      <c r="F7" s="278">
        <f t="shared" si="12"/>
        <v>278.11095785084001</v>
      </c>
      <c r="G7" s="278">
        <f t="shared" si="13"/>
        <v>278.11095785084001</v>
      </c>
      <c r="H7" s="278">
        <f t="shared" si="0"/>
        <v>278.11095785084001</v>
      </c>
      <c r="I7" s="278">
        <f t="shared" si="1"/>
        <v>0</v>
      </c>
      <c r="J7" s="278">
        <f t="shared" si="2"/>
        <v>0</v>
      </c>
      <c r="K7" s="278">
        <f t="shared" si="3"/>
        <v>0</v>
      </c>
      <c r="L7" s="278">
        <f t="shared" si="4"/>
        <v>0</v>
      </c>
      <c r="M7" s="278">
        <f t="shared" si="5"/>
        <v>0</v>
      </c>
      <c r="N7" s="278">
        <f t="shared" si="6"/>
        <v>0</v>
      </c>
      <c r="O7" s="278">
        <f t="shared" si="7"/>
        <v>0</v>
      </c>
      <c r="P7" s="278">
        <f t="shared" si="8"/>
        <v>0</v>
      </c>
      <c r="Q7" s="278">
        <f t="shared" si="9"/>
        <v>0</v>
      </c>
      <c r="R7" s="278">
        <f t="shared" si="14"/>
        <v>278.11095785084001</v>
      </c>
      <c r="S7" s="278">
        <f t="shared" si="15"/>
        <v>278.11095785084001</v>
      </c>
      <c r="T7" s="278" t="e">
        <f ca="1">figintl(E7,1,D7,"X",#REF!)</f>
        <v>#NAME?</v>
      </c>
      <c r="U7" s="278" t="str">
        <f t="shared" si="10"/>
        <v>Working
capital</v>
      </c>
    </row>
    <row r="8" spans="1:21" s="162" customFormat="1" ht="12.5" hidden="1" outlineLevel="1">
      <c r="A8" s="281">
        <f t="shared" si="11"/>
        <v>0</v>
      </c>
      <c r="B8" s="248" t="s">
        <v>144</v>
      </c>
      <c r="C8" s="249">
        <v>0</v>
      </c>
      <c r="D8" s="263">
        <v>0</v>
      </c>
      <c r="E8" s="264">
        <v>0</v>
      </c>
      <c r="F8" s="265">
        <f t="shared" si="12"/>
        <v>278.11095785084001</v>
      </c>
      <c r="G8" s="265">
        <f t="shared" si="13"/>
        <v>278.11095785084001</v>
      </c>
      <c r="H8" s="265">
        <f t="shared" si="0"/>
        <v>278.11095785084001</v>
      </c>
      <c r="I8" s="265">
        <f t="shared" si="1"/>
        <v>0</v>
      </c>
      <c r="J8" s="265">
        <f t="shared" si="2"/>
        <v>0</v>
      </c>
      <c r="K8" s="265">
        <f t="shared" si="3"/>
        <v>0</v>
      </c>
      <c r="L8" s="265">
        <f t="shared" si="4"/>
        <v>0</v>
      </c>
      <c r="M8" s="265">
        <f t="shared" si="5"/>
        <v>0</v>
      </c>
      <c r="N8" s="265">
        <f t="shared" si="6"/>
        <v>0</v>
      </c>
      <c r="O8" s="265">
        <f t="shared" si="7"/>
        <v>0</v>
      </c>
      <c r="P8" s="265">
        <f t="shared" si="8"/>
        <v>0</v>
      </c>
      <c r="Q8" s="265">
        <f t="shared" si="9"/>
        <v>0</v>
      </c>
      <c r="R8" s="265">
        <f t="shared" si="14"/>
        <v>278.11095785084001</v>
      </c>
      <c r="S8" s="265">
        <f t="shared" si="15"/>
        <v>278.11095785084001</v>
      </c>
      <c r="T8" s="265" t="e">
        <f ca="1">figintl(E8,1,D8,"X",#REF!)</f>
        <v>#NAME?</v>
      </c>
      <c r="U8" s="265" t="str">
        <f t="shared" si="10"/>
        <v/>
      </c>
    </row>
    <row r="9" spans="1:21" s="162" customFormat="1" ht="12.5" hidden="1" outlineLevel="1">
      <c r="A9" s="281">
        <f t="shared" si="11"/>
        <v>0</v>
      </c>
      <c r="B9" s="250" t="s">
        <v>145</v>
      </c>
      <c r="C9" s="251">
        <v>0</v>
      </c>
      <c r="D9" s="276">
        <v>0</v>
      </c>
      <c r="E9" s="282">
        <v>0</v>
      </c>
      <c r="F9" s="283">
        <f t="shared" si="12"/>
        <v>278.11095785084001</v>
      </c>
      <c r="G9" s="283">
        <f t="shared" si="13"/>
        <v>278.11095785084001</v>
      </c>
      <c r="H9" s="283">
        <f t="shared" si="0"/>
        <v>278.11095785084001</v>
      </c>
      <c r="I9" s="283">
        <f t="shared" si="1"/>
        <v>0</v>
      </c>
      <c r="J9" s="283">
        <f t="shared" si="2"/>
        <v>0</v>
      </c>
      <c r="K9" s="283">
        <f t="shared" si="3"/>
        <v>0</v>
      </c>
      <c r="L9" s="283">
        <f t="shared" si="4"/>
        <v>0</v>
      </c>
      <c r="M9" s="283">
        <f t="shared" si="5"/>
        <v>0</v>
      </c>
      <c r="N9" s="283">
        <f t="shared" si="6"/>
        <v>0</v>
      </c>
      <c r="O9" s="283">
        <f t="shared" si="7"/>
        <v>0</v>
      </c>
      <c r="P9" s="283">
        <f t="shared" si="8"/>
        <v>0</v>
      </c>
      <c r="Q9" s="283">
        <f t="shared" si="9"/>
        <v>0</v>
      </c>
      <c r="R9" s="283">
        <f t="shared" si="14"/>
        <v>278.11095785084001</v>
      </c>
      <c r="S9" s="283">
        <f t="shared" si="15"/>
        <v>278.11095785084001</v>
      </c>
      <c r="T9" s="283" t="e">
        <f ca="1">figintl(E9,1,D9,"X",#REF!)</f>
        <v>#NAME?</v>
      </c>
      <c r="U9" s="283" t="str">
        <f t="shared" si="10"/>
        <v/>
      </c>
    </row>
    <row r="10" spans="1:21" ht="12.5" collapsed="1">
      <c r="A10" s="252" t="str">
        <f t="shared" si="11"/>
        <v>+X</v>
      </c>
      <c r="B10" s="244" t="s">
        <v>146</v>
      </c>
      <c r="C10" s="245" t="s">
        <v>14</v>
      </c>
      <c r="D10" s="262">
        <v>0</v>
      </c>
      <c r="E10" s="266">
        <v>0</v>
      </c>
      <c r="F10" s="267">
        <f t="shared" si="12"/>
        <v>278.11095785084001</v>
      </c>
      <c r="G10" s="267">
        <f t="shared" si="13"/>
        <v>278.11095785084001</v>
      </c>
      <c r="H10" s="267">
        <f t="shared" si="0"/>
        <v>278.11095785084001</v>
      </c>
      <c r="I10" s="267">
        <f t="shared" si="1"/>
        <v>0</v>
      </c>
      <c r="J10" s="267">
        <f t="shared" si="2"/>
        <v>0</v>
      </c>
      <c r="K10" s="267">
        <f t="shared" si="3"/>
        <v>0</v>
      </c>
      <c r="L10" s="267">
        <f t="shared" si="4"/>
        <v>0</v>
      </c>
      <c r="M10" s="267">
        <f t="shared" si="5"/>
        <v>0</v>
      </c>
      <c r="N10" s="267">
        <f t="shared" si="6"/>
        <v>0</v>
      </c>
      <c r="O10" s="267">
        <f t="shared" si="7"/>
        <v>0</v>
      </c>
      <c r="P10" s="267">
        <f t="shared" si="8"/>
        <v>0</v>
      </c>
      <c r="Q10" s="267">
        <f t="shared" si="9"/>
        <v>0</v>
      </c>
      <c r="R10" s="267">
        <f t="shared" si="14"/>
        <v>278.11095785084001</v>
      </c>
      <c r="S10" s="267">
        <f t="shared" si="15"/>
        <v>278.11095785084001</v>
      </c>
      <c r="T10" s="267" t="e">
        <f ca="1">figintl(E10,1,D10,"X",#REF!)</f>
        <v>#NAME?</v>
      </c>
      <c r="U10" s="267" t="str">
        <f t="shared" si="10"/>
        <v>Taxes</v>
      </c>
    </row>
    <row r="11" spans="1:21" ht="12.5">
      <c r="A11" s="252" t="str">
        <f t="shared" si="11"/>
        <v>+X</v>
      </c>
      <c r="B11" s="277" t="s">
        <v>147</v>
      </c>
      <c r="C11" s="246" t="s">
        <v>14</v>
      </c>
      <c r="D11" s="273">
        <v>0</v>
      </c>
      <c r="E11" s="274">
        <v>0</v>
      </c>
      <c r="F11" s="278">
        <f t="shared" si="12"/>
        <v>278.11095785084001</v>
      </c>
      <c r="G11" s="278">
        <f t="shared" si="13"/>
        <v>278.11095785084001</v>
      </c>
      <c r="H11" s="278">
        <f t="shared" si="0"/>
        <v>278.11095785084001</v>
      </c>
      <c r="I11" s="278">
        <f t="shared" si="1"/>
        <v>0</v>
      </c>
      <c r="J11" s="278">
        <f t="shared" si="2"/>
        <v>0</v>
      </c>
      <c r="K11" s="278">
        <f t="shared" si="3"/>
        <v>0</v>
      </c>
      <c r="L11" s="278">
        <f t="shared" si="4"/>
        <v>0</v>
      </c>
      <c r="M11" s="278">
        <f t="shared" si="5"/>
        <v>0</v>
      </c>
      <c r="N11" s="278">
        <f t="shared" si="6"/>
        <v>0</v>
      </c>
      <c r="O11" s="278">
        <f t="shared" si="7"/>
        <v>0</v>
      </c>
      <c r="P11" s="278">
        <f t="shared" si="8"/>
        <v>0</v>
      </c>
      <c r="Q11" s="278">
        <f t="shared" si="9"/>
        <v>0</v>
      </c>
      <c r="R11" s="278">
        <f t="shared" si="14"/>
        <v>278.11095785084001</v>
      </c>
      <c r="S11" s="278">
        <f t="shared" si="15"/>
        <v>278.11095785084001</v>
      </c>
      <c r="T11" s="278" t="e">
        <f ca="1">figintl(E11,1,D11,"X",#REF!)</f>
        <v>#NAME?</v>
      </c>
      <c r="U11" s="278" t="e">
        <f t="shared" ca="1" si="10"/>
        <v>#NAME?</v>
      </c>
    </row>
    <row r="12" spans="1:21" s="162" customFormat="1" ht="12.5" hidden="1" outlineLevel="1">
      <c r="A12" s="281">
        <f t="shared" si="11"/>
        <v>0</v>
      </c>
      <c r="B12" s="248" t="s">
        <v>148</v>
      </c>
      <c r="C12" s="249" t="s">
        <v>149</v>
      </c>
      <c r="D12" s="263">
        <v>0</v>
      </c>
      <c r="E12" s="264">
        <v>0</v>
      </c>
      <c r="F12" s="265">
        <f t="shared" si="12"/>
        <v>278.11095785084001</v>
      </c>
      <c r="G12" s="265">
        <f t="shared" si="13"/>
        <v>278.11095785084001</v>
      </c>
      <c r="H12" s="265">
        <f t="shared" si="0"/>
        <v>278.11095785084001</v>
      </c>
      <c r="I12" s="265">
        <f t="shared" si="1"/>
        <v>0</v>
      </c>
      <c r="J12" s="265">
        <f t="shared" si="2"/>
        <v>0</v>
      </c>
      <c r="K12" s="265">
        <f t="shared" si="3"/>
        <v>0</v>
      </c>
      <c r="L12" s="265">
        <f t="shared" si="4"/>
        <v>0</v>
      </c>
      <c r="M12" s="265">
        <f t="shared" si="5"/>
        <v>0</v>
      </c>
      <c r="N12" s="265">
        <f t="shared" si="6"/>
        <v>0</v>
      </c>
      <c r="O12" s="265">
        <f t="shared" si="7"/>
        <v>0</v>
      </c>
      <c r="P12" s="265">
        <f t="shared" si="8"/>
        <v>0</v>
      </c>
      <c r="Q12" s="265">
        <f t="shared" si="9"/>
        <v>0</v>
      </c>
      <c r="R12" s="265">
        <f t="shared" si="14"/>
        <v>278.11095785084001</v>
      </c>
      <c r="S12" s="265">
        <f t="shared" si="15"/>
        <v>278.11095785084001</v>
      </c>
      <c r="T12" s="265" t="e">
        <f ca="1">figintl(E12,1,D12,"X",#REF!)</f>
        <v>#NAME?</v>
      </c>
      <c r="U12" s="265" t="e">
        <f t="shared" ca="1" si="10"/>
        <v>#NAME?</v>
      </c>
    </row>
    <row r="13" spans="1:21" s="162" customFormat="1" ht="12.5" hidden="1" outlineLevel="1">
      <c r="A13" s="281">
        <f t="shared" si="11"/>
        <v>0</v>
      </c>
      <c r="B13" s="248" t="s">
        <v>150</v>
      </c>
      <c r="C13" s="249" t="s">
        <v>149</v>
      </c>
      <c r="D13" s="263">
        <v>0</v>
      </c>
      <c r="E13" s="264">
        <v>0</v>
      </c>
      <c r="F13" s="265">
        <f t="shared" si="12"/>
        <v>278.11095785084001</v>
      </c>
      <c r="G13" s="265">
        <f t="shared" si="13"/>
        <v>278.11095785084001</v>
      </c>
      <c r="H13" s="265">
        <f t="shared" si="0"/>
        <v>278.11095785084001</v>
      </c>
      <c r="I13" s="265">
        <f t="shared" si="1"/>
        <v>0</v>
      </c>
      <c r="J13" s="265">
        <f t="shared" si="2"/>
        <v>0</v>
      </c>
      <c r="K13" s="265">
        <f t="shared" si="3"/>
        <v>0</v>
      </c>
      <c r="L13" s="265">
        <f t="shared" si="4"/>
        <v>0</v>
      </c>
      <c r="M13" s="265">
        <f t="shared" si="5"/>
        <v>0</v>
      </c>
      <c r="N13" s="265">
        <f t="shared" si="6"/>
        <v>0</v>
      </c>
      <c r="O13" s="265">
        <f t="shared" si="7"/>
        <v>0</v>
      </c>
      <c r="P13" s="265">
        <f t="shared" si="8"/>
        <v>0</v>
      </c>
      <c r="Q13" s="265">
        <f t="shared" si="9"/>
        <v>0</v>
      </c>
      <c r="R13" s="265">
        <f t="shared" si="14"/>
        <v>278.11095785084001</v>
      </c>
      <c r="S13" s="265">
        <f t="shared" si="15"/>
        <v>278.11095785084001</v>
      </c>
      <c r="T13" s="265" t="e">
        <f ca="1">figintl(E13,1,D13,"X",#REF!)</f>
        <v>#NAME?</v>
      </c>
      <c r="U13" s="265" t="e">
        <f t="shared" ca="1" si="10"/>
        <v>#NAME?</v>
      </c>
    </row>
    <row r="14" spans="1:21" s="162" customFormat="1" ht="12.5" hidden="1" outlineLevel="1">
      <c r="A14" s="281">
        <f t="shared" si="11"/>
        <v>0</v>
      </c>
      <c r="B14" s="250" t="s">
        <v>54</v>
      </c>
      <c r="C14" s="251" t="s">
        <v>149</v>
      </c>
      <c r="D14" s="276">
        <v>0</v>
      </c>
      <c r="E14" s="282">
        <v>0</v>
      </c>
      <c r="F14" s="283">
        <f t="shared" si="12"/>
        <v>278.11095785084001</v>
      </c>
      <c r="G14" s="283">
        <f t="shared" si="13"/>
        <v>278.11095785084001</v>
      </c>
      <c r="H14" s="283">
        <f t="shared" si="0"/>
        <v>278.11095785084001</v>
      </c>
      <c r="I14" s="283">
        <f t="shared" si="1"/>
        <v>0</v>
      </c>
      <c r="J14" s="283">
        <f t="shared" si="2"/>
        <v>0</v>
      </c>
      <c r="K14" s="283">
        <f t="shared" si="3"/>
        <v>0</v>
      </c>
      <c r="L14" s="283">
        <f t="shared" si="4"/>
        <v>0</v>
      </c>
      <c r="M14" s="283">
        <f t="shared" si="5"/>
        <v>0</v>
      </c>
      <c r="N14" s="283">
        <f t="shared" si="6"/>
        <v>0</v>
      </c>
      <c r="O14" s="283">
        <f t="shared" si="7"/>
        <v>0</v>
      </c>
      <c r="P14" s="283">
        <f t="shared" si="8"/>
        <v>0</v>
      </c>
      <c r="Q14" s="283">
        <f t="shared" si="9"/>
        <v>0</v>
      </c>
      <c r="R14" s="283">
        <f t="shared" si="14"/>
        <v>278.11095785084001</v>
      </c>
      <c r="S14" s="283">
        <f t="shared" si="15"/>
        <v>278.11095785084001</v>
      </c>
      <c r="T14" s="283" t="e">
        <f ca="1">figintl(E14,1,D14,"X",#REF!)</f>
        <v>#NAME?</v>
      </c>
      <c r="U14" s="283" t="e">
        <f t="shared" ca="1" si="10"/>
        <v>#NAME?</v>
      </c>
    </row>
    <row r="15" spans="1:21" ht="12.5" collapsed="1">
      <c r="A15" s="252" t="str">
        <f t="shared" si="11"/>
        <v>+X</v>
      </c>
      <c r="B15" s="244" t="s">
        <v>151</v>
      </c>
      <c r="C15" s="245" t="s">
        <v>14</v>
      </c>
      <c r="D15" s="262">
        <v>0</v>
      </c>
      <c r="E15" s="266">
        <v>-29.440957850840022</v>
      </c>
      <c r="F15" s="267">
        <f t="shared" si="12"/>
        <v>278.11095785084001</v>
      </c>
      <c r="G15" s="267">
        <f t="shared" si="13"/>
        <v>248.67</v>
      </c>
      <c r="H15" s="267">
        <f t="shared" si="0"/>
        <v>248.67</v>
      </c>
      <c r="I15" s="267">
        <f t="shared" si="1"/>
        <v>0</v>
      </c>
      <c r="J15" s="267">
        <f t="shared" si="2"/>
        <v>0</v>
      </c>
      <c r="K15" s="267">
        <f t="shared" si="3"/>
        <v>0</v>
      </c>
      <c r="L15" s="267">
        <f t="shared" si="4"/>
        <v>29.440957850840022</v>
      </c>
      <c r="M15" s="267">
        <f t="shared" si="5"/>
        <v>0</v>
      </c>
      <c r="N15" s="267">
        <f t="shared" si="6"/>
        <v>0</v>
      </c>
      <c r="O15" s="267">
        <f t="shared" si="7"/>
        <v>0</v>
      </c>
      <c r="P15" s="267">
        <f t="shared" si="8"/>
        <v>0</v>
      </c>
      <c r="Q15" s="267">
        <f t="shared" si="9"/>
        <v>0</v>
      </c>
      <c r="R15" s="267">
        <f t="shared" si="14"/>
        <v>278.11095785084001</v>
      </c>
      <c r="S15" s="267">
        <f t="shared" si="15"/>
        <v>248.67</v>
      </c>
      <c r="T15" s="267" t="e">
        <f ca="1">figintl(E15,1,D15,"X",#REF!)</f>
        <v>#NAME?</v>
      </c>
      <c r="U15" s="267" t="str">
        <f t="shared" si="10"/>
        <v>Other FCF</v>
      </c>
    </row>
    <row r="16" spans="1:21" ht="12.5">
      <c r="A16" s="252">
        <f t="shared" si="11"/>
        <v>0</v>
      </c>
      <c r="B16" s="242" t="s">
        <v>152</v>
      </c>
      <c r="C16" s="243">
        <v>0</v>
      </c>
      <c r="D16" s="261">
        <v>0</v>
      </c>
      <c r="E16" s="272">
        <v>248.67</v>
      </c>
      <c r="F16" s="280">
        <f t="shared" si="12"/>
        <v>248.67</v>
      </c>
      <c r="G16" s="280">
        <f t="shared" si="13"/>
        <v>248.67</v>
      </c>
      <c r="H16" s="280">
        <f t="shared" si="0"/>
        <v>248.67</v>
      </c>
      <c r="I16" s="280">
        <f t="shared" si="1"/>
        <v>0</v>
      </c>
      <c r="J16" s="280">
        <f t="shared" si="2"/>
        <v>0</v>
      </c>
      <c r="K16" s="280">
        <f t="shared" si="3"/>
        <v>0</v>
      </c>
      <c r="L16" s="280">
        <f t="shared" si="4"/>
        <v>0</v>
      </c>
      <c r="M16" s="280">
        <f t="shared" si="5"/>
        <v>0</v>
      </c>
      <c r="N16" s="280">
        <f t="shared" si="6"/>
        <v>0</v>
      </c>
      <c r="O16" s="280">
        <f t="shared" si="7"/>
        <v>0</v>
      </c>
      <c r="P16" s="280">
        <f t="shared" si="8"/>
        <v>0</v>
      </c>
      <c r="Q16" s="280">
        <f t="shared" si="9"/>
        <v>0</v>
      </c>
      <c r="R16" s="280">
        <f t="shared" si="14"/>
        <v>248.67</v>
      </c>
      <c r="S16" s="280">
        <f t="shared" si="15"/>
        <v>248.67</v>
      </c>
      <c r="T16" s="280" t="e">
        <f ca="1">figintl(E16,1,D16,"X",#REF!)</f>
        <v>#NAME?</v>
      </c>
      <c r="U16" s="280" t="str">
        <f t="shared" si="10"/>
        <v/>
      </c>
    </row>
    <row r="17" spans="1:21" ht="12.5">
      <c r="A17" s="252" t="str">
        <f t="shared" si="11"/>
        <v>+X</v>
      </c>
      <c r="B17" s="277" t="s">
        <v>153</v>
      </c>
      <c r="C17" s="246" t="s">
        <v>14</v>
      </c>
      <c r="D17" s="273">
        <v>0</v>
      </c>
      <c r="E17" s="274">
        <v>-78.53</v>
      </c>
      <c r="F17" s="278">
        <f t="shared" si="12"/>
        <v>248.67</v>
      </c>
      <c r="G17" s="278">
        <f t="shared" si="13"/>
        <v>170.14</v>
      </c>
      <c r="H17" s="278">
        <f t="shared" si="0"/>
        <v>170.14</v>
      </c>
      <c r="I17" s="278">
        <f t="shared" si="1"/>
        <v>0</v>
      </c>
      <c r="J17" s="278">
        <f t="shared" si="2"/>
        <v>0</v>
      </c>
      <c r="K17" s="278">
        <f t="shared" si="3"/>
        <v>0</v>
      </c>
      <c r="L17" s="278">
        <f t="shared" si="4"/>
        <v>51.31</v>
      </c>
      <c r="M17" s="278">
        <f t="shared" si="5"/>
        <v>27.13</v>
      </c>
      <c r="N17" s="278">
        <f t="shared" si="6"/>
        <v>9.0000000000003411E-2</v>
      </c>
      <c r="O17" s="278">
        <f t="shared" si="7"/>
        <v>0</v>
      </c>
      <c r="P17" s="278">
        <f t="shared" si="8"/>
        <v>0</v>
      </c>
      <c r="Q17" s="278">
        <f t="shared" si="9"/>
        <v>0</v>
      </c>
      <c r="R17" s="278">
        <f t="shared" si="14"/>
        <v>248.67</v>
      </c>
      <c r="S17" s="278">
        <f t="shared" si="15"/>
        <v>170.14</v>
      </c>
      <c r="T17" s="278" t="e">
        <f ca="1">figintl(E17,1,D17,"X",#REF!)</f>
        <v>#NAME?</v>
      </c>
      <c r="U17" s="278" t="e">
        <f t="shared" ca="1" si="10"/>
        <v>#NAME?</v>
      </c>
    </row>
    <row r="18" spans="1:21" s="162" customFormat="1" ht="12.5" hidden="1" outlineLevel="1">
      <c r="A18" s="281">
        <f t="shared" si="11"/>
        <v>0</v>
      </c>
      <c r="B18" s="248" t="s">
        <v>154</v>
      </c>
      <c r="C18" s="249" t="s">
        <v>149</v>
      </c>
      <c r="D18" s="263">
        <v>0</v>
      </c>
      <c r="E18" s="264">
        <v>-51.31</v>
      </c>
      <c r="F18" s="267">
        <f t="shared" si="12"/>
        <v>248.67</v>
      </c>
      <c r="G18" s="267">
        <f t="shared" si="13"/>
        <v>197.35999999999999</v>
      </c>
      <c r="H18" s="267">
        <f t="shared" si="0"/>
        <v>197.35999999999999</v>
      </c>
      <c r="I18" s="267">
        <f t="shared" si="1"/>
        <v>0</v>
      </c>
      <c r="J18" s="267">
        <f t="shared" si="2"/>
        <v>0</v>
      </c>
      <c r="K18" s="267">
        <f t="shared" si="3"/>
        <v>0</v>
      </c>
      <c r="L18" s="267">
        <f t="shared" si="4"/>
        <v>51.31</v>
      </c>
      <c r="M18" s="267">
        <f t="shared" si="5"/>
        <v>0</v>
      </c>
      <c r="N18" s="267">
        <f t="shared" si="6"/>
        <v>0</v>
      </c>
      <c r="O18" s="267">
        <f t="shared" si="7"/>
        <v>0</v>
      </c>
      <c r="P18" s="267">
        <f t="shared" si="8"/>
        <v>0</v>
      </c>
      <c r="Q18" s="267">
        <f t="shared" si="9"/>
        <v>0</v>
      </c>
      <c r="R18" s="267">
        <f t="shared" si="14"/>
        <v>248.67</v>
      </c>
      <c r="S18" s="267">
        <f t="shared" si="15"/>
        <v>197.35999999999999</v>
      </c>
      <c r="T18" s="267" t="e">
        <f ca="1">figintl(E18,1,D18,"X",#REF!)</f>
        <v>#NAME?</v>
      </c>
      <c r="U18" s="267" t="e">
        <f t="shared" ca="1" si="10"/>
        <v>#NAME?</v>
      </c>
    </row>
    <row r="19" spans="1:21" s="162" customFormat="1" ht="12.5" hidden="1" outlineLevel="1">
      <c r="A19" s="281">
        <f t="shared" si="11"/>
        <v>0</v>
      </c>
      <c r="B19" s="248" t="s">
        <v>155</v>
      </c>
      <c r="C19" s="249" t="s">
        <v>149</v>
      </c>
      <c r="D19" s="263">
        <v>0</v>
      </c>
      <c r="E19" s="264">
        <v>-27.13</v>
      </c>
      <c r="F19" s="267">
        <f t="shared" si="12"/>
        <v>197.35999999999999</v>
      </c>
      <c r="G19" s="267">
        <f t="shared" si="13"/>
        <v>170.23</v>
      </c>
      <c r="H19" s="267">
        <f t="shared" si="0"/>
        <v>170.23</v>
      </c>
      <c r="I19" s="267">
        <f t="shared" si="1"/>
        <v>0</v>
      </c>
      <c r="J19" s="267">
        <f t="shared" si="2"/>
        <v>0</v>
      </c>
      <c r="K19" s="267">
        <f t="shared" si="3"/>
        <v>0</v>
      </c>
      <c r="L19" s="267">
        <f t="shared" si="4"/>
        <v>27.13</v>
      </c>
      <c r="M19" s="267">
        <f t="shared" si="5"/>
        <v>0</v>
      </c>
      <c r="N19" s="267">
        <f t="shared" si="6"/>
        <v>0</v>
      </c>
      <c r="O19" s="267">
        <f t="shared" si="7"/>
        <v>0</v>
      </c>
      <c r="P19" s="267">
        <f t="shared" si="8"/>
        <v>0</v>
      </c>
      <c r="Q19" s="267">
        <f t="shared" si="9"/>
        <v>0</v>
      </c>
      <c r="R19" s="267">
        <f t="shared" si="14"/>
        <v>197.35999999999999</v>
      </c>
      <c r="S19" s="267">
        <f t="shared" si="15"/>
        <v>170.23</v>
      </c>
      <c r="T19" s="267" t="e">
        <f ca="1">figintl(E19,1,D19,"X",#REF!)</f>
        <v>#NAME?</v>
      </c>
      <c r="U19" s="267" t="e">
        <f t="shared" ca="1" si="10"/>
        <v>#NAME?</v>
      </c>
    </row>
    <row r="20" spans="1:21" s="162" customFormat="1" ht="12.5" hidden="1" outlineLevel="1">
      <c r="A20" s="281">
        <f t="shared" si="11"/>
        <v>0</v>
      </c>
      <c r="B20" s="250" t="s">
        <v>156</v>
      </c>
      <c r="C20" s="251" t="s">
        <v>149</v>
      </c>
      <c r="D20" s="276">
        <v>0</v>
      </c>
      <c r="E20" s="282">
        <v>-9.0000000000003411E-2</v>
      </c>
      <c r="F20" s="279">
        <f t="shared" si="12"/>
        <v>170.23</v>
      </c>
      <c r="G20" s="279">
        <f t="shared" si="13"/>
        <v>170.14</v>
      </c>
      <c r="H20" s="279">
        <f t="shared" si="0"/>
        <v>170.14</v>
      </c>
      <c r="I20" s="279">
        <f t="shared" si="1"/>
        <v>0</v>
      </c>
      <c r="J20" s="279">
        <f t="shared" si="2"/>
        <v>0</v>
      </c>
      <c r="K20" s="279">
        <f t="shared" si="3"/>
        <v>0</v>
      </c>
      <c r="L20" s="279">
        <f t="shared" si="4"/>
        <v>9.0000000000003411E-2</v>
      </c>
      <c r="M20" s="279">
        <f t="shared" si="5"/>
        <v>0</v>
      </c>
      <c r="N20" s="279">
        <f t="shared" si="6"/>
        <v>0</v>
      </c>
      <c r="O20" s="279">
        <f t="shared" si="7"/>
        <v>0</v>
      </c>
      <c r="P20" s="279">
        <f t="shared" si="8"/>
        <v>0</v>
      </c>
      <c r="Q20" s="279">
        <f t="shared" si="9"/>
        <v>0</v>
      </c>
      <c r="R20" s="279">
        <f t="shared" si="14"/>
        <v>170.23</v>
      </c>
      <c r="S20" s="279">
        <f t="shared" si="15"/>
        <v>170.14</v>
      </c>
      <c r="T20" s="279" t="e">
        <f ca="1">figintl(E20,1,D20,"X",#REF!)</f>
        <v>#NAME?</v>
      </c>
      <c r="U20" s="279" t="e">
        <f t="shared" ca="1" si="10"/>
        <v>#NAME?</v>
      </c>
    </row>
    <row r="21" spans="1:21" ht="12.5" collapsed="1">
      <c r="A21" s="252" t="str">
        <f t="shared" si="11"/>
        <v>X</v>
      </c>
      <c r="B21" s="242" t="s">
        <v>157</v>
      </c>
      <c r="C21" s="243" t="s">
        <v>7</v>
      </c>
      <c r="D21" s="261">
        <v>0</v>
      </c>
      <c r="E21" s="272">
        <v>170.14</v>
      </c>
      <c r="F21" s="280">
        <f t="shared" si="12"/>
        <v>0</v>
      </c>
      <c r="G21" s="280">
        <f t="shared" si="13"/>
        <v>170.14</v>
      </c>
      <c r="H21" s="280">
        <f t="shared" si="0"/>
        <v>0</v>
      </c>
      <c r="I21" s="280">
        <f t="shared" si="1"/>
        <v>170.14</v>
      </c>
      <c r="J21" s="280">
        <f t="shared" si="2"/>
        <v>0</v>
      </c>
      <c r="K21" s="280">
        <f t="shared" si="3"/>
        <v>0</v>
      </c>
      <c r="L21" s="280">
        <f t="shared" si="4"/>
        <v>0</v>
      </c>
      <c r="M21" s="280">
        <f t="shared" si="5"/>
        <v>0</v>
      </c>
      <c r="N21" s="280">
        <f t="shared" si="6"/>
        <v>0</v>
      </c>
      <c r="O21" s="280">
        <f t="shared" si="7"/>
        <v>0</v>
      </c>
      <c r="P21" s="280">
        <f t="shared" si="8"/>
        <v>0</v>
      </c>
      <c r="Q21" s="280">
        <f t="shared" si="9"/>
        <v>0</v>
      </c>
      <c r="R21" s="280">
        <f t="shared" si="14"/>
        <v>170.14</v>
      </c>
      <c r="S21" s="280">
        <f t="shared" si="15"/>
        <v>0</v>
      </c>
      <c r="T21" s="280" t="e">
        <f ca="1">figintl(E21,1,D21,"X",#REF!)</f>
        <v>#NAME?</v>
      </c>
      <c r="U21" s="280" t="str">
        <f t="shared" si="10"/>
        <v>FCF to
Solvay
share from
cont. ops.</v>
      </c>
    </row>
    <row r="22" spans="1:21" ht="12.5">
      <c r="A22" s="252">
        <f t="shared" si="11"/>
        <v>0</v>
      </c>
      <c r="B22" s="244" t="s">
        <v>158</v>
      </c>
      <c r="C22" s="245">
        <v>0</v>
      </c>
      <c r="D22" s="262">
        <v>0</v>
      </c>
      <c r="E22" s="266">
        <v>0.18000000000000682</v>
      </c>
      <c r="F22" s="278">
        <f t="shared" si="12"/>
        <v>170.14</v>
      </c>
      <c r="G22" s="278">
        <f t="shared" si="13"/>
        <v>170.14</v>
      </c>
      <c r="H22" s="278">
        <f t="shared" si="0"/>
        <v>170.14</v>
      </c>
      <c r="I22" s="278">
        <f t="shared" si="1"/>
        <v>0</v>
      </c>
      <c r="J22" s="278">
        <f t="shared" si="2"/>
        <v>0</v>
      </c>
      <c r="K22" s="278">
        <f t="shared" si="3"/>
        <v>0</v>
      </c>
      <c r="L22" s="278">
        <f t="shared" si="4"/>
        <v>0</v>
      </c>
      <c r="M22" s="278">
        <f t="shared" si="5"/>
        <v>0</v>
      </c>
      <c r="N22" s="278">
        <f t="shared" si="6"/>
        <v>0</v>
      </c>
      <c r="O22" s="278">
        <f t="shared" si="7"/>
        <v>0</v>
      </c>
      <c r="P22" s="278">
        <f t="shared" si="8"/>
        <v>0</v>
      </c>
      <c r="Q22" s="278">
        <f t="shared" si="9"/>
        <v>0</v>
      </c>
      <c r="R22" s="278">
        <f t="shared" si="14"/>
        <v>170.14</v>
      </c>
      <c r="S22" s="278">
        <f t="shared" si="15"/>
        <v>170.14</v>
      </c>
      <c r="T22" s="278" t="e">
        <f ca="1">figintl(E22,1,D22,"X",#REF!)</f>
        <v>#NAME?</v>
      </c>
      <c r="U22" s="278" t="str">
        <f t="shared" si="10"/>
        <v/>
      </c>
    </row>
    <row r="23" spans="1:21" ht="12.5" hidden="1" outlineLevel="1">
      <c r="A23" s="252">
        <f t="shared" si="11"/>
        <v>0</v>
      </c>
      <c r="B23" s="277" t="s">
        <v>159</v>
      </c>
      <c r="C23" s="246">
        <v>0</v>
      </c>
      <c r="D23" s="273">
        <v>0</v>
      </c>
      <c r="E23" s="274">
        <v>248.44</v>
      </c>
      <c r="F23" s="278">
        <f t="shared" si="12"/>
        <v>170.14</v>
      </c>
      <c r="G23" s="278">
        <f t="shared" si="13"/>
        <v>170.14</v>
      </c>
      <c r="H23" s="278">
        <f t="shared" si="0"/>
        <v>170.14</v>
      </c>
      <c r="I23" s="278">
        <f t="shared" si="1"/>
        <v>0</v>
      </c>
      <c r="J23" s="278">
        <f t="shared" si="2"/>
        <v>0</v>
      </c>
      <c r="K23" s="278">
        <f t="shared" si="3"/>
        <v>0</v>
      </c>
      <c r="L23" s="278">
        <f t="shared" si="4"/>
        <v>0</v>
      </c>
      <c r="M23" s="278">
        <f t="shared" si="5"/>
        <v>0</v>
      </c>
      <c r="N23" s="278">
        <f t="shared" si="6"/>
        <v>0</v>
      </c>
      <c r="O23" s="278">
        <f t="shared" si="7"/>
        <v>0</v>
      </c>
      <c r="P23" s="278">
        <f t="shared" si="8"/>
        <v>0</v>
      </c>
      <c r="Q23" s="278">
        <f t="shared" si="9"/>
        <v>0</v>
      </c>
      <c r="R23" s="278">
        <f t="shared" si="14"/>
        <v>170.14</v>
      </c>
      <c r="S23" s="278">
        <f t="shared" si="15"/>
        <v>170.14</v>
      </c>
      <c r="T23" s="278" t="e">
        <f ca="1">figintl(E23,1,D23,"X",#REF!)</f>
        <v>#NAME?</v>
      </c>
      <c r="U23" s="278" t="str">
        <f t="shared" si="10"/>
        <v/>
      </c>
    </row>
    <row r="24" spans="1:21" s="260" customFormat="1" ht="12.5" hidden="1" outlineLevel="1">
      <c r="A24" s="259">
        <f t="shared" si="11"/>
        <v>0</v>
      </c>
      <c r="B24" s="242" t="s">
        <v>160</v>
      </c>
      <c r="C24" s="243">
        <v>0</v>
      </c>
      <c r="D24" s="261">
        <v>0</v>
      </c>
      <c r="E24" s="272">
        <v>248.62</v>
      </c>
      <c r="F24" s="280">
        <f t="shared" si="12"/>
        <v>170.14</v>
      </c>
      <c r="G24" s="280">
        <f t="shared" si="13"/>
        <v>170.14</v>
      </c>
      <c r="H24" s="280">
        <f t="shared" si="0"/>
        <v>170.14</v>
      </c>
      <c r="I24" s="280">
        <f t="shared" si="1"/>
        <v>0</v>
      </c>
      <c r="J24" s="280">
        <f t="shared" si="2"/>
        <v>0</v>
      </c>
      <c r="K24" s="280">
        <f t="shared" si="3"/>
        <v>0</v>
      </c>
      <c r="L24" s="280">
        <f t="shared" si="4"/>
        <v>0</v>
      </c>
      <c r="M24" s="280">
        <f t="shared" si="5"/>
        <v>0</v>
      </c>
      <c r="N24" s="280">
        <f t="shared" si="6"/>
        <v>0</v>
      </c>
      <c r="O24" s="280">
        <f t="shared" si="7"/>
        <v>0</v>
      </c>
      <c r="P24" s="280">
        <f t="shared" si="8"/>
        <v>0</v>
      </c>
      <c r="Q24" s="280">
        <f t="shared" si="9"/>
        <v>0</v>
      </c>
      <c r="R24" s="280">
        <f t="shared" si="14"/>
        <v>170.14</v>
      </c>
      <c r="S24" s="280">
        <f t="shared" si="15"/>
        <v>170.14</v>
      </c>
      <c r="T24" s="280" t="e">
        <f ca="1">figintl(E24,1,D24,"X",#REF!)</f>
        <v>#NAME?</v>
      </c>
      <c r="U24" s="280" t="str">
        <f t="shared" si="10"/>
        <v/>
      </c>
    </row>
    <row r="25" spans="1:21" s="260" customFormat="1" ht="12.5" hidden="1" outlineLevel="1">
      <c r="A25" s="259">
        <f t="shared" si="11"/>
        <v>0</v>
      </c>
      <c r="B25" s="277" t="s">
        <v>153</v>
      </c>
      <c r="C25" s="246">
        <v>0</v>
      </c>
      <c r="D25" s="273">
        <v>0</v>
      </c>
      <c r="E25" s="274">
        <v>-78.3</v>
      </c>
      <c r="F25" s="278">
        <f t="shared" si="12"/>
        <v>170.14</v>
      </c>
      <c r="G25" s="278">
        <f t="shared" si="13"/>
        <v>170.14</v>
      </c>
      <c r="H25" s="278">
        <f t="shared" si="0"/>
        <v>170.14</v>
      </c>
      <c r="I25" s="278">
        <f t="shared" si="1"/>
        <v>0</v>
      </c>
      <c r="J25" s="278">
        <f t="shared" si="2"/>
        <v>0</v>
      </c>
      <c r="K25" s="278">
        <f t="shared" si="3"/>
        <v>0</v>
      </c>
      <c r="L25" s="278">
        <f t="shared" si="4"/>
        <v>0</v>
      </c>
      <c r="M25" s="278">
        <f t="shared" si="5"/>
        <v>0</v>
      </c>
      <c r="N25" s="278">
        <f t="shared" si="6"/>
        <v>0</v>
      </c>
      <c r="O25" s="278">
        <f t="shared" si="7"/>
        <v>0</v>
      </c>
      <c r="P25" s="278">
        <f t="shared" si="8"/>
        <v>0</v>
      </c>
      <c r="Q25" s="278">
        <f t="shared" si="9"/>
        <v>0</v>
      </c>
      <c r="R25" s="278">
        <f t="shared" si="14"/>
        <v>170.14</v>
      </c>
      <c r="S25" s="278">
        <f t="shared" si="15"/>
        <v>170.14</v>
      </c>
      <c r="T25" s="278" t="e">
        <f ca="1">figintl(E25,1,D25,"X",#REF!)</f>
        <v>#NAME?</v>
      </c>
      <c r="U25" s="278" t="str">
        <f t="shared" si="10"/>
        <v/>
      </c>
    </row>
    <row r="26" spans="1:21" s="162" customFormat="1" ht="12.5" hidden="1" outlineLevel="1">
      <c r="A26" s="281">
        <f t="shared" si="11"/>
        <v>0</v>
      </c>
      <c r="B26" s="248" t="s">
        <v>154</v>
      </c>
      <c r="C26" s="249">
        <v>0</v>
      </c>
      <c r="D26" s="263">
        <v>0</v>
      </c>
      <c r="E26" s="264">
        <v>-51.31</v>
      </c>
      <c r="F26" s="265">
        <f t="shared" si="12"/>
        <v>170.14</v>
      </c>
      <c r="G26" s="265">
        <f t="shared" si="13"/>
        <v>170.14</v>
      </c>
      <c r="H26" s="265">
        <f t="shared" si="0"/>
        <v>170.14</v>
      </c>
      <c r="I26" s="265">
        <f t="shared" si="1"/>
        <v>0</v>
      </c>
      <c r="J26" s="265">
        <f t="shared" si="2"/>
        <v>0</v>
      </c>
      <c r="K26" s="265">
        <f t="shared" si="3"/>
        <v>0</v>
      </c>
      <c r="L26" s="265">
        <f t="shared" si="4"/>
        <v>0</v>
      </c>
      <c r="M26" s="265">
        <f t="shared" si="5"/>
        <v>0</v>
      </c>
      <c r="N26" s="265">
        <f t="shared" si="6"/>
        <v>0</v>
      </c>
      <c r="O26" s="265">
        <f t="shared" si="7"/>
        <v>0</v>
      </c>
      <c r="P26" s="265">
        <f t="shared" si="8"/>
        <v>0</v>
      </c>
      <c r="Q26" s="265">
        <f t="shared" si="9"/>
        <v>0</v>
      </c>
      <c r="R26" s="265">
        <f t="shared" si="14"/>
        <v>170.14</v>
      </c>
      <c r="S26" s="265">
        <f t="shared" si="15"/>
        <v>170.14</v>
      </c>
      <c r="T26" s="265" t="e">
        <f ca="1">figintl(E26,1,D26,"X",#REF!)</f>
        <v>#NAME?</v>
      </c>
      <c r="U26" s="265" t="str">
        <f t="shared" si="10"/>
        <v/>
      </c>
    </row>
    <row r="27" spans="1:21" s="162" customFormat="1" ht="12.5" hidden="1" outlineLevel="1">
      <c r="A27" s="281">
        <f t="shared" si="11"/>
        <v>0</v>
      </c>
      <c r="B27" s="248" t="s">
        <v>155</v>
      </c>
      <c r="C27" s="249">
        <v>0</v>
      </c>
      <c r="D27" s="263">
        <v>0</v>
      </c>
      <c r="E27" s="264">
        <v>-27.13</v>
      </c>
      <c r="F27" s="265">
        <f t="shared" si="12"/>
        <v>170.14</v>
      </c>
      <c r="G27" s="265">
        <f t="shared" si="13"/>
        <v>170.14</v>
      </c>
      <c r="H27" s="265">
        <f t="shared" si="0"/>
        <v>170.14</v>
      </c>
      <c r="I27" s="265">
        <f t="shared" si="1"/>
        <v>0</v>
      </c>
      <c r="J27" s="265">
        <f t="shared" si="2"/>
        <v>0</v>
      </c>
      <c r="K27" s="265">
        <f t="shared" si="3"/>
        <v>0</v>
      </c>
      <c r="L27" s="265">
        <f t="shared" si="4"/>
        <v>0</v>
      </c>
      <c r="M27" s="265">
        <f t="shared" si="5"/>
        <v>0</v>
      </c>
      <c r="N27" s="265">
        <f t="shared" si="6"/>
        <v>0</v>
      </c>
      <c r="O27" s="265">
        <f t="shared" si="7"/>
        <v>0</v>
      </c>
      <c r="P27" s="265">
        <f t="shared" si="8"/>
        <v>0</v>
      </c>
      <c r="Q27" s="265">
        <f t="shared" si="9"/>
        <v>0</v>
      </c>
      <c r="R27" s="265">
        <f t="shared" si="14"/>
        <v>170.14</v>
      </c>
      <c r="S27" s="265">
        <f t="shared" si="15"/>
        <v>170.14</v>
      </c>
      <c r="T27" s="265" t="e">
        <f ca="1">figintl(E27,1,D27,"X",#REF!)</f>
        <v>#NAME?</v>
      </c>
      <c r="U27" s="265" t="str">
        <f t="shared" si="10"/>
        <v/>
      </c>
    </row>
    <row r="28" spans="1:21" s="162" customFormat="1" ht="12.5" hidden="1" outlineLevel="1">
      <c r="A28" s="281">
        <f t="shared" si="11"/>
        <v>0</v>
      </c>
      <c r="B28" s="250" t="s">
        <v>156</v>
      </c>
      <c r="C28" s="251">
        <v>0</v>
      </c>
      <c r="D28" s="276">
        <v>0</v>
      </c>
      <c r="E28" s="282">
        <v>0.14000000000000001</v>
      </c>
      <c r="F28" s="283">
        <f t="shared" si="12"/>
        <v>170.14</v>
      </c>
      <c r="G28" s="283">
        <f t="shared" si="13"/>
        <v>170.14</v>
      </c>
      <c r="H28" s="283">
        <f t="shared" si="0"/>
        <v>170.14</v>
      </c>
      <c r="I28" s="283">
        <f t="shared" si="1"/>
        <v>0</v>
      </c>
      <c r="J28" s="283">
        <f t="shared" si="2"/>
        <v>0</v>
      </c>
      <c r="K28" s="283">
        <f t="shared" si="3"/>
        <v>0</v>
      </c>
      <c r="L28" s="283">
        <f t="shared" si="4"/>
        <v>0</v>
      </c>
      <c r="M28" s="283">
        <f t="shared" si="5"/>
        <v>0</v>
      </c>
      <c r="N28" s="283">
        <f t="shared" si="6"/>
        <v>0</v>
      </c>
      <c r="O28" s="283">
        <f t="shared" si="7"/>
        <v>0</v>
      </c>
      <c r="P28" s="283">
        <f t="shared" si="8"/>
        <v>0</v>
      </c>
      <c r="Q28" s="283">
        <f t="shared" si="9"/>
        <v>0</v>
      </c>
      <c r="R28" s="283">
        <f t="shared" si="14"/>
        <v>170.14</v>
      </c>
      <c r="S28" s="283">
        <f t="shared" si="15"/>
        <v>170.14</v>
      </c>
      <c r="T28" s="283" t="e">
        <f ca="1">figintl(E28,1,D28,"X",#REF!)</f>
        <v>#NAME?</v>
      </c>
      <c r="U28" s="283" t="str">
        <f t="shared" si="10"/>
        <v/>
      </c>
    </row>
    <row r="29" spans="1:21" s="260" customFormat="1" ht="12.5" collapsed="1">
      <c r="A29" s="259">
        <f t="shared" si="11"/>
        <v>0</v>
      </c>
      <c r="B29" s="242" t="s">
        <v>161</v>
      </c>
      <c r="C29" s="243">
        <v>0</v>
      </c>
      <c r="D29" s="261">
        <v>0</v>
      </c>
      <c r="E29" s="272">
        <v>170.32</v>
      </c>
      <c r="F29" s="280">
        <f t="shared" si="12"/>
        <v>170.14</v>
      </c>
      <c r="G29" s="280">
        <f t="shared" si="13"/>
        <v>170.14</v>
      </c>
      <c r="H29" s="280">
        <f t="shared" si="0"/>
        <v>170.14</v>
      </c>
      <c r="I29" s="280">
        <f t="shared" si="1"/>
        <v>0</v>
      </c>
      <c r="J29" s="280">
        <f t="shared" si="2"/>
        <v>0</v>
      </c>
      <c r="K29" s="280">
        <f t="shared" si="3"/>
        <v>0</v>
      </c>
      <c r="L29" s="280">
        <f t="shared" si="4"/>
        <v>0</v>
      </c>
      <c r="M29" s="280">
        <f t="shared" si="5"/>
        <v>0</v>
      </c>
      <c r="N29" s="280">
        <f t="shared" si="6"/>
        <v>0</v>
      </c>
      <c r="O29" s="280">
        <f t="shared" si="7"/>
        <v>0</v>
      </c>
      <c r="P29" s="280">
        <f t="shared" si="8"/>
        <v>0</v>
      </c>
      <c r="Q29" s="280">
        <f t="shared" si="9"/>
        <v>0</v>
      </c>
      <c r="R29" s="280">
        <f t="shared" si="14"/>
        <v>170.14</v>
      </c>
      <c r="S29" s="280">
        <f t="shared" si="15"/>
        <v>170.14</v>
      </c>
      <c r="T29" s="280" t="e">
        <f ca="1">figintl(E29,1,D29,"X",#REF!)</f>
        <v>#NAME?</v>
      </c>
      <c r="U29" s="280" t="str">
        <f t="shared" si="10"/>
        <v/>
      </c>
    </row>
    <row r="30" spans="1:21" s="256" customFormat="1" ht="12.5" hidden="1" outlineLevel="1">
      <c r="A30" s="255"/>
      <c r="B30" s="150"/>
      <c r="C30" s="254"/>
      <c r="D30" s="26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256" customFormat="1" ht="12.5" hidden="1" outlineLevel="1">
      <c r="A31" s="255"/>
      <c r="B31" s="150"/>
      <c r="C31" s="254"/>
      <c r="D31" s="26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256" customFormat="1" ht="12.5" hidden="1" outlineLevel="1">
      <c r="A32" s="255"/>
      <c r="B32" s="163"/>
      <c r="C32" s="241"/>
      <c r="D32" s="269"/>
      <c r="E32" s="270"/>
      <c r="F32" s="270"/>
      <c r="G32" s="17"/>
      <c r="H32" s="270"/>
      <c r="I32" s="17"/>
      <c r="J32" s="17"/>
      <c r="K32" s="270"/>
      <c r="L32" s="17"/>
      <c r="M32" s="270"/>
      <c r="N32" s="17"/>
      <c r="O32" s="270"/>
      <c r="P32" s="17"/>
      <c r="Q32" s="270"/>
      <c r="R32" s="270"/>
      <c r="S32" s="270"/>
      <c r="T32" s="17"/>
      <c r="U32" s="270" t="str">
        <f t="shared" si="10"/>
        <v/>
      </c>
    </row>
    <row r="33" spans="2:21" ht="12.5" collapsed="1">
      <c r="B33" s="257"/>
      <c r="C33" s="257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57"/>
      <c r="U33" s="25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54"/>
    </row>
    <row r="62" spans="26:26" ht="25.5" customHeight="1">
      <c r="Z62" s="154"/>
    </row>
    <row r="63" spans="26:26" ht="25.5" customHeight="1">
      <c r="Z63" s="154"/>
    </row>
    <row r="64" spans="26:26" ht="25.5" customHeight="1">
      <c r="Z64" s="154"/>
    </row>
    <row r="65" spans="26:26" ht="25.5" customHeight="1">
      <c r="Z65" s="154"/>
    </row>
    <row r="66" spans="26:26" ht="25.5" customHeight="1">
      <c r="Z66" s="154"/>
    </row>
    <row r="67" spans="26:26" ht="25.5" customHeight="1">
      <c r="Z67" s="154"/>
    </row>
    <row r="68" spans="26:26" ht="25.5" customHeight="1">
      <c r="Z68" s="15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796875" defaultRowHeight="15.75" customHeight="1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7" width="8.7265625" style="1" customWidth="1"/>
    <col min="28" max="28" width="3" style="1" customWidth="1"/>
    <col min="29" max="16384" width="9.1796875" style="1"/>
  </cols>
  <sheetData>
    <row r="1" spans="1:29" ht="15.75" customHeight="1">
      <c r="A1" s="1">
        <v>0</v>
      </c>
      <c r="P1" s="164" t="s">
        <v>14</v>
      </c>
      <c r="Q1" s="168"/>
    </row>
    <row r="2" spans="1:29" ht="15.75" customHeight="1">
      <c r="B2" s="4" t="s">
        <v>21</v>
      </c>
      <c r="C2" s="31"/>
      <c r="D2" s="31"/>
      <c r="E2" s="31"/>
      <c r="F2" s="31"/>
      <c r="P2" s="231" t="e">
        <f>IF(#REF!="N",#REF!,IF(#REF!="F",#REF!,#REF!))</f>
        <v>#REF!</v>
      </c>
      <c r="Q2" s="231" t="e">
        <f>P2</f>
        <v>#REF!</v>
      </c>
    </row>
    <row r="3" spans="1:29" ht="13">
      <c r="A3" s="31"/>
      <c r="B3" s="234" t="e">
        <f>#REF!</f>
        <v>#REF!</v>
      </c>
      <c r="C3" s="234" t="e">
        <f>#REF!</f>
        <v>#REF!</v>
      </c>
      <c r="D3" s="234" t="e">
        <f>#REF!</f>
        <v>#REF!</v>
      </c>
      <c r="E3" s="234" t="e">
        <f>#REF!</f>
        <v>#REF!</v>
      </c>
      <c r="F3" s="234" t="e">
        <f>#REF!</f>
        <v>#REF!</v>
      </c>
      <c r="G3" s="234" t="e">
        <f>#REF!</f>
        <v>#REF!</v>
      </c>
      <c r="H3" s="234" t="e">
        <f>#REF!</f>
        <v>#REF!</v>
      </c>
      <c r="I3" s="234" t="e">
        <f>#REF!</f>
        <v>#REF!</v>
      </c>
      <c r="J3" s="234" t="e">
        <f>#REF!</f>
        <v>#REF!</v>
      </c>
      <c r="K3" s="234" t="e">
        <f>#REF!</f>
        <v>#REF!</v>
      </c>
      <c r="L3" s="234" t="e">
        <f>#REF!</f>
        <v>#REF!</v>
      </c>
      <c r="M3" s="234" t="e">
        <f>#REF!</f>
        <v>#REF!</v>
      </c>
      <c r="N3" s="234" t="e">
        <f>#REF!</f>
        <v>#REF!</v>
      </c>
      <c r="O3" s="234" t="e">
        <f>#REF!</f>
        <v>#REF!</v>
      </c>
      <c r="P3" s="234" t="e">
        <f>#REF!</f>
        <v>#REF!</v>
      </c>
      <c r="Q3" s="234" t="e">
        <f>#REF!</f>
        <v>#REF!</v>
      </c>
      <c r="AC3" s="438" t="s">
        <v>55</v>
      </c>
    </row>
    <row r="4" spans="1:29" ht="15.75" customHeight="1">
      <c r="B4" s="143" t="s">
        <v>71</v>
      </c>
      <c r="C4" s="48" t="s">
        <v>7</v>
      </c>
      <c r="D4" s="48">
        <v>0</v>
      </c>
      <c r="E4" s="48">
        <v>2356.29888350182</v>
      </c>
      <c r="F4" s="142">
        <f>IF(C4=0,0,E4)</f>
        <v>2356.29888350182</v>
      </c>
      <c r="G4" s="142">
        <f>F4</f>
        <v>2356.29888350182</v>
      </c>
      <c r="H4" s="142"/>
      <c r="I4" s="142">
        <f>F4</f>
        <v>2356.29888350182</v>
      </c>
      <c r="J4" s="142"/>
      <c r="K4" s="142"/>
      <c r="L4" s="142"/>
      <c r="M4" s="142"/>
      <c r="N4" s="142">
        <f>F4</f>
        <v>2356.29888350182</v>
      </c>
      <c r="O4" s="142">
        <v>0</v>
      </c>
      <c r="P4" s="232" t="e">
        <f ca="1">figintl(F4,1,D4,"X",#REF!)</f>
        <v>#NAME?</v>
      </c>
      <c r="Q4" s="44" t="str">
        <f>B4</f>
        <v>FY 2021</v>
      </c>
      <c r="AC4" s="438" t="s">
        <v>56</v>
      </c>
    </row>
    <row r="5" spans="1:29" ht="15.75" customHeight="1">
      <c r="B5" s="145" t="s">
        <v>134</v>
      </c>
      <c r="C5" s="42" t="s">
        <v>14</v>
      </c>
      <c r="D5" s="42">
        <v>0</v>
      </c>
      <c r="E5" s="4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33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438" t="s">
        <v>57</v>
      </c>
    </row>
    <row r="6" spans="1:29" ht="15.75" customHeight="1">
      <c r="B6" s="145" t="s">
        <v>135</v>
      </c>
      <c r="C6" s="42" t="s">
        <v>14</v>
      </c>
      <c r="D6" s="42">
        <v>0</v>
      </c>
      <c r="E6" s="4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33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145" t="s">
        <v>136</v>
      </c>
      <c r="C7" s="42" t="s">
        <v>14</v>
      </c>
      <c r="D7" s="42">
        <v>0</v>
      </c>
      <c r="E7" s="440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33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145" t="s">
        <v>140</v>
      </c>
      <c r="C8" s="42" t="s">
        <v>14</v>
      </c>
      <c r="D8" s="42">
        <v>0</v>
      </c>
      <c r="E8" s="440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33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145" t="s">
        <v>141</v>
      </c>
      <c r="C9" s="42" t="s">
        <v>14</v>
      </c>
      <c r="D9" s="42">
        <v>0</v>
      </c>
      <c r="E9" s="440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33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145" t="s">
        <v>138</v>
      </c>
      <c r="C10" s="42">
        <v>0</v>
      </c>
      <c r="D10" s="42">
        <v>0</v>
      </c>
      <c r="E10" s="440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33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145" t="s">
        <v>54</v>
      </c>
      <c r="C11" s="42" t="s">
        <v>14</v>
      </c>
      <c r="D11" s="42">
        <v>0</v>
      </c>
      <c r="E11" s="440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33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43" t="s">
        <v>70</v>
      </c>
      <c r="C12" s="48" t="s">
        <v>7</v>
      </c>
      <c r="D12" s="48">
        <v>0</v>
      </c>
      <c r="E12" s="48">
        <v>3228.5487056075699</v>
      </c>
      <c r="F12" s="441">
        <f>IF(C12=0,0,E12)</f>
        <v>3228.5487056075699</v>
      </c>
      <c r="G12" s="142">
        <f t="shared" si="1"/>
        <v>6457.0974112151398</v>
      </c>
      <c r="H12" s="142"/>
      <c r="I12" s="142">
        <f>F12</f>
        <v>3228.5487056075699</v>
      </c>
      <c r="J12" s="142"/>
      <c r="K12" s="142"/>
      <c r="L12" s="142"/>
      <c r="M12" s="142"/>
      <c r="N12" s="142">
        <f>F12</f>
        <v>3228.5487056075699</v>
      </c>
      <c r="O12" s="142">
        <f>O4</f>
        <v>0</v>
      </c>
      <c r="P12" s="232" t="e">
        <f ca="1">figintl(F12,1,D12,"X",#REF!)</f>
        <v>#NAME?</v>
      </c>
      <c r="Q12" s="44" t="str">
        <f>B12</f>
        <v>FY 2022</v>
      </c>
    </row>
    <row r="13" spans="1:29" ht="15.75" customHeight="1">
      <c r="B13" s="27" t="s">
        <v>28</v>
      </c>
      <c r="C13" s="142" t="s">
        <v>15</v>
      </c>
      <c r="D13" s="142" t="e">
        <f>#REF!</f>
        <v>#REF!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25" t="e">
        <f ca="1">IF($C13="+X",figintl($F12-$F4,1,$D13,$C13,#REF!),IF($C13="+%",figintl($F12/$F4-1,1,$D13,$C13,#REF!),""))</f>
        <v>#NAME?</v>
      </c>
      <c r="Q13" s="44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53"/>
      <c r="F14" s="53"/>
    </row>
    <row r="15" spans="1:29" ht="15.75" customHeight="1">
      <c r="D15" s="12"/>
      <c r="E15" s="439"/>
      <c r="F15" s="439"/>
    </row>
    <row r="16" spans="1:29" ht="15.75" customHeight="1">
      <c r="E16" s="439"/>
      <c r="G16" s="439"/>
      <c r="W16" s="437" t="s">
        <v>58</v>
      </c>
      <c r="X16" s="437"/>
      <c r="Y16" s="437"/>
      <c r="Z16" s="437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48" customWidth="1"/>
    <col min="2" max="2" width="34.26953125" style="349" bestFit="1" customWidth="1"/>
    <col min="3" max="20" width="8.7265625" style="349" customWidth="1"/>
    <col min="21" max="21" width="48.81640625" style="350" customWidth="1"/>
    <col min="22" max="22" width="3" style="349" customWidth="1"/>
    <col min="23" max="30" width="10.7265625" style="349" customWidth="1"/>
    <col min="31" max="32" width="8.7265625" style="349" customWidth="1"/>
    <col min="33" max="33" width="3" style="349" customWidth="1"/>
    <col min="34" max="16384" width="9.1796875" style="349"/>
  </cols>
  <sheetData>
    <row r="1" spans="1:21" ht="12.5"/>
    <row r="2" spans="1:21" ht="13">
      <c r="A2" s="348" t="s">
        <v>17</v>
      </c>
      <c r="B2" s="351" t="s">
        <v>26</v>
      </c>
      <c r="C2" s="352"/>
      <c r="D2" s="352"/>
      <c r="E2" s="352"/>
      <c r="F2" s="352"/>
      <c r="R2" s="349" t="s">
        <v>48</v>
      </c>
      <c r="S2" s="349">
        <f>SIGN($E$5)</f>
        <v>1</v>
      </c>
      <c r="U2" s="353" t="s">
        <v>20</v>
      </c>
    </row>
    <row r="3" spans="1:21" ht="39">
      <c r="A3" s="354" t="s">
        <v>17</v>
      </c>
      <c r="B3" s="355" t="s">
        <v>5</v>
      </c>
      <c r="C3" s="355" t="s">
        <v>10</v>
      </c>
      <c r="D3" s="355" t="s">
        <v>8</v>
      </c>
      <c r="E3" s="355" t="s">
        <v>1</v>
      </c>
      <c r="F3" s="355" t="s">
        <v>18</v>
      </c>
      <c r="G3" s="355" t="s">
        <v>19</v>
      </c>
      <c r="H3" s="355" t="s">
        <v>2</v>
      </c>
      <c r="I3" s="355" t="s">
        <v>22</v>
      </c>
      <c r="J3" s="355" t="s">
        <v>23</v>
      </c>
      <c r="K3" s="355" t="s">
        <v>27</v>
      </c>
      <c r="L3" s="355" t="s">
        <v>42</v>
      </c>
      <c r="M3" s="355" t="s">
        <v>45</v>
      </c>
      <c r="N3" s="355" t="s">
        <v>44</v>
      </c>
      <c r="O3" s="355" t="s">
        <v>43</v>
      </c>
      <c r="P3" s="355" t="s">
        <v>47</v>
      </c>
      <c r="Q3" s="355" t="s">
        <v>46</v>
      </c>
      <c r="R3" s="356" t="s">
        <v>3</v>
      </c>
      <c r="S3" s="356" t="s">
        <v>4</v>
      </c>
      <c r="T3" s="356" t="s">
        <v>40</v>
      </c>
      <c r="U3" s="356" t="s">
        <v>41</v>
      </c>
    </row>
    <row r="4" spans="1:21" ht="12.5" hidden="1" outlineLevel="1">
      <c r="A4" s="354"/>
      <c r="B4" s="385">
        <v>0</v>
      </c>
      <c r="C4" s="385">
        <v>0</v>
      </c>
      <c r="D4" s="385">
        <v>0</v>
      </c>
      <c r="E4" s="385">
        <v>0</v>
      </c>
      <c r="F4" s="385">
        <v>0</v>
      </c>
      <c r="G4" s="385">
        <v>0</v>
      </c>
      <c r="H4" s="385">
        <v>0</v>
      </c>
      <c r="I4" s="385">
        <v>0</v>
      </c>
      <c r="J4" s="385">
        <v>0</v>
      </c>
      <c r="K4" s="385">
        <v>0</v>
      </c>
      <c r="L4" s="385">
        <v>0</v>
      </c>
      <c r="M4" s="385">
        <v>0</v>
      </c>
      <c r="N4" s="385">
        <v>0</v>
      </c>
      <c r="O4" s="385">
        <v>0</v>
      </c>
      <c r="P4" s="385">
        <v>0</v>
      </c>
      <c r="Q4" s="385">
        <v>0</v>
      </c>
      <c r="R4" s="385">
        <v>0</v>
      </c>
      <c r="S4" s="385">
        <v>0</v>
      </c>
      <c r="T4" s="385">
        <v>0</v>
      </c>
      <c r="U4" s="385">
        <v>0</v>
      </c>
    </row>
    <row r="5" spans="1:21" ht="12.5" collapsed="1">
      <c r="A5" s="348" t="str">
        <f>IF(OR(C5=0,C5="S",C5="+S"),0,C5)</f>
        <v>X</v>
      </c>
      <c r="B5" s="367" t="s">
        <v>142</v>
      </c>
      <c r="C5" s="386" t="s">
        <v>7</v>
      </c>
      <c r="D5" s="368">
        <v>0</v>
      </c>
      <c r="E5" s="387">
        <v>3228.5487056075699</v>
      </c>
      <c r="F5" s="388">
        <f>IF($C5="X",0,IF(AND(OR($C5="S",$C5="+S"),OR($C4="X",$C4="+X")),F4,G4))</f>
        <v>0</v>
      </c>
      <c r="G5" s="388">
        <f>F5+IF($C5=0,0,$E5)</f>
        <v>3228.5487056075699</v>
      </c>
      <c r="H5" s="388">
        <f>IF(F5=0,0,IF(SIGN(F5)=SIGN(G5),IF(SIGN(F5)&gt;0,MIN(F5:G5),MAX(F5:G5)),0))</f>
        <v>0</v>
      </c>
      <c r="I5" s="388">
        <f>IF(AND($C6="S",$C5="X"),IF($C6="S",$I6,0),IF(OR($C5="X",$C5="S"),E5,0))</f>
        <v>3228.5487056075699</v>
      </c>
      <c r="J5" s="388">
        <f t="shared" ref="J5:J29" si="0">IF(AND($C6="S",$C5="X"),IF($C7="S",$I7,0),0)</f>
        <v>0</v>
      </c>
      <c r="K5" s="388">
        <f t="shared" ref="K5:K29" si="1">IF(AND($C6="S",$C5="X"),IF($C8="S",$I8,0),0)</f>
        <v>0</v>
      </c>
      <c r="L5" s="388">
        <f>IF(AND($C6="+S",$C5="+X"),IF($C6="+S",$L6,0),IF(OR($C5="+X",$C5="+S"),IF($H5&gt;0,ABS(E5),IF($H5&lt;0,0,IF(E5=0,0,MAX($F5:$G5)))),0))</f>
        <v>0</v>
      </c>
      <c r="M5" s="388">
        <f t="shared" ref="M5:M29" si="2">IF(AND($C6="+S",$C5="+X"),IF($C7="+S",$L7,0),0)</f>
        <v>0</v>
      </c>
      <c r="N5" s="388">
        <f t="shared" ref="N5:N29" si="3">IF(AND($C6="+S",$C5="+X"),IF($C8="+S",$L8,0),0)</f>
        <v>0</v>
      </c>
      <c r="O5" s="388">
        <f>IF(AND($C6="+S",$C5="+X"),IF($C6="+S",$O6,0),IF(OR($C5="+X",$C5="+S"),IF($H5&gt;0,0,IF($H5&lt;0,-ABS(E5),IF(E5=0,0,MIN($F5:$G5)))),0))</f>
        <v>0</v>
      </c>
      <c r="P5" s="388">
        <f t="shared" ref="P5:P29" si="4">IF(AND($C6="+S",$C5="+X"),IF($C7="+S",$O7,0),0)</f>
        <v>0</v>
      </c>
      <c r="Q5" s="388">
        <f t="shared" ref="Q5:Q29" si="5">IF(AND($C6="+S",$C5="+X"),IF($C8="+S",$O8,0),0)</f>
        <v>0</v>
      </c>
      <c r="R5" s="388">
        <f>IF($S$2&lt;0,MIN(F5:G5),MAX(F5:G5))</f>
        <v>3228.5487056075699</v>
      </c>
      <c r="S5" s="388">
        <f>IF($S$2&lt;0,MAX(F5:G5),MIN(F5:G5))</f>
        <v>0</v>
      </c>
      <c r="T5" s="388" t="e">
        <f ca="1">figintl(E5,1,D5,"X",#REF!)</f>
        <v>#NAME?</v>
      </c>
      <c r="U5" s="388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48" t="str">
        <f t="shared" ref="A6:A20" si="7">IF(OR(C6=0,C6="S",C6="+S"),0,C6)</f>
        <v>+X</v>
      </c>
      <c r="B6" s="375" t="s">
        <v>76</v>
      </c>
      <c r="C6" s="376" t="s">
        <v>14</v>
      </c>
      <c r="D6" s="377">
        <v>0</v>
      </c>
      <c r="E6" s="389">
        <v>-1021.89</v>
      </c>
      <c r="F6" s="378">
        <f t="shared" ref="F6:F29" si="8">IF($C6="X",0,IF(AND(OR($C6="S",$C6="+S"),OR($C5="X",$C5="+X")),F5,G5))</f>
        <v>3228.5487056075699</v>
      </c>
      <c r="G6" s="378">
        <f t="shared" ref="G6:G29" si="9">F6+IF($C6=0,0,$E6)</f>
        <v>2206.65870560757</v>
      </c>
      <c r="H6" s="378">
        <f t="shared" ref="H6:H16" si="10">IF(F6=0,0,IF(SIGN(F6)=SIGN(G6),IF(SIGN(F6)&gt;0,MIN(F6:G6),MAX(F6:G6)),0))</f>
        <v>2206.65870560757</v>
      </c>
      <c r="I6" s="378">
        <f t="shared" ref="I6:I16" si="11">IF(AND($C7="S",$C6="X"),IF($C7="S",$I7,0),IF(OR($C6="X",$C6="S"),E6,0))</f>
        <v>0</v>
      </c>
      <c r="J6" s="378">
        <f t="shared" si="0"/>
        <v>0</v>
      </c>
      <c r="K6" s="378">
        <f t="shared" si="1"/>
        <v>0</v>
      </c>
      <c r="L6" s="378">
        <f t="shared" ref="L6:L16" si="12">IF(AND($C7="+S",$C6="+X"),IF($C7="+S",$L7,0),IF(OR($C6="+X",$C6="+S"),IF($H6&gt;0,ABS(E6),IF($H6&lt;0,0,IF(E6=0,0,MAX($F6:$G6)))),0))</f>
        <v>1021.89</v>
      </c>
      <c r="M6" s="378">
        <f t="shared" si="2"/>
        <v>0</v>
      </c>
      <c r="N6" s="378">
        <f t="shared" si="3"/>
        <v>0</v>
      </c>
      <c r="O6" s="378">
        <f t="shared" ref="O6:O16" si="13">IF(AND($C7="+S",$C6="+X"),IF($C7="+S",$O7,0),IF(OR($C6="+X",$C6="+S"),IF($H6&gt;0,0,IF($H6&lt;0,-ABS(E6),IF(E6=0,0,MIN($F6:$G6)))),0))</f>
        <v>0</v>
      </c>
      <c r="P6" s="378">
        <f t="shared" si="4"/>
        <v>0</v>
      </c>
      <c r="Q6" s="378">
        <f t="shared" si="5"/>
        <v>0</v>
      </c>
      <c r="R6" s="378">
        <f t="shared" ref="R6:R16" si="14">IF($S$2&lt;0,MIN(F6:G6),MAX(F6:G6))</f>
        <v>3228.5487056075699</v>
      </c>
      <c r="S6" s="378">
        <f t="shared" ref="S6:S16" si="15">IF($S$2&lt;0,MAX(F6:G6),MIN(F6:G6))</f>
        <v>2206.65870560757</v>
      </c>
      <c r="T6" s="378" t="e">
        <f ca="1">figintl(E6,1,D6,"X",#REF!)</f>
        <v>#NAME?</v>
      </c>
      <c r="U6" s="378" t="str">
        <f t="shared" si="6"/>
        <v>Capex</v>
      </c>
    </row>
    <row r="7" spans="1:21" ht="12.5">
      <c r="A7" s="348" t="str">
        <f t="shared" si="7"/>
        <v>+X</v>
      </c>
      <c r="B7" s="358" t="s">
        <v>143</v>
      </c>
      <c r="C7" s="359" t="s">
        <v>14</v>
      </c>
      <c r="D7" s="360">
        <v>0</v>
      </c>
      <c r="E7" s="397">
        <v>0</v>
      </c>
      <c r="F7" s="390">
        <f t="shared" si="8"/>
        <v>2206.65870560757</v>
      </c>
      <c r="G7" s="390">
        <f t="shared" si="9"/>
        <v>2206.65870560757</v>
      </c>
      <c r="H7" s="390">
        <f t="shared" si="10"/>
        <v>2206.65870560757</v>
      </c>
      <c r="I7" s="390">
        <f>IF(AND($C8="S",$C7="X"),IF($C8="S",$I8,0),IF(OR($C7="X",$C7="S"),E7,0))</f>
        <v>0</v>
      </c>
      <c r="J7" s="390">
        <f>IF(AND($C8="S",$C7="X"),IF($C9="S",$I9,0),0)</f>
        <v>0</v>
      </c>
      <c r="K7" s="390">
        <f>IF(AND($C8="S",$C7="X"),IF($C9="S",$I9,0),0)</f>
        <v>0</v>
      </c>
      <c r="L7" s="390">
        <f t="shared" si="12"/>
        <v>0</v>
      </c>
      <c r="M7" s="390">
        <f t="shared" si="2"/>
        <v>0</v>
      </c>
      <c r="N7" s="390">
        <f t="shared" si="3"/>
        <v>0</v>
      </c>
      <c r="O7" s="390">
        <f t="shared" si="13"/>
        <v>0</v>
      </c>
      <c r="P7" s="390">
        <f t="shared" si="4"/>
        <v>0</v>
      </c>
      <c r="Q7" s="390">
        <f t="shared" si="5"/>
        <v>0</v>
      </c>
      <c r="R7" s="390">
        <f t="shared" si="14"/>
        <v>2206.65870560757</v>
      </c>
      <c r="S7" s="390">
        <f t="shared" si="15"/>
        <v>2206.65870560757</v>
      </c>
      <c r="T7" s="390" t="e">
        <f ca="1">figintl(E7,1,D7,"X",#REF!)</f>
        <v>#NAME?</v>
      </c>
      <c r="U7" s="390" t="str">
        <f t="shared" si="6"/>
        <v>Working
capital</v>
      </c>
    </row>
    <row r="8" spans="1:21" s="370" customFormat="1" ht="12.5" hidden="1" outlineLevel="1">
      <c r="A8" s="392">
        <f t="shared" si="7"/>
        <v>0</v>
      </c>
      <c r="B8" s="363" t="s">
        <v>144</v>
      </c>
      <c r="C8" s="364">
        <v>0</v>
      </c>
      <c r="D8" s="365">
        <v>0</v>
      </c>
      <c r="E8" s="393">
        <v>0</v>
      </c>
      <c r="F8" s="394">
        <f t="shared" si="8"/>
        <v>2206.65870560757</v>
      </c>
      <c r="G8" s="394">
        <f t="shared" si="9"/>
        <v>2206.65870560757</v>
      </c>
      <c r="H8" s="394">
        <f t="shared" si="10"/>
        <v>2206.65870560757</v>
      </c>
      <c r="I8" s="394">
        <f>IF(AND($C9="S",$C8="X"),IF($C9="S",$I9,0),IF(OR($C8="X",$C8="S"),E8,0))</f>
        <v>0</v>
      </c>
      <c r="J8" s="394">
        <f t="shared" si="0"/>
        <v>0</v>
      </c>
      <c r="K8" s="394">
        <f t="shared" si="1"/>
        <v>0</v>
      </c>
      <c r="L8" s="394">
        <f t="shared" si="12"/>
        <v>0</v>
      </c>
      <c r="M8" s="394">
        <f t="shared" si="2"/>
        <v>0</v>
      </c>
      <c r="N8" s="394">
        <f t="shared" si="3"/>
        <v>0</v>
      </c>
      <c r="O8" s="394">
        <f t="shared" si="13"/>
        <v>0</v>
      </c>
      <c r="P8" s="394">
        <f t="shared" si="4"/>
        <v>0</v>
      </c>
      <c r="Q8" s="394">
        <f t="shared" si="5"/>
        <v>0</v>
      </c>
      <c r="R8" s="394">
        <f t="shared" si="14"/>
        <v>2206.65870560757</v>
      </c>
      <c r="S8" s="394">
        <f t="shared" si="15"/>
        <v>2206.65870560757</v>
      </c>
      <c r="T8" s="394" t="e">
        <f ca="1">figintl(E8,1,D8,"X",#REF!)</f>
        <v>#NAME?</v>
      </c>
      <c r="U8" s="394" t="str">
        <f t="shared" si="6"/>
        <v/>
      </c>
    </row>
    <row r="9" spans="1:21" s="370" customFormat="1" ht="12.5" hidden="1" outlineLevel="1">
      <c r="A9" s="392">
        <f t="shared" si="7"/>
        <v>0</v>
      </c>
      <c r="B9" s="371" t="s">
        <v>145</v>
      </c>
      <c r="C9" s="372">
        <v>0</v>
      </c>
      <c r="D9" s="373">
        <v>0</v>
      </c>
      <c r="E9" s="395">
        <v>0</v>
      </c>
      <c r="F9" s="396">
        <f t="shared" si="8"/>
        <v>2206.65870560757</v>
      </c>
      <c r="G9" s="396">
        <f t="shared" si="9"/>
        <v>2206.65870560757</v>
      </c>
      <c r="H9" s="396">
        <f t="shared" si="10"/>
        <v>2206.65870560757</v>
      </c>
      <c r="I9" s="396">
        <f t="shared" si="11"/>
        <v>0</v>
      </c>
      <c r="J9" s="396">
        <f t="shared" si="0"/>
        <v>0</v>
      </c>
      <c r="K9" s="396">
        <f t="shared" si="1"/>
        <v>0</v>
      </c>
      <c r="L9" s="396">
        <f t="shared" si="12"/>
        <v>0</v>
      </c>
      <c r="M9" s="396">
        <f t="shared" si="2"/>
        <v>0</v>
      </c>
      <c r="N9" s="396">
        <f t="shared" si="3"/>
        <v>0</v>
      </c>
      <c r="O9" s="396">
        <f t="shared" si="13"/>
        <v>0</v>
      </c>
      <c r="P9" s="396">
        <f t="shared" si="4"/>
        <v>0</v>
      </c>
      <c r="Q9" s="396">
        <f t="shared" si="5"/>
        <v>0</v>
      </c>
      <c r="R9" s="396">
        <f t="shared" si="14"/>
        <v>2206.65870560757</v>
      </c>
      <c r="S9" s="396">
        <f t="shared" si="15"/>
        <v>2206.65870560757</v>
      </c>
      <c r="T9" s="396" t="e">
        <f ca="1">figintl(E9,1,D9,"X",#REF!)</f>
        <v>#NAME?</v>
      </c>
      <c r="U9" s="396" t="str">
        <f t="shared" si="6"/>
        <v/>
      </c>
    </row>
    <row r="10" spans="1:21" ht="12.5" collapsed="1">
      <c r="A10" s="348" t="str">
        <f t="shared" si="7"/>
        <v>+X</v>
      </c>
      <c r="B10" s="375" t="s">
        <v>146</v>
      </c>
      <c r="C10" s="376" t="s">
        <v>14</v>
      </c>
      <c r="D10" s="377">
        <v>0</v>
      </c>
      <c r="E10" s="389">
        <v>0</v>
      </c>
      <c r="F10" s="378">
        <f t="shared" si="8"/>
        <v>2206.65870560757</v>
      </c>
      <c r="G10" s="378">
        <f t="shared" si="9"/>
        <v>2206.65870560757</v>
      </c>
      <c r="H10" s="378">
        <f t="shared" si="10"/>
        <v>2206.65870560757</v>
      </c>
      <c r="I10" s="378">
        <f t="shared" si="11"/>
        <v>0</v>
      </c>
      <c r="J10" s="378">
        <f t="shared" si="0"/>
        <v>0</v>
      </c>
      <c r="K10" s="378">
        <f t="shared" si="1"/>
        <v>0</v>
      </c>
      <c r="L10" s="378">
        <f t="shared" si="12"/>
        <v>0</v>
      </c>
      <c r="M10" s="378">
        <f t="shared" si="2"/>
        <v>0</v>
      </c>
      <c r="N10" s="378">
        <f t="shared" si="3"/>
        <v>0</v>
      </c>
      <c r="O10" s="378">
        <f t="shared" si="13"/>
        <v>0</v>
      </c>
      <c r="P10" s="378">
        <f t="shared" si="4"/>
        <v>0</v>
      </c>
      <c r="Q10" s="378">
        <f t="shared" si="5"/>
        <v>0</v>
      </c>
      <c r="R10" s="378">
        <f t="shared" si="14"/>
        <v>2206.65870560757</v>
      </c>
      <c r="S10" s="378">
        <f t="shared" si="15"/>
        <v>2206.65870560757</v>
      </c>
      <c r="T10" s="378" t="e">
        <f ca="1">figintl(E10,1,D10,"X",#REF!)</f>
        <v>#NAME?</v>
      </c>
      <c r="U10" s="378" t="str">
        <f t="shared" si="6"/>
        <v>Taxes</v>
      </c>
    </row>
    <row r="11" spans="1:21" ht="12.5">
      <c r="A11" s="348" t="str">
        <f t="shared" si="7"/>
        <v>+X</v>
      </c>
      <c r="B11" s="358" t="s">
        <v>147</v>
      </c>
      <c r="C11" s="359" t="s">
        <v>14</v>
      </c>
      <c r="D11" s="360">
        <v>0</v>
      </c>
      <c r="E11" s="397">
        <v>0</v>
      </c>
      <c r="F11" s="390">
        <f t="shared" si="8"/>
        <v>2206.65870560757</v>
      </c>
      <c r="G11" s="390">
        <f t="shared" si="9"/>
        <v>2206.65870560757</v>
      </c>
      <c r="H11" s="390">
        <f t="shared" si="10"/>
        <v>2206.65870560757</v>
      </c>
      <c r="I11" s="390">
        <f>IF(AND($C12="S",$C11="X"),IF($C12="S",$I12,0),IF(OR($C11="X",$C11="S"),E11,0))</f>
        <v>0</v>
      </c>
      <c r="J11" s="390">
        <f>IF(AND($C12="S",$C11="X"),IF($C13="S",$I13,0),0)</f>
        <v>0</v>
      </c>
      <c r="K11" s="390">
        <f>IF(AND($C12="S",$C11="X"),IF($C14="S",$I14,0),0)</f>
        <v>0</v>
      </c>
      <c r="L11" s="390">
        <f>IF(AND($C12="+S",$C11="+X"),IF($C12="+S",$L12,0),IF(OR($C11="+X",$C11="+S"),IF($H11&gt;0,ABS(E11),IF($H11&lt;0,0,IF(E11=0,0,MAX($F11:$G11)))),0))</f>
        <v>0</v>
      </c>
      <c r="M11" s="390">
        <f>IF(AND($C12="+S",$C11="+X"),IF($C13="+S",$L13,0),0)</f>
        <v>0</v>
      </c>
      <c r="N11" s="390">
        <f>IF(AND($C12="+S",$C11="+X"),IF($C14="+S",$L14,0),0)</f>
        <v>0</v>
      </c>
      <c r="O11" s="390">
        <f>IF(AND($C12="+S",$C11="+X"),IF($C12="+S",$O12,0),IF(OR($C11="+X",$C11="+S"),IF($H11&gt;0,0,IF($H11&lt;0,-ABS(E11),IF(E11=0,0,MIN($F11:$G11)))),0))</f>
        <v>0</v>
      </c>
      <c r="P11" s="390">
        <f t="shared" si="4"/>
        <v>0</v>
      </c>
      <c r="Q11" s="390">
        <f t="shared" si="5"/>
        <v>0</v>
      </c>
      <c r="R11" s="390">
        <f t="shared" si="14"/>
        <v>2206.65870560757</v>
      </c>
      <c r="S11" s="390">
        <f t="shared" si="15"/>
        <v>2206.65870560757</v>
      </c>
      <c r="T11" s="390" t="e">
        <f ca="1">figintl(E11,1,D11,"X",#REF!)</f>
        <v>#NAME?</v>
      </c>
      <c r="U11" s="390" t="e">
        <f t="shared" ca="1" si="6"/>
        <v>#NAME?</v>
      </c>
    </row>
    <row r="12" spans="1:21" s="370" customFormat="1" ht="12.5" hidden="1" outlineLevel="1">
      <c r="A12" s="392">
        <f t="shared" si="7"/>
        <v>0</v>
      </c>
      <c r="B12" s="363" t="s">
        <v>148</v>
      </c>
      <c r="C12" s="364" t="s">
        <v>149</v>
      </c>
      <c r="D12" s="365">
        <v>0</v>
      </c>
      <c r="E12" s="393">
        <v>0</v>
      </c>
      <c r="F12" s="394">
        <f t="shared" si="8"/>
        <v>2206.65870560757</v>
      </c>
      <c r="G12" s="394">
        <f t="shared" si="9"/>
        <v>2206.65870560757</v>
      </c>
      <c r="H12" s="394">
        <f t="shared" si="10"/>
        <v>2206.65870560757</v>
      </c>
      <c r="I12" s="394">
        <f t="shared" si="11"/>
        <v>0</v>
      </c>
      <c r="J12" s="394">
        <f t="shared" si="0"/>
        <v>0</v>
      </c>
      <c r="K12" s="394">
        <f t="shared" si="1"/>
        <v>0</v>
      </c>
      <c r="L12" s="394">
        <f t="shared" si="12"/>
        <v>0</v>
      </c>
      <c r="M12" s="394">
        <f t="shared" si="2"/>
        <v>0</v>
      </c>
      <c r="N12" s="394">
        <f t="shared" si="3"/>
        <v>0</v>
      </c>
      <c r="O12" s="394">
        <f>IF(AND($C13="+S",$C12="+X"),IF($C13="+S",$O13,0),IF(OR($C12="+X",$C12="+S"),IF($H12&gt;0,0,IF($H12&lt;0,-ABS(E12),IF(E12=0,0,MIN($F12:$G12)))),0))</f>
        <v>0</v>
      </c>
      <c r="P12" s="394">
        <f t="shared" si="4"/>
        <v>0</v>
      </c>
      <c r="Q12" s="394">
        <f t="shared" si="5"/>
        <v>0</v>
      </c>
      <c r="R12" s="394">
        <f t="shared" si="14"/>
        <v>2206.65870560757</v>
      </c>
      <c r="S12" s="394">
        <f t="shared" si="15"/>
        <v>2206.65870560757</v>
      </c>
      <c r="T12" s="394" t="e">
        <f ca="1">figintl(E12,1,D12,"X",#REF!)</f>
        <v>#NAME?</v>
      </c>
      <c r="U12" s="394" t="e">
        <f t="shared" ca="1" si="6"/>
        <v>#NAME?</v>
      </c>
    </row>
    <row r="13" spans="1:21" s="370" customFormat="1" ht="12.5" hidden="1" outlineLevel="1">
      <c r="A13" s="392">
        <f t="shared" si="7"/>
        <v>0</v>
      </c>
      <c r="B13" s="363" t="s">
        <v>150</v>
      </c>
      <c r="C13" s="364" t="s">
        <v>149</v>
      </c>
      <c r="D13" s="365">
        <v>0</v>
      </c>
      <c r="E13" s="393">
        <v>0</v>
      </c>
      <c r="F13" s="394">
        <f t="shared" si="8"/>
        <v>2206.65870560757</v>
      </c>
      <c r="G13" s="394">
        <f t="shared" si="9"/>
        <v>2206.65870560757</v>
      </c>
      <c r="H13" s="394">
        <f t="shared" si="10"/>
        <v>2206.65870560757</v>
      </c>
      <c r="I13" s="394">
        <f t="shared" si="11"/>
        <v>0</v>
      </c>
      <c r="J13" s="394">
        <f t="shared" si="0"/>
        <v>0</v>
      </c>
      <c r="K13" s="394">
        <f t="shared" si="1"/>
        <v>0</v>
      </c>
      <c r="L13" s="394">
        <f t="shared" si="12"/>
        <v>0</v>
      </c>
      <c r="M13" s="394">
        <f t="shared" si="2"/>
        <v>0</v>
      </c>
      <c r="N13" s="394">
        <f t="shared" si="3"/>
        <v>0</v>
      </c>
      <c r="O13" s="394">
        <f t="shared" si="13"/>
        <v>0</v>
      </c>
      <c r="P13" s="394">
        <f t="shared" si="4"/>
        <v>0</v>
      </c>
      <c r="Q13" s="394">
        <f t="shared" si="5"/>
        <v>0</v>
      </c>
      <c r="R13" s="394">
        <f t="shared" si="14"/>
        <v>2206.65870560757</v>
      </c>
      <c r="S13" s="394">
        <f t="shared" si="15"/>
        <v>2206.65870560757</v>
      </c>
      <c r="T13" s="394" t="e">
        <f ca="1">figintl(E13,1,D13,"X",#REF!)</f>
        <v>#NAME?</v>
      </c>
      <c r="U13" s="394" t="e">
        <f t="shared" ca="1" si="6"/>
        <v>#NAME?</v>
      </c>
    </row>
    <row r="14" spans="1:21" s="370" customFormat="1" ht="12.5" hidden="1" outlineLevel="1">
      <c r="A14" s="392">
        <f t="shared" si="7"/>
        <v>0</v>
      </c>
      <c r="B14" s="371" t="s">
        <v>54</v>
      </c>
      <c r="C14" s="372" t="s">
        <v>149</v>
      </c>
      <c r="D14" s="373">
        <v>0</v>
      </c>
      <c r="E14" s="395">
        <v>0</v>
      </c>
      <c r="F14" s="396">
        <f t="shared" si="8"/>
        <v>2206.65870560757</v>
      </c>
      <c r="G14" s="396">
        <f t="shared" si="9"/>
        <v>2206.65870560757</v>
      </c>
      <c r="H14" s="396">
        <f t="shared" si="10"/>
        <v>2206.65870560757</v>
      </c>
      <c r="I14" s="396">
        <f t="shared" si="11"/>
        <v>0</v>
      </c>
      <c r="J14" s="396">
        <f t="shared" si="0"/>
        <v>0</v>
      </c>
      <c r="K14" s="396">
        <f t="shared" si="1"/>
        <v>0</v>
      </c>
      <c r="L14" s="396">
        <f t="shared" si="12"/>
        <v>0</v>
      </c>
      <c r="M14" s="396">
        <f t="shared" si="2"/>
        <v>0</v>
      </c>
      <c r="N14" s="396">
        <f t="shared" si="3"/>
        <v>0</v>
      </c>
      <c r="O14" s="396">
        <f t="shared" si="13"/>
        <v>0</v>
      </c>
      <c r="P14" s="396">
        <f t="shared" si="4"/>
        <v>0</v>
      </c>
      <c r="Q14" s="396">
        <f t="shared" si="5"/>
        <v>0</v>
      </c>
      <c r="R14" s="396">
        <f t="shared" si="14"/>
        <v>2206.65870560757</v>
      </c>
      <c r="S14" s="396">
        <f t="shared" si="15"/>
        <v>2206.65870560757</v>
      </c>
      <c r="T14" s="396" t="e">
        <f ca="1">figintl(E14,1,D14,"X",#REF!)</f>
        <v>#NAME?</v>
      </c>
      <c r="U14" s="396" t="e">
        <f t="shared" ca="1" si="6"/>
        <v>#NAME?</v>
      </c>
    </row>
    <row r="15" spans="1:21" ht="12.5" collapsed="1">
      <c r="A15" s="348" t="str">
        <f t="shared" si="7"/>
        <v>+X</v>
      </c>
      <c r="B15" s="375" t="s">
        <v>151</v>
      </c>
      <c r="C15" s="376" t="s">
        <v>14</v>
      </c>
      <c r="D15" s="377">
        <v>0</v>
      </c>
      <c r="E15" s="389">
        <v>-951.65870560757003</v>
      </c>
      <c r="F15" s="378">
        <f t="shared" si="8"/>
        <v>2206.65870560757</v>
      </c>
      <c r="G15" s="378">
        <f t="shared" si="9"/>
        <v>1255</v>
      </c>
      <c r="H15" s="378">
        <f t="shared" si="10"/>
        <v>1255</v>
      </c>
      <c r="I15" s="378">
        <f t="shared" si="11"/>
        <v>0</v>
      </c>
      <c r="J15" s="378">
        <f t="shared" si="0"/>
        <v>0</v>
      </c>
      <c r="K15" s="378">
        <f t="shared" si="1"/>
        <v>0</v>
      </c>
      <c r="L15" s="378">
        <f t="shared" si="12"/>
        <v>951.65870560757003</v>
      </c>
      <c r="M15" s="378">
        <f t="shared" si="2"/>
        <v>0</v>
      </c>
      <c r="N15" s="378">
        <f t="shared" si="3"/>
        <v>0</v>
      </c>
      <c r="O15" s="378">
        <f t="shared" si="13"/>
        <v>0</v>
      </c>
      <c r="P15" s="378">
        <f t="shared" si="4"/>
        <v>0</v>
      </c>
      <c r="Q15" s="378">
        <f t="shared" si="5"/>
        <v>0</v>
      </c>
      <c r="R15" s="378">
        <f t="shared" si="14"/>
        <v>2206.65870560757</v>
      </c>
      <c r="S15" s="378">
        <f t="shared" si="15"/>
        <v>1255</v>
      </c>
      <c r="T15" s="378" t="e">
        <f ca="1">figintl(E15,1,D15,"X",#REF!)</f>
        <v>#NAME?</v>
      </c>
      <c r="U15" s="378" t="str">
        <f t="shared" si="6"/>
        <v>Other FCF</v>
      </c>
    </row>
    <row r="16" spans="1:21" ht="12.5" hidden="1" outlineLevel="1">
      <c r="A16" s="348">
        <f t="shared" si="7"/>
        <v>0</v>
      </c>
      <c r="B16" s="367" t="s">
        <v>152</v>
      </c>
      <c r="C16" s="386">
        <v>0</v>
      </c>
      <c r="D16" s="368">
        <v>0</v>
      </c>
      <c r="E16" s="387">
        <v>1255</v>
      </c>
      <c r="F16" s="388">
        <f t="shared" si="8"/>
        <v>1255</v>
      </c>
      <c r="G16" s="388">
        <f t="shared" si="9"/>
        <v>1255</v>
      </c>
      <c r="H16" s="388">
        <f t="shared" si="10"/>
        <v>1255</v>
      </c>
      <c r="I16" s="388">
        <f t="shared" si="11"/>
        <v>0</v>
      </c>
      <c r="J16" s="388">
        <f t="shared" si="0"/>
        <v>0</v>
      </c>
      <c r="K16" s="388">
        <f t="shared" si="1"/>
        <v>0</v>
      </c>
      <c r="L16" s="388">
        <f t="shared" si="12"/>
        <v>0</v>
      </c>
      <c r="M16" s="388">
        <f t="shared" si="2"/>
        <v>0</v>
      </c>
      <c r="N16" s="388">
        <f t="shared" si="3"/>
        <v>0</v>
      </c>
      <c r="O16" s="388">
        <f t="shared" si="13"/>
        <v>0</v>
      </c>
      <c r="P16" s="388">
        <f t="shared" si="4"/>
        <v>0</v>
      </c>
      <c r="Q16" s="388">
        <f t="shared" si="5"/>
        <v>0</v>
      </c>
      <c r="R16" s="388">
        <f t="shared" si="14"/>
        <v>1255</v>
      </c>
      <c r="S16" s="388">
        <f t="shared" si="15"/>
        <v>1255</v>
      </c>
      <c r="T16" s="388" t="e">
        <f ca="1">figintl(E16,1,D16,"X",#REF!)</f>
        <v>#NAME?</v>
      </c>
      <c r="U16" s="388" t="str">
        <f t="shared" si="6"/>
        <v/>
      </c>
    </row>
    <row r="17" spans="1:21" ht="12.5" collapsed="1">
      <c r="A17" s="348" t="str">
        <f t="shared" si="7"/>
        <v>+X</v>
      </c>
      <c r="B17" s="358" t="s">
        <v>153</v>
      </c>
      <c r="C17" s="359" t="s">
        <v>14</v>
      </c>
      <c r="D17" s="360">
        <v>0</v>
      </c>
      <c r="E17" s="397">
        <v>-160.99999999999997</v>
      </c>
      <c r="F17" s="390">
        <f t="shared" si="8"/>
        <v>1255</v>
      </c>
      <c r="G17" s="390">
        <f t="shared" si="9"/>
        <v>1094</v>
      </c>
      <c r="H17" s="390">
        <f t="shared" ref="H17:H29" si="16">IF(F17=0,0,IF(SIGN(F17)=SIGN(G17),IF(SIGN(F17)&gt;0,MIN(F17:G17),MAX(F17:G17)),0))</f>
        <v>1094</v>
      </c>
      <c r="I17" s="390">
        <f t="shared" ref="I17:I29" si="17">IF(AND($C18="S",$C17="X"),IF($C18="S",$I18,0),IF(OR($C17="X",$C17="S"),E17,0))</f>
        <v>0</v>
      </c>
      <c r="J17" s="390">
        <f t="shared" si="0"/>
        <v>0</v>
      </c>
      <c r="K17" s="390">
        <f t="shared" si="1"/>
        <v>0</v>
      </c>
      <c r="L17" s="390">
        <f t="shared" ref="L17:L29" si="18">IF(AND($C18="+S",$C17="+X"),IF($C18="+S",$L18,0),IF(OR($C17="+X",$C17="+S"),IF($H17&gt;0,ABS(E17),IF($H17&lt;0,0,IF(E17=0,0,MAX($F17:$G17)))),0))</f>
        <v>62.01</v>
      </c>
      <c r="M17" s="390">
        <f t="shared" si="2"/>
        <v>81.72</v>
      </c>
      <c r="N17" s="390">
        <f t="shared" si="3"/>
        <v>17.269999999999982</v>
      </c>
      <c r="O17" s="390">
        <f t="shared" ref="O17:O29" si="19">IF(AND($C18="+S",$C17="+X"),IF($C18="+S",$O18,0),IF(OR($C17="+X",$C17="+S"),IF($H17&gt;0,0,IF($H17&lt;0,-ABS(E17),IF(E17=0,0,MIN($F17:$G17)))),0))</f>
        <v>0</v>
      </c>
      <c r="P17" s="390">
        <f t="shared" si="4"/>
        <v>0</v>
      </c>
      <c r="Q17" s="390">
        <f t="shared" si="5"/>
        <v>0</v>
      </c>
      <c r="R17" s="390">
        <f t="shared" ref="R17:R29" si="20">IF($S$2&lt;0,MIN(F17:G17),MAX(F17:G17))</f>
        <v>1255</v>
      </c>
      <c r="S17" s="390">
        <f t="shared" ref="S17:S29" si="21">IF($S$2&lt;0,MAX(F17:G17),MIN(F17:G17))</f>
        <v>1094</v>
      </c>
      <c r="T17" s="390" t="e">
        <f ca="1">figintl(E17,1,D17,"X",#REF!)</f>
        <v>#NAME?</v>
      </c>
      <c r="U17" s="390" t="e">
        <f t="shared" ca="1" si="6"/>
        <v>#NAME?</v>
      </c>
    </row>
    <row r="18" spans="1:21" s="370" customFormat="1" ht="12.5" hidden="1" outlineLevel="1">
      <c r="A18" s="392">
        <f>IF(OR(C18=0,C18="S",C18="+S"),0,C18)</f>
        <v>0</v>
      </c>
      <c r="B18" s="363" t="s">
        <v>154</v>
      </c>
      <c r="C18" s="364" t="s">
        <v>149</v>
      </c>
      <c r="D18" s="365">
        <v>0</v>
      </c>
      <c r="E18" s="393">
        <v>-62.01</v>
      </c>
      <c r="F18" s="378">
        <f t="shared" si="8"/>
        <v>1255</v>
      </c>
      <c r="G18" s="378">
        <f t="shared" si="9"/>
        <v>1192.99</v>
      </c>
      <c r="H18" s="378">
        <f t="shared" si="16"/>
        <v>1192.99</v>
      </c>
      <c r="I18" s="378">
        <f t="shared" si="17"/>
        <v>0</v>
      </c>
      <c r="J18" s="378">
        <f t="shared" si="0"/>
        <v>0</v>
      </c>
      <c r="K18" s="378">
        <f t="shared" si="1"/>
        <v>0</v>
      </c>
      <c r="L18" s="378">
        <f t="shared" si="18"/>
        <v>62.01</v>
      </c>
      <c r="M18" s="378">
        <f t="shared" si="2"/>
        <v>0</v>
      </c>
      <c r="N18" s="378">
        <f t="shared" si="3"/>
        <v>0</v>
      </c>
      <c r="O18" s="378">
        <f t="shared" si="19"/>
        <v>0</v>
      </c>
      <c r="P18" s="378">
        <f t="shared" si="4"/>
        <v>0</v>
      </c>
      <c r="Q18" s="378">
        <f t="shared" si="5"/>
        <v>0</v>
      </c>
      <c r="R18" s="378">
        <f t="shared" si="20"/>
        <v>1255</v>
      </c>
      <c r="S18" s="378">
        <f t="shared" si="21"/>
        <v>1192.99</v>
      </c>
      <c r="T18" s="378" t="e">
        <f ca="1">figintl(E18,1,D18,"X",#REF!)</f>
        <v>#NAME?</v>
      </c>
      <c r="U18" s="378" t="e">
        <f t="shared" ca="1" si="6"/>
        <v>#NAME?</v>
      </c>
    </row>
    <row r="19" spans="1:21" s="370" customFormat="1" ht="12.5" hidden="1" outlineLevel="1">
      <c r="A19" s="392">
        <f>IF(OR(C19=0,C19="S",C19="+S"),0,C19)</f>
        <v>0</v>
      </c>
      <c r="B19" s="363" t="s">
        <v>155</v>
      </c>
      <c r="C19" s="364" t="s">
        <v>149</v>
      </c>
      <c r="D19" s="365">
        <v>0</v>
      </c>
      <c r="E19" s="393">
        <v>-81.72</v>
      </c>
      <c r="F19" s="378">
        <f t="shared" si="8"/>
        <v>1192.99</v>
      </c>
      <c r="G19" s="378">
        <f t="shared" si="9"/>
        <v>1111.27</v>
      </c>
      <c r="H19" s="378">
        <f t="shared" si="16"/>
        <v>1111.27</v>
      </c>
      <c r="I19" s="378">
        <f t="shared" si="17"/>
        <v>0</v>
      </c>
      <c r="J19" s="378">
        <f t="shared" si="0"/>
        <v>0</v>
      </c>
      <c r="K19" s="378">
        <f t="shared" si="1"/>
        <v>0</v>
      </c>
      <c r="L19" s="378">
        <f t="shared" si="18"/>
        <v>81.72</v>
      </c>
      <c r="M19" s="378">
        <f t="shared" si="2"/>
        <v>0</v>
      </c>
      <c r="N19" s="378">
        <f t="shared" si="3"/>
        <v>0</v>
      </c>
      <c r="O19" s="378">
        <f t="shared" si="19"/>
        <v>0</v>
      </c>
      <c r="P19" s="378">
        <f t="shared" si="4"/>
        <v>0</v>
      </c>
      <c r="Q19" s="378">
        <f t="shared" si="5"/>
        <v>0</v>
      </c>
      <c r="R19" s="378">
        <f t="shared" si="20"/>
        <v>1192.99</v>
      </c>
      <c r="S19" s="378">
        <f t="shared" si="21"/>
        <v>1111.27</v>
      </c>
      <c r="T19" s="378" t="e">
        <f ca="1">figintl(E19,1,D19,"X",#REF!)</f>
        <v>#NAME?</v>
      </c>
      <c r="U19" s="378" t="e">
        <f t="shared" ca="1" si="6"/>
        <v>#NAME?</v>
      </c>
    </row>
    <row r="20" spans="1:21" s="370" customFormat="1" ht="12.5" hidden="1" outlineLevel="1">
      <c r="A20" s="392">
        <f t="shared" si="7"/>
        <v>0</v>
      </c>
      <c r="B20" s="371" t="s">
        <v>156</v>
      </c>
      <c r="C20" s="372" t="s">
        <v>149</v>
      </c>
      <c r="D20" s="373">
        <v>0</v>
      </c>
      <c r="E20" s="395">
        <v>-17.269999999999982</v>
      </c>
      <c r="F20" s="398">
        <f t="shared" si="8"/>
        <v>1111.27</v>
      </c>
      <c r="G20" s="398">
        <f t="shared" si="9"/>
        <v>1094</v>
      </c>
      <c r="H20" s="398">
        <f t="shared" si="16"/>
        <v>1094</v>
      </c>
      <c r="I20" s="398">
        <f t="shared" si="17"/>
        <v>0</v>
      </c>
      <c r="J20" s="398">
        <f t="shared" si="0"/>
        <v>0</v>
      </c>
      <c r="K20" s="398">
        <f t="shared" si="1"/>
        <v>0</v>
      </c>
      <c r="L20" s="398">
        <f t="shared" si="18"/>
        <v>17.269999999999982</v>
      </c>
      <c r="M20" s="398">
        <f t="shared" si="2"/>
        <v>0</v>
      </c>
      <c r="N20" s="398">
        <f t="shared" si="3"/>
        <v>0</v>
      </c>
      <c r="O20" s="398">
        <f t="shared" si="19"/>
        <v>0</v>
      </c>
      <c r="P20" s="398">
        <f t="shared" si="4"/>
        <v>0</v>
      </c>
      <c r="Q20" s="398">
        <f t="shared" si="5"/>
        <v>0</v>
      </c>
      <c r="R20" s="398">
        <f t="shared" si="20"/>
        <v>1111.27</v>
      </c>
      <c r="S20" s="398">
        <f t="shared" si="21"/>
        <v>1094</v>
      </c>
      <c r="T20" s="398" t="e">
        <f ca="1">figintl(E20,1,D20,"X",#REF!)</f>
        <v>#NAME?</v>
      </c>
      <c r="U20" s="398" t="e">
        <f t="shared" ca="1" si="6"/>
        <v>#NAME?</v>
      </c>
    </row>
    <row r="21" spans="1:21" ht="12.5" collapsed="1">
      <c r="A21" s="348" t="str">
        <f>IF(OR(C21=0,C21="S",C21="+S"),0,C21)</f>
        <v>X</v>
      </c>
      <c r="B21" s="367" t="s">
        <v>157</v>
      </c>
      <c r="C21" s="386" t="s">
        <v>7</v>
      </c>
      <c r="D21" s="368">
        <v>0</v>
      </c>
      <c r="E21" s="387">
        <v>1094</v>
      </c>
      <c r="F21" s="388">
        <f t="shared" si="8"/>
        <v>0</v>
      </c>
      <c r="G21" s="388">
        <f t="shared" si="9"/>
        <v>1094</v>
      </c>
      <c r="H21" s="388">
        <f t="shared" si="16"/>
        <v>0</v>
      </c>
      <c r="I21" s="388">
        <f t="shared" si="17"/>
        <v>1094</v>
      </c>
      <c r="J21" s="388">
        <f t="shared" si="0"/>
        <v>0</v>
      </c>
      <c r="K21" s="388">
        <f t="shared" si="1"/>
        <v>0</v>
      </c>
      <c r="L21" s="388">
        <f t="shared" si="18"/>
        <v>0</v>
      </c>
      <c r="M21" s="388">
        <f t="shared" si="2"/>
        <v>0</v>
      </c>
      <c r="N21" s="388">
        <f t="shared" si="3"/>
        <v>0</v>
      </c>
      <c r="O21" s="388">
        <f t="shared" si="19"/>
        <v>0</v>
      </c>
      <c r="P21" s="388">
        <f t="shared" si="4"/>
        <v>0</v>
      </c>
      <c r="Q21" s="388">
        <f t="shared" si="5"/>
        <v>0</v>
      </c>
      <c r="R21" s="388">
        <f t="shared" si="20"/>
        <v>1094</v>
      </c>
      <c r="S21" s="388">
        <f t="shared" si="21"/>
        <v>0</v>
      </c>
      <c r="T21" s="388" t="e">
        <f ca="1">figintl(E21,1,D21,"X",#REF!)</f>
        <v>#NAME?</v>
      </c>
      <c r="U21" s="388" t="str">
        <f t="shared" si="6"/>
        <v>FCF to
Solvay
share from
cont. ops.</v>
      </c>
    </row>
    <row r="22" spans="1:21" ht="12.5" hidden="1" outlineLevel="1">
      <c r="A22" s="348">
        <f>IF(OR(C22=0,C22="S",C22="+S"),0,C22)</f>
        <v>0</v>
      </c>
      <c r="B22" s="375" t="s">
        <v>158</v>
      </c>
      <c r="C22" s="376">
        <v>0</v>
      </c>
      <c r="D22" s="377">
        <v>0</v>
      </c>
      <c r="E22" s="389">
        <v>-5.999999999994543E-2</v>
      </c>
      <c r="F22" s="390">
        <f t="shared" si="8"/>
        <v>1094</v>
      </c>
      <c r="G22" s="390">
        <f t="shared" si="9"/>
        <v>1094</v>
      </c>
      <c r="H22" s="390">
        <f t="shared" si="16"/>
        <v>1094</v>
      </c>
      <c r="I22" s="390">
        <f t="shared" si="17"/>
        <v>0</v>
      </c>
      <c r="J22" s="390">
        <f t="shared" si="0"/>
        <v>0</v>
      </c>
      <c r="K22" s="390">
        <f t="shared" si="1"/>
        <v>0</v>
      </c>
      <c r="L22" s="390">
        <f t="shared" si="18"/>
        <v>0</v>
      </c>
      <c r="M22" s="390">
        <f t="shared" si="2"/>
        <v>0</v>
      </c>
      <c r="N22" s="390">
        <f t="shared" si="3"/>
        <v>0</v>
      </c>
      <c r="O22" s="390">
        <f t="shared" si="19"/>
        <v>0</v>
      </c>
      <c r="P22" s="390">
        <f t="shared" si="4"/>
        <v>0</v>
      </c>
      <c r="Q22" s="390">
        <f t="shared" si="5"/>
        <v>0</v>
      </c>
      <c r="R22" s="390">
        <f t="shared" si="20"/>
        <v>1094</v>
      </c>
      <c r="S22" s="390">
        <f t="shared" si="21"/>
        <v>1094</v>
      </c>
      <c r="T22" s="390" t="e">
        <f ca="1">figintl(E22,1,D22,"X",#REF!)</f>
        <v>#NAME?</v>
      </c>
      <c r="U22" s="390" t="str">
        <f t="shared" si="6"/>
        <v/>
      </c>
    </row>
    <row r="23" spans="1:21" ht="12.5" hidden="1" outlineLevel="1">
      <c r="A23" s="348">
        <f>IF(OR(C23=0,C23="S",C23="+S"),0,C23)</f>
        <v>0</v>
      </c>
      <c r="B23" s="358" t="s">
        <v>159</v>
      </c>
      <c r="C23" s="359">
        <v>0</v>
      </c>
      <c r="D23" s="360">
        <v>0</v>
      </c>
      <c r="E23" s="397">
        <v>1255.06</v>
      </c>
      <c r="F23" s="390">
        <f t="shared" si="8"/>
        <v>1094</v>
      </c>
      <c r="G23" s="390">
        <f t="shared" si="9"/>
        <v>1094</v>
      </c>
      <c r="H23" s="390">
        <f t="shared" si="16"/>
        <v>1094</v>
      </c>
      <c r="I23" s="390">
        <f t="shared" si="17"/>
        <v>0</v>
      </c>
      <c r="J23" s="390">
        <f t="shared" si="0"/>
        <v>0</v>
      </c>
      <c r="K23" s="390">
        <f t="shared" si="1"/>
        <v>0</v>
      </c>
      <c r="L23" s="390">
        <f t="shared" si="18"/>
        <v>0</v>
      </c>
      <c r="M23" s="390">
        <f t="shared" si="2"/>
        <v>0</v>
      </c>
      <c r="N23" s="390">
        <f t="shared" si="3"/>
        <v>0</v>
      </c>
      <c r="O23" s="390">
        <f t="shared" si="19"/>
        <v>0</v>
      </c>
      <c r="P23" s="390">
        <f t="shared" si="4"/>
        <v>0</v>
      </c>
      <c r="Q23" s="390">
        <f t="shared" si="5"/>
        <v>0</v>
      </c>
      <c r="R23" s="390">
        <f t="shared" si="20"/>
        <v>1094</v>
      </c>
      <c r="S23" s="390">
        <f t="shared" si="21"/>
        <v>1094</v>
      </c>
      <c r="T23" s="390" t="e">
        <f ca="1">figintl(E23,1,D23,"X",#REF!)</f>
        <v>#NAME?</v>
      </c>
      <c r="U23" s="390" t="str">
        <f t="shared" si="6"/>
        <v/>
      </c>
    </row>
    <row r="24" spans="1:21" s="400" customFormat="1" ht="12.5" hidden="1" outlineLevel="1">
      <c r="A24" s="399">
        <f t="shared" ref="A24:A29" si="22">IF(OR(C24=0,C24="S",C24="+S"),0,C24)</f>
        <v>0</v>
      </c>
      <c r="B24" s="367" t="s">
        <v>160</v>
      </c>
      <c r="C24" s="386">
        <v>0</v>
      </c>
      <c r="D24" s="368">
        <v>0</v>
      </c>
      <c r="E24" s="387">
        <v>1255</v>
      </c>
      <c r="F24" s="388">
        <f t="shared" si="8"/>
        <v>1094</v>
      </c>
      <c r="G24" s="388">
        <f t="shared" si="9"/>
        <v>1094</v>
      </c>
      <c r="H24" s="388">
        <f t="shared" si="16"/>
        <v>1094</v>
      </c>
      <c r="I24" s="388">
        <f t="shared" si="17"/>
        <v>0</v>
      </c>
      <c r="J24" s="388">
        <f t="shared" si="0"/>
        <v>0</v>
      </c>
      <c r="K24" s="388">
        <f t="shared" si="1"/>
        <v>0</v>
      </c>
      <c r="L24" s="388">
        <f t="shared" si="18"/>
        <v>0</v>
      </c>
      <c r="M24" s="388">
        <f t="shared" si="2"/>
        <v>0</v>
      </c>
      <c r="N24" s="388">
        <f t="shared" si="3"/>
        <v>0</v>
      </c>
      <c r="O24" s="388">
        <f t="shared" si="19"/>
        <v>0</v>
      </c>
      <c r="P24" s="388">
        <f t="shared" si="4"/>
        <v>0</v>
      </c>
      <c r="Q24" s="388">
        <f t="shared" si="5"/>
        <v>0</v>
      </c>
      <c r="R24" s="388">
        <f t="shared" si="20"/>
        <v>1094</v>
      </c>
      <c r="S24" s="388">
        <f t="shared" si="21"/>
        <v>1094</v>
      </c>
      <c r="T24" s="388" t="e">
        <f ca="1">figintl(E24,1,D24,"X",#REF!)</f>
        <v>#NAME?</v>
      </c>
      <c r="U24" s="388" t="str">
        <f t="shared" si="6"/>
        <v/>
      </c>
    </row>
    <row r="25" spans="1:21" s="400" customFormat="1" ht="12.5" hidden="1" outlineLevel="1">
      <c r="A25" s="399">
        <f t="shared" si="22"/>
        <v>0</v>
      </c>
      <c r="B25" s="358" t="s">
        <v>153</v>
      </c>
      <c r="C25" s="359">
        <v>0</v>
      </c>
      <c r="D25" s="360">
        <v>0</v>
      </c>
      <c r="E25" s="397">
        <v>-161.05999999999997</v>
      </c>
      <c r="F25" s="390">
        <f t="shared" si="8"/>
        <v>1094</v>
      </c>
      <c r="G25" s="390">
        <f t="shared" si="9"/>
        <v>1094</v>
      </c>
      <c r="H25" s="390">
        <f t="shared" si="16"/>
        <v>1094</v>
      </c>
      <c r="I25" s="390">
        <f t="shared" si="17"/>
        <v>0</v>
      </c>
      <c r="J25" s="390">
        <f t="shared" si="0"/>
        <v>0</v>
      </c>
      <c r="K25" s="390">
        <f t="shared" si="1"/>
        <v>0</v>
      </c>
      <c r="L25" s="390">
        <f t="shared" si="18"/>
        <v>0</v>
      </c>
      <c r="M25" s="390">
        <f t="shared" si="2"/>
        <v>0</v>
      </c>
      <c r="N25" s="390">
        <f t="shared" si="3"/>
        <v>0</v>
      </c>
      <c r="O25" s="390">
        <f t="shared" si="19"/>
        <v>0</v>
      </c>
      <c r="P25" s="390">
        <f t="shared" si="4"/>
        <v>0</v>
      </c>
      <c r="Q25" s="390">
        <f t="shared" si="5"/>
        <v>0</v>
      </c>
      <c r="R25" s="390">
        <f t="shared" si="20"/>
        <v>1094</v>
      </c>
      <c r="S25" s="390">
        <f t="shared" si="21"/>
        <v>1094</v>
      </c>
      <c r="T25" s="390" t="e">
        <f ca="1">figintl(E25,1,D25,"X",#REF!)</f>
        <v>#NAME?</v>
      </c>
      <c r="U25" s="390" t="str">
        <f t="shared" si="6"/>
        <v/>
      </c>
    </row>
    <row r="26" spans="1:21" s="370" customFormat="1" ht="12.5" hidden="1" outlineLevel="1">
      <c r="A26" s="392">
        <f t="shared" si="22"/>
        <v>0</v>
      </c>
      <c r="B26" s="363" t="s">
        <v>154</v>
      </c>
      <c r="C26" s="364">
        <v>0</v>
      </c>
      <c r="D26" s="365">
        <v>0</v>
      </c>
      <c r="E26" s="393">
        <v>-62.01</v>
      </c>
      <c r="F26" s="394">
        <f t="shared" si="8"/>
        <v>1094</v>
      </c>
      <c r="G26" s="394">
        <f t="shared" si="9"/>
        <v>1094</v>
      </c>
      <c r="H26" s="394">
        <f t="shared" si="16"/>
        <v>1094</v>
      </c>
      <c r="I26" s="394">
        <f t="shared" si="17"/>
        <v>0</v>
      </c>
      <c r="J26" s="394">
        <f t="shared" si="0"/>
        <v>0</v>
      </c>
      <c r="K26" s="394">
        <f t="shared" si="1"/>
        <v>0</v>
      </c>
      <c r="L26" s="394">
        <f t="shared" si="18"/>
        <v>0</v>
      </c>
      <c r="M26" s="394">
        <f t="shared" si="2"/>
        <v>0</v>
      </c>
      <c r="N26" s="394">
        <f t="shared" si="3"/>
        <v>0</v>
      </c>
      <c r="O26" s="394">
        <f t="shared" si="19"/>
        <v>0</v>
      </c>
      <c r="P26" s="394">
        <f t="shared" si="4"/>
        <v>0</v>
      </c>
      <c r="Q26" s="394">
        <f t="shared" si="5"/>
        <v>0</v>
      </c>
      <c r="R26" s="394">
        <f t="shared" si="20"/>
        <v>1094</v>
      </c>
      <c r="S26" s="394">
        <f t="shared" si="21"/>
        <v>1094</v>
      </c>
      <c r="T26" s="394" t="e">
        <f ca="1">figintl(E26,1,D26,"X",#REF!)</f>
        <v>#NAME?</v>
      </c>
      <c r="U26" s="394" t="str">
        <f t="shared" si="6"/>
        <v/>
      </c>
    </row>
    <row r="27" spans="1:21" s="370" customFormat="1" ht="12.5" hidden="1" outlineLevel="1">
      <c r="A27" s="392">
        <f t="shared" si="22"/>
        <v>0</v>
      </c>
      <c r="B27" s="363" t="s">
        <v>155</v>
      </c>
      <c r="C27" s="364">
        <v>0</v>
      </c>
      <c r="D27" s="365">
        <v>0</v>
      </c>
      <c r="E27" s="393">
        <v>-81.72</v>
      </c>
      <c r="F27" s="394">
        <f t="shared" si="8"/>
        <v>1094</v>
      </c>
      <c r="G27" s="394">
        <f t="shared" si="9"/>
        <v>1094</v>
      </c>
      <c r="H27" s="394">
        <f t="shared" si="16"/>
        <v>1094</v>
      </c>
      <c r="I27" s="394">
        <f t="shared" si="17"/>
        <v>0</v>
      </c>
      <c r="J27" s="394">
        <f t="shared" si="0"/>
        <v>0</v>
      </c>
      <c r="K27" s="394">
        <f t="shared" si="1"/>
        <v>0</v>
      </c>
      <c r="L27" s="394">
        <f t="shared" si="18"/>
        <v>0</v>
      </c>
      <c r="M27" s="394">
        <f t="shared" si="2"/>
        <v>0</v>
      </c>
      <c r="N27" s="394">
        <f t="shared" si="3"/>
        <v>0</v>
      </c>
      <c r="O27" s="394">
        <f t="shared" si="19"/>
        <v>0</v>
      </c>
      <c r="P27" s="394">
        <f t="shared" si="4"/>
        <v>0</v>
      </c>
      <c r="Q27" s="394">
        <f t="shared" si="5"/>
        <v>0</v>
      </c>
      <c r="R27" s="394">
        <f t="shared" si="20"/>
        <v>1094</v>
      </c>
      <c r="S27" s="394">
        <f t="shared" si="21"/>
        <v>1094</v>
      </c>
      <c r="T27" s="394" t="e">
        <f ca="1">figintl(E27,1,D27,"X",#REF!)</f>
        <v>#NAME?</v>
      </c>
      <c r="U27" s="394" t="str">
        <f t="shared" si="6"/>
        <v/>
      </c>
    </row>
    <row r="28" spans="1:21" s="370" customFormat="1" ht="12.5" hidden="1" outlineLevel="1">
      <c r="A28" s="392">
        <f t="shared" si="22"/>
        <v>0</v>
      </c>
      <c r="B28" s="371" t="s">
        <v>156</v>
      </c>
      <c r="C28" s="372">
        <v>0</v>
      </c>
      <c r="D28" s="373">
        <v>0</v>
      </c>
      <c r="E28" s="395">
        <v>-17.329999999999984</v>
      </c>
      <c r="F28" s="396">
        <f t="shared" si="8"/>
        <v>1094</v>
      </c>
      <c r="G28" s="396">
        <f t="shared" si="9"/>
        <v>1094</v>
      </c>
      <c r="H28" s="396">
        <f t="shared" si="16"/>
        <v>1094</v>
      </c>
      <c r="I28" s="396">
        <f t="shared" si="17"/>
        <v>0</v>
      </c>
      <c r="J28" s="396">
        <f t="shared" si="0"/>
        <v>0</v>
      </c>
      <c r="K28" s="396">
        <f t="shared" si="1"/>
        <v>0</v>
      </c>
      <c r="L28" s="396">
        <f t="shared" si="18"/>
        <v>0</v>
      </c>
      <c r="M28" s="396">
        <f t="shared" si="2"/>
        <v>0</v>
      </c>
      <c r="N28" s="396">
        <f t="shared" si="3"/>
        <v>0</v>
      </c>
      <c r="O28" s="396">
        <f t="shared" si="19"/>
        <v>0</v>
      </c>
      <c r="P28" s="396">
        <f t="shared" si="4"/>
        <v>0</v>
      </c>
      <c r="Q28" s="396">
        <f t="shared" si="5"/>
        <v>0</v>
      </c>
      <c r="R28" s="396">
        <f t="shared" si="20"/>
        <v>1094</v>
      </c>
      <c r="S28" s="396">
        <f t="shared" si="21"/>
        <v>1094</v>
      </c>
      <c r="T28" s="396" t="e">
        <f ca="1">figintl(E28,1,D28,"X",#REF!)</f>
        <v>#NAME?</v>
      </c>
      <c r="U28" s="396" t="str">
        <f t="shared" si="6"/>
        <v/>
      </c>
    </row>
    <row r="29" spans="1:21" s="400" customFormat="1" ht="12.5" hidden="1" outlineLevel="1" collapsed="1">
      <c r="A29" s="399">
        <f t="shared" si="22"/>
        <v>0</v>
      </c>
      <c r="B29" s="367" t="s">
        <v>161</v>
      </c>
      <c r="C29" s="386">
        <v>0</v>
      </c>
      <c r="D29" s="368">
        <v>0</v>
      </c>
      <c r="E29" s="387">
        <v>1093.94</v>
      </c>
      <c r="F29" s="388">
        <f t="shared" si="8"/>
        <v>1094</v>
      </c>
      <c r="G29" s="388">
        <f t="shared" si="9"/>
        <v>1094</v>
      </c>
      <c r="H29" s="388">
        <f t="shared" si="16"/>
        <v>1094</v>
      </c>
      <c r="I29" s="388">
        <f t="shared" si="17"/>
        <v>0</v>
      </c>
      <c r="J29" s="388">
        <f t="shared" si="0"/>
        <v>0</v>
      </c>
      <c r="K29" s="388">
        <f t="shared" si="1"/>
        <v>0</v>
      </c>
      <c r="L29" s="388">
        <f t="shared" si="18"/>
        <v>0</v>
      </c>
      <c r="M29" s="388">
        <f t="shared" si="2"/>
        <v>0</v>
      </c>
      <c r="N29" s="388">
        <f t="shared" si="3"/>
        <v>0</v>
      </c>
      <c r="O29" s="388">
        <f t="shared" si="19"/>
        <v>0</v>
      </c>
      <c r="P29" s="388">
        <f t="shared" si="4"/>
        <v>0</v>
      </c>
      <c r="Q29" s="388">
        <f t="shared" si="5"/>
        <v>0</v>
      </c>
      <c r="R29" s="388">
        <f t="shared" si="20"/>
        <v>1094</v>
      </c>
      <c r="S29" s="388">
        <f t="shared" si="21"/>
        <v>1094</v>
      </c>
      <c r="T29" s="388" t="e">
        <f ca="1">figintl(E29,1,D29,"X",#REF!)</f>
        <v>#NAME?</v>
      </c>
      <c r="U29" s="388" t="str">
        <f t="shared" si="6"/>
        <v/>
      </c>
    </row>
    <row r="30" spans="1:21" s="405" customFormat="1" ht="12.5" hidden="1" outlineLevel="1">
      <c r="A30" s="401"/>
      <c r="B30" s="402"/>
      <c r="C30" s="380"/>
      <c r="D30" s="403"/>
      <c r="E30" s="404"/>
      <c r="F30" s="404"/>
      <c r="G30" s="404"/>
      <c r="H30" s="404"/>
      <c r="I30" s="404"/>
      <c r="J30" s="404"/>
      <c r="K30" s="404"/>
      <c r="L30" s="404"/>
      <c r="M30" s="404"/>
      <c r="N30" s="404"/>
      <c r="O30" s="404"/>
      <c r="P30" s="404"/>
      <c r="Q30" s="404"/>
      <c r="R30" s="404"/>
      <c r="S30" s="404"/>
      <c r="T30" s="404"/>
      <c r="U30" s="404" t="str">
        <f t="shared" si="6"/>
        <v/>
      </c>
    </row>
    <row r="31" spans="1:21" s="405" customFormat="1" ht="12.5" hidden="1" outlineLevel="1">
      <c r="A31" s="401"/>
      <c r="B31" s="402"/>
      <c r="C31" s="380"/>
      <c r="D31" s="403"/>
      <c r="E31" s="404"/>
      <c r="F31" s="404"/>
      <c r="G31" s="404"/>
      <c r="H31" s="404"/>
      <c r="I31" s="404"/>
      <c r="J31" s="404"/>
      <c r="K31" s="404"/>
      <c r="L31" s="404"/>
      <c r="M31" s="404"/>
      <c r="N31" s="404"/>
      <c r="O31" s="404"/>
      <c r="P31" s="404"/>
      <c r="Q31" s="404"/>
      <c r="R31" s="404"/>
      <c r="S31" s="404"/>
      <c r="T31" s="404"/>
      <c r="U31" s="404" t="str">
        <f t="shared" si="6"/>
        <v/>
      </c>
    </row>
    <row r="32" spans="1:21" s="405" customFormat="1" ht="12.5" hidden="1" outlineLevel="1">
      <c r="A32" s="401"/>
      <c r="B32" s="406"/>
      <c r="C32" s="407"/>
      <c r="D32" s="408"/>
      <c r="E32" s="409"/>
      <c r="F32" s="409"/>
      <c r="G32" s="404"/>
      <c r="H32" s="409"/>
      <c r="I32" s="404"/>
      <c r="J32" s="404"/>
      <c r="K32" s="409"/>
      <c r="L32" s="404"/>
      <c r="M32" s="409"/>
      <c r="N32" s="404"/>
      <c r="O32" s="409"/>
      <c r="P32" s="404"/>
      <c r="Q32" s="409"/>
      <c r="R32" s="409"/>
      <c r="S32" s="409"/>
      <c r="T32" s="404"/>
      <c r="U32" s="409" t="str">
        <f t="shared" si="6"/>
        <v/>
      </c>
    </row>
    <row r="33" spans="2:21" ht="12.5" collapsed="1">
      <c r="B33" s="383"/>
      <c r="C33" s="383"/>
      <c r="D33" s="410"/>
      <c r="E33" s="410"/>
      <c r="F33" s="410"/>
      <c r="G33" s="410"/>
      <c r="H33" s="410"/>
      <c r="I33" s="410"/>
      <c r="J33" s="410"/>
      <c r="K33" s="410"/>
      <c r="L33" s="410"/>
      <c r="M33" s="410"/>
      <c r="N33" s="410"/>
      <c r="O33" s="410"/>
      <c r="P33" s="410"/>
      <c r="Q33" s="410"/>
      <c r="R33" s="410"/>
      <c r="S33" s="410"/>
      <c r="T33" s="383"/>
      <c r="U33" s="384"/>
    </row>
    <row r="34" spans="2:21" ht="12.75" customHeight="1">
      <c r="D34" s="411"/>
      <c r="E34" s="411"/>
      <c r="F34" s="411"/>
      <c r="G34" s="411"/>
      <c r="H34" s="411"/>
      <c r="I34" s="411"/>
      <c r="J34" s="411"/>
      <c r="K34" s="411"/>
      <c r="L34" s="411"/>
      <c r="M34" s="411"/>
      <c r="N34" s="411"/>
      <c r="O34" s="411"/>
      <c r="P34" s="411"/>
      <c r="Q34" s="411"/>
      <c r="R34" s="411"/>
      <c r="S34" s="411"/>
    </row>
    <row r="35" spans="2:21" ht="12.75" customHeight="1">
      <c r="D35" s="411"/>
      <c r="E35" s="411"/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</row>
    <row r="36" spans="2:21" ht="12.75" customHeight="1">
      <c r="D36" s="411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</row>
    <row r="37" spans="2:21" ht="12.75" customHeight="1">
      <c r="D37" s="411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</row>
    <row r="38" spans="2:21" ht="12.75" customHeight="1">
      <c r="D38" s="411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</row>
    <row r="39" spans="2:21" ht="12.75" customHeight="1"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</row>
    <row r="40" spans="2:21" ht="12.75" customHeight="1">
      <c r="D40" s="411"/>
      <c r="E40" s="411"/>
      <c r="F40" s="411"/>
      <c r="G40" s="411"/>
      <c r="H40" s="411"/>
      <c r="I40" s="411"/>
      <c r="J40" s="411"/>
      <c r="K40" s="411"/>
      <c r="L40" s="411"/>
      <c r="M40" s="411"/>
      <c r="N40" s="411"/>
      <c r="O40" s="411"/>
      <c r="P40" s="411"/>
      <c r="Q40" s="411"/>
      <c r="R40" s="411"/>
      <c r="S40" s="411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48" customWidth="1"/>
    <col min="2" max="2" width="34.26953125" style="349" bestFit="1" customWidth="1"/>
    <col min="3" max="20" width="8.7265625" style="349" customWidth="1"/>
    <col min="21" max="21" width="48.81640625" style="350" customWidth="1"/>
    <col min="22" max="22" width="3" style="349" customWidth="1"/>
    <col min="23" max="28" width="10.7265625" style="349" customWidth="1"/>
    <col min="29" max="30" width="8.7265625" style="349" customWidth="1"/>
    <col min="31" max="31" width="3" style="349" customWidth="1"/>
    <col min="32" max="16384" width="9.1796875" style="349"/>
  </cols>
  <sheetData>
    <row r="1" spans="1:21" ht="12.5"/>
    <row r="2" spans="1:21" ht="13">
      <c r="A2" s="348" t="s">
        <v>17</v>
      </c>
      <c r="B2" s="351" t="s">
        <v>26</v>
      </c>
      <c r="C2" s="352"/>
      <c r="D2" s="352"/>
      <c r="E2" s="352"/>
      <c r="F2" s="352"/>
      <c r="R2" s="349" t="s">
        <v>48</v>
      </c>
      <c r="S2" s="349">
        <f>SIGN($E$5)</f>
        <v>1</v>
      </c>
      <c r="U2" s="353" t="s">
        <v>20</v>
      </c>
    </row>
    <row r="3" spans="1:21" ht="39">
      <c r="A3" s="354" t="s">
        <v>17</v>
      </c>
      <c r="B3" s="355" t="s">
        <v>5</v>
      </c>
      <c r="C3" s="355" t="s">
        <v>10</v>
      </c>
      <c r="D3" s="355" t="s">
        <v>8</v>
      </c>
      <c r="E3" s="355" t="s">
        <v>1</v>
      </c>
      <c r="F3" s="355" t="s">
        <v>18</v>
      </c>
      <c r="G3" s="355" t="s">
        <v>19</v>
      </c>
      <c r="H3" s="355" t="s">
        <v>2</v>
      </c>
      <c r="I3" s="355" t="s">
        <v>22</v>
      </c>
      <c r="J3" s="355" t="s">
        <v>23</v>
      </c>
      <c r="K3" s="355" t="s">
        <v>27</v>
      </c>
      <c r="L3" s="355" t="s">
        <v>42</v>
      </c>
      <c r="M3" s="355" t="s">
        <v>45</v>
      </c>
      <c r="N3" s="355" t="s">
        <v>44</v>
      </c>
      <c r="O3" s="355" t="s">
        <v>43</v>
      </c>
      <c r="P3" s="355" t="s">
        <v>47</v>
      </c>
      <c r="Q3" s="355" t="s">
        <v>46</v>
      </c>
      <c r="R3" s="356" t="s">
        <v>3</v>
      </c>
      <c r="S3" s="356" t="s">
        <v>4</v>
      </c>
      <c r="T3" s="356" t="s">
        <v>40</v>
      </c>
      <c r="U3" s="356" t="s">
        <v>41</v>
      </c>
    </row>
    <row r="4" spans="1:21" ht="12.5" hidden="1" outlineLevel="1">
      <c r="A4" s="354"/>
      <c r="B4" s="385">
        <v>0</v>
      </c>
      <c r="C4" s="385">
        <v>0</v>
      </c>
      <c r="D4" s="385">
        <v>0</v>
      </c>
      <c r="E4" s="385">
        <v>0</v>
      </c>
      <c r="F4" s="385">
        <v>0</v>
      </c>
      <c r="G4" s="385">
        <v>0</v>
      </c>
      <c r="H4" s="385">
        <v>0</v>
      </c>
      <c r="I4" s="385">
        <v>0</v>
      </c>
      <c r="J4" s="385">
        <v>0</v>
      </c>
      <c r="K4" s="385">
        <v>0</v>
      </c>
      <c r="L4" s="385">
        <v>0</v>
      </c>
      <c r="M4" s="385">
        <v>0</v>
      </c>
      <c r="N4" s="385">
        <v>0</v>
      </c>
      <c r="O4" s="385">
        <v>0</v>
      </c>
      <c r="P4" s="385">
        <v>0</v>
      </c>
      <c r="Q4" s="385">
        <v>0</v>
      </c>
      <c r="R4" s="385">
        <v>0</v>
      </c>
      <c r="S4" s="385">
        <v>0</v>
      </c>
      <c r="T4" s="385">
        <v>0</v>
      </c>
      <c r="U4" s="385">
        <v>0</v>
      </c>
    </row>
    <row r="5" spans="1:21" ht="12.5" collapsed="1">
      <c r="A5" s="348" t="str">
        <f>IF(OR(C5=0,C5="S",C5="+S"),0,C5)</f>
        <v>X</v>
      </c>
      <c r="B5" s="367" t="s">
        <v>142</v>
      </c>
      <c r="C5" s="386" t="s">
        <v>7</v>
      </c>
      <c r="D5" s="368">
        <v>0</v>
      </c>
      <c r="E5" s="387">
        <v>3228.5487056075699</v>
      </c>
      <c r="F5" s="388">
        <f>IF($C5="X",0,IF(AND(OR($C5="S",$C5="+S"),OR($C4="X",$C4="+X")),F4,G4))</f>
        <v>0</v>
      </c>
      <c r="G5" s="388">
        <f>F5+IF($C5=0,0,$E5)</f>
        <v>3228.5487056075699</v>
      </c>
      <c r="H5" s="388">
        <f>IF(F5=0,0,IF(SIGN(F5)=SIGN(G5),IF(SIGN(F5)&gt;0,MIN(F5:G5),MAX(F5:G5)),0))</f>
        <v>0</v>
      </c>
      <c r="I5" s="388">
        <f>IF(AND($C7="S",$C5="X"),IF($C7="S",$I7,0),IF(OR($C5="X",$C5="S"),E5,0))</f>
        <v>3228.5487056075699</v>
      </c>
      <c r="J5" s="388">
        <f>IF(AND($C7="S",$C5="X"),IF($C8="S",$I8,0),0)</f>
        <v>0</v>
      </c>
      <c r="K5" s="388">
        <f>IF(AND($C7="S",$C5="X"),IF($C9="S",$I9,0),0)</f>
        <v>0</v>
      </c>
      <c r="L5" s="388">
        <f>IF(AND($C7="+S",$C5="+X"),IF($C7="+S",$L7,0),IF(OR($C5="+X",$C5="+S"),IF($H5&gt;0,ABS(E5),IF($H5&lt;0,0,IF(E5=0,0,MAX($F5:$G5)))),0))</f>
        <v>0</v>
      </c>
      <c r="M5" s="388">
        <f>IF(AND($C7="+S",$C5="+X"),IF($C8="+S",$L8,0),0)</f>
        <v>0</v>
      </c>
      <c r="N5" s="388">
        <f>IF(AND($C7="+S",$C5="+X"),IF($C9="+S",$L9,0),0)</f>
        <v>0</v>
      </c>
      <c r="O5" s="388">
        <f>IF(AND($C7="+S",$C5="+X"),IF($C7="+S",$O7,0),IF(OR($C5="+X",$C5="+S"),IF($H5&gt;0,0,IF($H5&lt;0,-ABS(E5),IF(E5=0,0,MIN($F5:$G5)))),0))</f>
        <v>0</v>
      </c>
      <c r="P5" s="388">
        <f>IF(AND($C7="+S",$C5="+X"),IF($C8="+S",$O8,0),0)</f>
        <v>0</v>
      </c>
      <c r="Q5" s="388">
        <f>IF(AND($C7="+S",$C5="+X"),IF($C9="+S",$O9,0),0)</f>
        <v>0</v>
      </c>
      <c r="R5" s="388">
        <f>IF($S$2&lt;0,MIN(F5:G5),MAX(F5:G5))</f>
        <v>3228.5487056075699</v>
      </c>
      <c r="S5" s="388">
        <f>IF($S$2&lt;0,MAX(F5:G5),MIN(F5:G5))</f>
        <v>0</v>
      </c>
      <c r="T5" s="388" t="e">
        <f ca="1">figintl(E5,1,D5,"X",#REF!)</f>
        <v>#NAME?</v>
      </c>
      <c r="U5" s="388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48" t="str">
        <f t="shared" ref="A6" si="1">IF(OR(C6=0,C6="S",C6="+S"),0,C6)</f>
        <v>+X</v>
      </c>
      <c r="B6" s="375" t="s">
        <v>175</v>
      </c>
      <c r="C6" s="376" t="s">
        <v>14</v>
      </c>
      <c r="D6" s="377">
        <v>0</v>
      </c>
      <c r="E6" s="389">
        <v>-1265.8899999999999</v>
      </c>
      <c r="F6" s="390">
        <f t="shared" ref="F6:F7" si="2">IF($C6="X",0,IF(AND(OR($C6="S",$C6="+S"),OR($C5="X",$C5="+X")),F5,G5))</f>
        <v>3228.5487056075699</v>
      </c>
      <c r="G6" s="390">
        <f t="shared" ref="G6:G7" si="3">F6+IF($C6=0,0,$E6)</f>
        <v>1962.65870560757</v>
      </c>
      <c r="H6" s="390">
        <f t="shared" ref="H6:H7" si="4">IF(F6=0,0,IF(SIGN(F6)=SIGN(G6),IF(SIGN(F6)&gt;0,MIN(F6:G6),MAX(F6:G6)),0))</f>
        <v>1962.65870560757</v>
      </c>
      <c r="I6" s="390">
        <f t="shared" ref="I6:I7" si="5">IF(AND($C7="S",$C6="X"),IF($C7="S",$I7,0),IF(OR($C6="X",$C6="S"),E6,0))</f>
        <v>0</v>
      </c>
      <c r="J6" s="390">
        <f t="shared" ref="J6:J31" si="6">IF(AND($C7="S",$C6="X"),IF($C8="S",$I8,0),0)</f>
        <v>0</v>
      </c>
      <c r="K6" s="390">
        <f t="shared" ref="K6:K31" si="7">IF(AND($C7="S",$C6="X"),IF($C9="S",$I9,0),0)</f>
        <v>0</v>
      </c>
      <c r="L6" s="391">
        <f>ABS(E6)</f>
        <v>1265.8899999999999</v>
      </c>
      <c r="M6" s="391">
        <v>0</v>
      </c>
      <c r="N6" s="391">
        <v>0</v>
      </c>
      <c r="O6" s="390">
        <f t="shared" ref="O6:O7" si="8">IF(AND($C7="+S",$C6="+X"),IF($C7="+S",$O7,0),IF(OR($C6="+X",$C6="+S"),IF($H6&gt;0,0,IF($H6&lt;0,-ABS(E6),IF(E6=0,0,MIN($F6:$G6)))),0))</f>
        <v>0</v>
      </c>
      <c r="P6" s="390">
        <f t="shared" ref="P6:P31" si="9">IF(AND($C7="+S",$C6="+X"),IF($C8="+S",$O8,0),0)</f>
        <v>0</v>
      </c>
      <c r="Q6" s="390">
        <f t="shared" ref="Q6:Q31" si="10">IF(AND($C7="+S",$C6="+X"),IF($C9="+S",$O9,0),0)</f>
        <v>0</v>
      </c>
      <c r="R6" s="390">
        <f t="shared" ref="R6:R7" si="11">IF($S$2&lt;0,MIN(F6:G6),MAX(F6:G6))</f>
        <v>3228.5487056075699</v>
      </c>
      <c r="S6" s="390">
        <f t="shared" ref="S6:S7" si="12">IF($S$2&lt;0,MAX(F6:G6),MIN(F6:G6))</f>
        <v>1962.65870560757</v>
      </c>
      <c r="T6" s="390" t="e">
        <f ca="1">figintl(E6,1,D6,"X",#REF!)</f>
        <v>#NAME?</v>
      </c>
      <c r="U6" s="391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370" customFormat="1" ht="12.5" hidden="1" outlineLevel="1">
      <c r="A7" s="392">
        <f t="shared" ref="A7:A22" si="13">IF(OR(C7=0,C7="S",C7="+S"),0,C7)</f>
        <v>0</v>
      </c>
      <c r="B7" s="363" t="s">
        <v>76</v>
      </c>
      <c r="C7" s="364" t="s">
        <v>149</v>
      </c>
      <c r="D7" s="365">
        <v>0</v>
      </c>
      <c r="E7" s="393">
        <v>-1021.89</v>
      </c>
      <c r="F7" s="394">
        <f t="shared" si="2"/>
        <v>3228.5487056075699</v>
      </c>
      <c r="G7" s="394">
        <f t="shared" si="3"/>
        <v>2206.65870560757</v>
      </c>
      <c r="H7" s="394">
        <f t="shared" si="4"/>
        <v>2206.65870560757</v>
      </c>
      <c r="I7" s="394">
        <f t="shared" si="5"/>
        <v>0</v>
      </c>
      <c r="J7" s="394">
        <f t="shared" si="6"/>
        <v>0</v>
      </c>
      <c r="K7" s="394">
        <f t="shared" si="7"/>
        <v>0</v>
      </c>
      <c r="L7" s="394">
        <f t="shared" ref="L7" si="14">IF(AND($C8="+S",$C7="+X"),IF($C8="+S",$L8,0),IF(OR($C7="+X",$C7="+S"),IF($H7&gt;0,ABS(E7),IF($H7&lt;0,0,IF(E7=0,0,MAX($F7:$G7)))),0))</f>
        <v>1021.89</v>
      </c>
      <c r="M7" s="394">
        <f t="shared" ref="M7:M31" si="15">IF(AND($C8="+S",$C7="+X"),IF($C9="+S",$L9,0),0)</f>
        <v>0</v>
      </c>
      <c r="N7" s="394">
        <f t="shared" ref="N7:N31" si="16">IF(AND($C8="+S",$C7="+X"),IF($C10="+S",$L10,0),0)</f>
        <v>0</v>
      </c>
      <c r="O7" s="394">
        <f t="shared" si="8"/>
        <v>0</v>
      </c>
      <c r="P7" s="394">
        <f t="shared" si="9"/>
        <v>0</v>
      </c>
      <c r="Q7" s="394">
        <f t="shared" si="10"/>
        <v>0</v>
      </c>
      <c r="R7" s="394">
        <f t="shared" si="11"/>
        <v>3228.5487056075699</v>
      </c>
      <c r="S7" s="394">
        <f t="shared" si="12"/>
        <v>2206.65870560757</v>
      </c>
      <c r="T7" s="394" t="e">
        <f ca="1">figintl(E7,1,D7,"X",#REF!)</f>
        <v>#NAME?</v>
      </c>
      <c r="U7" s="394" t="e">
        <f t="shared" ca="1" si="0"/>
        <v>#NAME?</v>
      </c>
    </row>
    <row r="8" spans="1:21" s="370" customFormat="1" ht="12.5" hidden="1" outlineLevel="1">
      <c r="A8" s="392">
        <f t="shared" si="13"/>
        <v>0</v>
      </c>
      <c r="B8" s="371" t="s">
        <v>143</v>
      </c>
      <c r="C8" s="372" t="s">
        <v>149</v>
      </c>
      <c r="D8" s="373">
        <v>0</v>
      </c>
      <c r="E8" s="395">
        <v>-244</v>
      </c>
      <c r="F8" s="396">
        <f t="shared" ref="F8:F31" si="17">IF($C8="X",0,IF(AND(OR($C8="S",$C8="+S"),OR($C7="X",$C7="+X")),F7,G7))</f>
        <v>2206.65870560757</v>
      </c>
      <c r="G8" s="396">
        <f t="shared" ref="G8:G31" si="18">F8+IF($C8=0,0,$E8)</f>
        <v>1962.65870560757</v>
      </c>
      <c r="H8" s="396">
        <f t="shared" ref="H8:H31" si="19">IF(F8=0,0,IF(SIGN(F8)=SIGN(G8),IF(SIGN(F8)&gt;0,MIN(F8:G8),MAX(F8:G8)),0))</f>
        <v>1962.65870560757</v>
      </c>
      <c r="I8" s="396">
        <f t="shared" ref="I8:I31" si="20">IF(AND($C9="S",$C8="X"),IF($C9="S",$I9,0),IF(OR($C8="X",$C8="S"),E8,0))</f>
        <v>0</v>
      </c>
      <c r="J8" s="396">
        <f t="shared" si="6"/>
        <v>0</v>
      </c>
      <c r="K8" s="396">
        <f t="shared" si="7"/>
        <v>0</v>
      </c>
      <c r="L8" s="396">
        <f t="shared" ref="L8:L31" si="21">IF(AND($C9="+S",$C8="+X"),IF($C9="+S",$L9,0),IF(OR($C8="+X",$C8="+S"),IF($H8&gt;0,ABS(E8),IF($H8&lt;0,0,IF(E8=0,0,MAX($F8:$G8)))),0))</f>
        <v>244</v>
      </c>
      <c r="M8" s="396">
        <f t="shared" si="15"/>
        <v>0</v>
      </c>
      <c r="N8" s="396">
        <f t="shared" si="16"/>
        <v>0</v>
      </c>
      <c r="O8" s="396">
        <f t="shared" ref="O8:O31" si="22">IF(AND($C9="+S",$C8="+X"),IF($C9="+S",$O9,0),IF(OR($C8="+X",$C8="+S"),IF($H8&gt;0,0,IF($H8&lt;0,-ABS(E8),IF(E8=0,0,MIN($F8:$G8)))),0))</f>
        <v>0</v>
      </c>
      <c r="P8" s="396">
        <f t="shared" si="9"/>
        <v>0</v>
      </c>
      <c r="Q8" s="396">
        <f t="shared" si="10"/>
        <v>0</v>
      </c>
      <c r="R8" s="396">
        <f t="shared" ref="R8:R31" si="23">IF($S$2&lt;0,MIN(F8:G8),MAX(F8:G8))</f>
        <v>2206.65870560757</v>
      </c>
      <c r="S8" s="396">
        <f t="shared" ref="S8:S31" si="24">IF($S$2&lt;0,MAX(F8:G8),MIN(F8:G8))</f>
        <v>1962.65870560757</v>
      </c>
      <c r="T8" s="396" t="e">
        <f ca="1">figintl(E8,1,D8,"X",#REF!)</f>
        <v>#NAME?</v>
      </c>
      <c r="U8" s="396" t="e">
        <f t="shared" ca="1" si="0"/>
        <v>#NAME?</v>
      </c>
    </row>
    <row r="9" spans="1:21" s="370" customFormat="1" ht="12.5" hidden="1" outlineLevel="1">
      <c r="A9" s="392">
        <f t="shared" si="13"/>
        <v>0</v>
      </c>
      <c r="B9" s="363" t="s">
        <v>144</v>
      </c>
      <c r="C9" s="364">
        <v>0</v>
      </c>
      <c r="D9" s="365">
        <v>0</v>
      </c>
      <c r="E9" s="393">
        <v>0</v>
      </c>
      <c r="F9" s="394">
        <f t="shared" si="17"/>
        <v>1962.65870560757</v>
      </c>
      <c r="G9" s="394">
        <f t="shared" si="18"/>
        <v>1962.65870560757</v>
      </c>
      <c r="H9" s="394">
        <f t="shared" si="19"/>
        <v>1962.65870560757</v>
      </c>
      <c r="I9" s="394">
        <f t="shared" si="20"/>
        <v>0</v>
      </c>
      <c r="J9" s="394">
        <f t="shared" si="6"/>
        <v>0</v>
      </c>
      <c r="K9" s="394">
        <f t="shared" si="7"/>
        <v>0</v>
      </c>
      <c r="L9" s="394">
        <f t="shared" si="21"/>
        <v>0</v>
      </c>
      <c r="M9" s="394">
        <f t="shared" si="15"/>
        <v>0</v>
      </c>
      <c r="N9" s="394">
        <f t="shared" si="16"/>
        <v>0</v>
      </c>
      <c r="O9" s="394">
        <f t="shared" si="22"/>
        <v>0</v>
      </c>
      <c r="P9" s="394">
        <f t="shared" si="9"/>
        <v>0</v>
      </c>
      <c r="Q9" s="394">
        <f t="shared" si="10"/>
        <v>0</v>
      </c>
      <c r="R9" s="394">
        <f t="shared" si="23"/>
        <v>1962.65870560757</v>
      </c>
      <c r="S9" s="394">
        <f t="shared" si="24"/>
        <v>1962.65870560757</v>
      </c>
      <c r="T9" s="394" t="e">
        <f ca="1">figintl(E9,1,D9,"X",#REF!)</f>
        <v>#NAME?</v>
      </c>
      <c r="U9" s="394" t="str">
        <f t="shared" si="0"/>
        <v/>
      </c>
    </row>
    <row r="10" spans="1:21" s="370" customFormat="1" ht="12.5" hidden="1" outlineLevel="1">
      <c r="A10" s="392">
        <f t="shared" si="13"/>
        <v>0</v>
      </c>
      <c r="B10" s="371" t="s">
        <v>145</v>
      </c>
      <c r="C10" s="372">
        <v>0</v>
      </c>
      <c r="D10" s="373">
        <v>0</v>
      </c>
      <c r="E10" s="395">
        <v>0</v>
      </c>
      <c r="F10" s="396">
        <f t="shared" si="17"/>
        <v>1962.65870560757</v>
      </c>
      <c r="G10" s="396">
        <f t="shared" si="18"/>
        <v>1962.65870560757</v>
      </c>
      <c r="H10" s="396">
        <f t="shared" si="19"/>
        <v>1962.65870560757</v>
      </c>
      <c r="I10" s="396">
        <f t="shared" si="20"/>
        <v>0</v>
      </c>
      <c r="J10" s="396">
        <f t="shared" si="6"/>
        <v>0</v>
      </c>
      <c r="K10" s="396">
        <f t="shared" si="7"/>
        <v>0</v>
      </c>
      <c r="L10" s="396">
        <f t="shared" si="21"/>
        <v>0</v>
      </c>
      <c r="M10" s="396">
        <f t="shared" si="15"/>
        <v>0</v>
      </c>
      <c r="N10" s="396">
        <f t="shared" si="16"/>
        <v>0</v>
      </c>
      <c r="O10" s="396">
        <f t="shared" si="22"/>
        <v>0</v>
      </c>
      <c r="P10" s="396">
        <f t="shared" si="9"/>
        <v>0</v>
      </c>
      <c r="Q10" s="396">
        <f t="shared" si="10"/>
        <v>0</v>
      </c>
      <c r="R10" s="396">
        <f t="shared" si="23"/>
        <v>1962.65870560757</v>
      </c>
      <c r="S10" s="396">
        <f t="shared" si="24"/>
        <v>1962.65870560757</v>
      </c>
      <c r="T10" s="396" t="e">
        <f ca="1">figintl(E10,1,D10,"X",#REF!)</f>
        <v>#NAME?</v>
      </c>
      <c r="U10" s="396" t="str">
        <f t="shared" si="0"/>
        <v/>
      </c>
    </row>
    <row r="11" spans="1:21" ht="12.5" collapsed="1">
      <c r="A11" s="348" t="str">
        <f t="shared" ref="A11:A18" si="25">IF(OR(C11=0,C11="S",C11="+S"),0,C11)</f>
        <v>+X</v>
      </c>
      <c r="B11" s="358" t="s">
        <v>147</v>
      </c>
      <c r="C11" s="359" t="s">
        <v>14</v>
      </c>
      <c r="D11" s="360">
        <v>0</v>
      </c>
      <c r="E11" s="397">
        <v>-328</v>
      </c>
      <c r="F11" s="390">
        <f t="shared" ref="F11:F18" si="26">IF($C11="X",0,IF(AND(OR($C11="S",$C11="+S"),OR($C10="X",$C10="+X")),F10,G10))</f>
        <v>1962.65870560757</v>
      </c>
      <c r="G11" s="390">
        <f t="shared" ref="G11:G18" si="27">F11+IF($C11=0,0,$E11)</f>
        <v>1634.65870560757</v>
      </c>
      <c r="H11" s="390">
        <f t="shared" ref="H11:H18" si="28">IF(F11=0,0,IF(SIGN(F11)=SIGN(G11),IF(SIGN(F11)&gt;0,MIN(F11:G11),MAX(F11:G11)),0))</f>
        <v>1634.65870560757</v>
      </c>
      <c r="I11" s="390">
        <f t="shared" ref="I11:I18" si="29">IF(AND($C12="S",$C11="X"),IF($C12="S",$I12,0),IF(OR($C11="X",$C11="S"),E11,0))</f>
        <v>0</v>
      </c>
      <c r="J11" s="390">
        <f t="shared" si="6"/>
        <v>0</v>
      </c>
      <c r="K11" s="390">
        <f t="shared" si="7"/>
        <v>0</v>
      </c>
      <c r="L11" s="391">
        <f>ABS(E11)</f>
        <v>328</v>
      </c>
      <c r="M11" s="391">
        <v>0</v>
      </c>
      <c r="N11" s="391">
        <v>0</v>
      </c>
      <c r="O11" s="390">
        <f t="shared" ref="O11:O18" si="30">IF(AND($C12="+S",$C11="+X"),IF($C12="+S",$O12,0),IF(OR($C11="+X",$C11="+S"),IF($H11&gt;0,0,IF($H11&lt;0,-ABS(E11),IF(E11=0,0,MIN($F11:$G11)))),0))</f>
        <v>0</v>
      </c>
      <c r="P11" s="390">
        <f t="shared" si="9"/>
        <v>0</v>
      </c>
      <c r="Q11" s="390">
        <f t="shared" si="10"/>
        <v>0</v>
      </c>
      <c r="R11" s="390">
        <f t="shared" ref="R11:R18" si="31">IF($S$2&lt;0,MIN(F11:G11),MAX(F11:G11))</f>
        <v>1962.65870560757</v>
      </c>
      <c r="S11" s="390">
        <f t="shared" ref="S11:S18" si="32">IF($S$2&lt;0,MAX(F11:G11),MIN(F11:G11))</f>
        <v>1634.65870560757</v>
      </c>
      <c r="T11" s="390" t="e">
        <f ca="1">figintl(E11,1,D11,"X",#REF!)</f>
        <v>#NAME?</v>
      </c>
      <c r="U11" s="390" t="e">
        <f t="shared" ca="1" si="0"/>
        <v>#NAME?</v>
      </c>
    </row>
    <row r="12" spans="1:21" s="370" customFormat="1" ht="12.5" hidden="1" outlineLevel="1">
      <c r="A12" s="392">
        <f t="shared" si="25"/>
        <v>0</v>
      </c>
      <c r="B12" s="363" t="s">
        <v>148</v>
      </c>
      <c r="C12" s="364" t="s">
        <v>149</v>
      </c>
      <c r="D12" s="365">
        <v>0</v>
      </c>
      <c r="E12" s="393">
        <v>-101</v>
      </c>
      <c r="F12" s="394">
        <f t="shared" si="26"/>
        <v>1962.65870560757</v>
      </c>
      <c r="G12" s="394">
        <f t="shared" si="27"/>
        <v>1861.65870560757</v>
      </c>
      <c r="H12" s="394">
        <f t="shared" si="28"/>
        <v>1861.65870560757</v>
      </c>
      <c r="I12" s="394">
        <f t="shared" si="29"/>
        <v>0</v>
      </c>
      <c r="J12" s="394">
        <f t="shared" si="6"/>
        <v>0</v>
      </c>
      <c r="K12" s="394">
        <f t="shared" si="7"/>
        <v>0</v>
      </c>
      <c r="L12" s="394">
        <f t="shared" ref="L12:L18" si="33">IF(AND($C13="+S",$C12="+X"),IF($C13="+S",$L13,0),IF(OR($C12="+X",$C12="+S"),IF($H12&gt;0,ABS(E12),IF($H12&lt;0,0,IF(E12=0,0,MAX($F12:$G12)))),0))</f>
        <v>101</v>
      </c>
      <c r="M12" s="394">
        <f t="shared" si="15"/>
        <v>0</v>
      </c>
      <c r="N12" s="394">
        <f t="shared" si="16"/>
        <v>0</v>
      </c>
      <c r="O12" s="394">
        <f t="shared" si="30"/>
        <v>0</v>
      </c>
      <c r="P12" s="394">
        <f t="shared" si="9"/>
        <v>0</v>
      </c>
      <c r="Q12" s="394">
        <f t="shared" si="10"/>
        <v>0</v>
      </c>
      <c r="R12" s="394">
        <f t="shared" si="31"/>
        <v>1962.65870560757</v>
      </c>
      <c r="S12" s="394">
        <f t="shared" si="32"/>
        <v>1861.65870560757</v>
      </c>
      <c r="T12" s="394" t="e">
        <f ca="1">figintl(E12,1,D12,"X",#REF!)</f>
        <v>#NAME?</v>
      </c>
      <c r="U12" s="394" t="e">
        <f t="shared" ca="1" si="0"/>
        <v>#NAME?</v>
      </c>
    </row>
    <row r="13" spans="1:21" s="370" customFormat="1" ht="12.5" hidden="1" outlineLevel="1">
      <c r="A13" s="392">
        <f t="shared" si="25"/>
        <v>0</v>
      </c>
      <c r="B13" s="363" t="s">
        <v>150</v>
      </c>
      <c r="C13" s="364" t="s">
        <v>149</v>
      </c>
      <c r="D13" s="365">
        <v>0</v>
      </c>
      <c r="E13" s="393">
        <v>-91</v>
      </c>
      <c r="F13" s="394">
        <f t="shared" si="26"/>
        <v>1861.65870560757</v>
      </c>
      <c r="G13" s="394">
        <f t="shared" si="27"/>
        <v>1770.65870560757</v>
      </c>
      <c r="H13" s="394">
        <f t="shared" si="28"/>
        <v>1770.65870560757</v>
      </c>
      <c r="I13" s="394">
        <f t="shared" si="29"/>
        <v>0</v>
      </c>
      <c r="J13" s="394">
        <f t="shared" si="6"/>
        <v>0</v>
      </c>
      <c r="K13" s="394">
        <f t="shared" si="7"/>
        <v>0</v>
      </c>
      <c r="L13" s="394">
        <f t="shared" si="33"/>
        <v>91</v>
      </c>
      <c r="M13" s="394">
        <f t="shared" si="15"/>
        <v>0</v>
      </c>
      <c r="N13" s="394">
        <f t="shared" si="16"/>
        <v>0</v>
      </c>
      <c r="O13" s="394">
        <f t="shared" si="30"/>
        <v>0</v>
      </c>
      <c r="P13" s="394">
        <f t="shared" si="9"/>
        <v>0</v>
      </c>
      <c r="Q13" s="394">
        <f t="shared" si="10"/>
        <v>0</v>
      </c>
      <c r="R13" s="394">
        <f t="shared" si="31"/>
        <v>1861.65870560757</v>
      </c>
      <c r="S13" s="394">
        <f t="shared" si="32"/>
        <v>1770.65870560757</v>
      </c>
      <c r="T13" s="394" t="e">
        <f ca="1">figintl(E13,1,D13,"X",#REF!)</f>
        <v>#NAME?</v>
      </c>
      <c r="U13" s="394" t="e">
        <f t="shared" ca="1" si="0"/>
        <v>#NAME?</v>
      </c>
    </row>
    <row r="14" spans="1:21" s="370" customFormat="1" ht="12.5" hidden="1" outlineLevel="1">
      <c r="A14" s="392">
        <f t="shared" si="25"/>
        <v>0</v>
      </c>
      <c r="B14" s="371" t="s">
        <v>54</v>
      </c>
      <c r="C14" s="372" t="s">
        <v>149</v>
      </c>
      <c r="D14" s="373">
        <v>0</v>
      </c>
      <c r="E14" s="395">
        <v>-136</v>
      </c>
      <c r="F14" s="396">
        <f t="shared" si="26"/>
        <v>1770.65870560757</v>
      </c>
      <c r="G14" s="396">
        <f t="shared" si="27"/>
        <v>1634.65870560757</v>
      </c>
      <c r="H14" s="396">
        <f t="shared" si="28"/>
        <v>1634.65870560757</v>
      </c>
      <c r="I14" s="396">
        <f t="shared" si="29"/>
        <v>0</v>
      </c>
      <c r="J14" s="396">
        <f t="shared" si="6"/>
        <v>0</v>
      </c>
      <c r="K14" s="396">
        <f t="shared" si="7"/>
        <v>0</v>
      </c>
      <c r="L14" s="396">
        <f t="shared" si="33"/>
        <v>136</v>
      </c>
      <c r="M14" s="396">
        <f t="shared" si="15"/>
        <v>0</v>
      </c>
      <c r="N14" s="396">
        <f t="shared" si="16"/>
        <v>0</v>
      </c>
      <c r="O14" s="396">
        <f t="shared" si="30"/>
        <v>0</v>
      </c>
      <c r="P14" s="396">
        <f t="shared" si="9"/>
        <v>0</v>
      </c>
      <c r="Q14" s="396">
        <f t="shared" si="10"/>
        <v>0</v>
      </c>
      <c r="R14" s="396">
        <f t="shared" si="31"/>
        <v>1770.65870560757</v>
      </c>
      <c r="S14" s="396">
        <f t="shared" si="32"/>
        <v>1634.65870560757</v>
      </c>
      <c r="T14" s="396" t="e">
        <f ca="1">figintl(E14,1,D14,"X",#REF!)</f>
        <v>#NAME?</v>
      </c>
      <c r="U14" s="396" t="e">
        <f t="shared" ca="1" si="0"/>
        <v>#NAME?</v>
      </c>
    </row>
    <row r="15" spans="1:21" ht="12.5" collapsed="1">
      <c r="A15" s="348" t="str">
        <f t="shared" si="25"/>
        <v>+X</v>
      </c>
      <c r="B15" s="358" t="s">
        <v>176</v>
      </c>
      <c r="C15" s="359" t="s">
        <v>14</v>
      </c>
      <c r="D15" s="360">
        <v>0</v>
      </c>
      <c r="E15" s="397">
        <v>-380</v>
      </c>
      <c r="F15" s="390">
        <f t="shared" si="26"/>
        <v>1634.65870560757</v>
      </c>
      <c r="G15" s="390">
        <f t="shared" si="27"/>
        <v>1254.65870560757</v>
      </c>
      <c r="H15" s="390">
        <f t="shared" si="28"/>
        <v>1254.65870560757</v>
      </c>
      <c r="I15" s="390">
        <f t="shared" si="29"/>
        <v>0</v>
      </c>
      <c r="J15" s="390">
        <f t="shared" si="6"/>
        <v>0</v>
      </c>
      <c r="K15" s="390">
        <f t="shared" si="7"/>
        <v>0</v>
      </c>
      <c r="L15" s="391">
        <f>ABS(E15)</f>
        <v>380</v>
      </c>
      <c r="M15" s="391">
        <v>0</v>
      </c>
      <c r="N15" s="391">
        <v>0</v>
      </c>
      <c r="O15" s="390">
        <f t="shared" si="30"/>
        <v>0</v>
      </c>
      <c r="P15" s="390">
        <f t="shared" si="9"/>
        <v>0</v>
      </c>
      <c r="Q15" s="390">
        <f t="shared" si="10"/>
        <v>0</v>
      </c>
      <c r="R15" s="390">
        <f t="shared" si="31"/>
        <v>1634.65870560757</v>
      </c>
      <c r="S15" s="390">
        <f t="shared" si="32"/>
        <v>1254.65870560757</v>
      </c>
      <c r="T15" s="390" t="e">
        <f ca="1">figintl(E15,1,D15,"X",#REF!)</f>
        <v>#NAME?</v>
      </c>
      <c r="U15" s="391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370" customFormat="1" ht="12.5" hidden="1" outlineLevel="1">
      <c r="A16" s="392">
        <f t="shared" si="25"/>
        <v>0</v>
      </c>
      <c r="B16" s="363" t="s">
        <v>146</v>
      </c>
      <c r="C16" s="364" t="s">
        <v>149</v>
      </c>
      <c r="D16" s="365">
        <v>0</v>
      </c>
      <c r="E16" s="393">
        <v>-305</v>
      </c>
      <c r="F16" s="394">
        <f t="shared" si="26"/>
        <v>1634.65870560757</v>
      </c>
      <c r="G16" s="394">
        <f t="shared" si="27"/>
        <v>1329.65870560757</v>
      </c>
      <c r="H16" s="394">
        <f t="shared" si="28"/>
        <v>1329.65870560757</v>
      </c>
      <c r="I16" s="394">
        <f t="shared" si="29"/>
        <v>0</v>
      </c>
      <c r="J16" s="394">
        <f t="shared" si="6"/>
        <v>0</v>
      </c>
      <c r="K16" s="394">
        <f t="shared" si="7"/>
        <v>0</v>
      </c>
      <c r="L16" s="394">
        <f t="shared" si="33"/>
        <v>305</v>
      </c>
      <c r="M16" s="394">
        <f t="shared" si="15"/>
        <v>0</v>
      </c>
      <c r="N16" s="394">
        <f t="shared" si="16"/>
        <v>0</v>
      </c>
      <c r="O16" s="394">
        <f t="shared" si="30"/>
        <v>0</v>
      </c>
      <c r="P16" s="394">
        <f t="shared" si="9"/>
        <v>0</v>
      </c>
      <c r="Q16" s="394">
        <f t="shared" si="10"/>
        <v>0</v>
      </c>
      <c r="R16" s="394">
        <f t="shared" si="31"/>
        <v>1634.65870560757</v>
      </c>
      <c r="S16" s="394">
        <f t="shared" si="32"/>
        <v>1329.65870560757</v>
      </c>
      <c r="T16" s="394" t="e">
        <f ca="1">figintl(E16,1,D16,"X",#REF!)</f>
        <v>#NAME?</v>
      </c>
      <c r="U16" s="394" t="e">
        <f t="shared" ca="1" si="0"/>
        <v>#NAME?</v>
      </c>
    </row>
    <row r="17" spans="1:21" s="370" customFormat="1" ht="12.5" hidden="1" outlineLevel="1">
      <c r="A17" s="392">
        <f t="shared" si="25"/>
        <v>0</v>
      </c>
      <c r="B17" s="363" t="s">
        <v>151</v>
      </c>
      <c r="C17" s="364" t="s">
        <v>149</v>
      </c>
      <c r="D17" s="365">
        <v>0</v>
      </c>
      <c r="E17" s="393">
        <v>-75</v>
      </c>
      <c r="F17" s="394">
        <f t="shared" si="26"/>
        <v>1329.65870560757</v>
      </c>
      <c r="G17" s="394">
        <f t="shared" si="27"/>
        <v>1254.65870560757</v>
      </c>
      <c r="H17" s="394">
        <f t="shared" si="28"/>
        <v>1254.65870560757</v>
      </c>
      <c r="I17" s="394">
        <f t="shared" si="29"/>
        <v>0</v>
      </c>
      <c r="J17" s="394">
        <f t="shared" si="6"/>
        <v>0</v>
      </c>
      <c r="K17" s="394">
        <f t="shared" si="7"/>
        <v>0</v>
      </c>
      <c r="L17" s="394">
        <f t="shared" si="33"/>
        <v>75</v>
      </c>
      <c r="M17" s="394">
        <f t="shared" si="15"/>
        <v>0</v>
      </c>
      <c r="N17" s="394">
        <f t="shared" si="16"/>
        <v>0</v>
      </c>
      <c r="O17" s="394">
        <f t="shared" si="30"/>
        <v>0</v>
      </c>
      <c r="P17" s="394">
        <f t="shared" si="9"/>
        <v>0</v>
      </c>
      <c r="Q17" s="394">
        <f t="shared" si="10"/>
        <v>0</v>
      </c>
      <c r="R17" s="394">
        <f t="shared" si="31"/>
        <v>1329.65870560757</v>
      </c>
      <c r="S17" s="394">
        <f t="shared" si="32"/>
        <v>1254.65870560757</v>
      </c>
      <c r="T17" s="394" t="e">
        <f ca="1">figintl(E17,1,D17,"X",#REF!)</f>
        <v>#NAME?</v>
      </c>
      <c r="U17" s="394" t="e">
        <f t="shared" ca="1" si="0"/>
        <v>#NAME?</v>
      </c>
    </row>
    <row r="18" spans="1:21" ht="12.5" hidden="1" outlineLevel="1" collapsed="1">
      <c r="A18" s="348">
        <f t="shared" si="25"/>
        <v>0</v>
      </c>
      <c r="B18" s="367" t="s">
        <v>152</v>
      </c>
      <c r="C18" s="386">
        <v>0</v>
      </c>
      <c r="D18" s="368">
        <v>0</v>
      </c>
      <c r="E18" s="387">
        <v>1255</v>
      </c>
      <c r="F18" s="388">
        <f t="shared" si="26"/>
        <v>1254.65870560757</v>
      </c>
      <c r="G18" s="388">
        <f t="shared" si="27"/>
        <v>1254.65870560757</v>
      </c>
      <c r="H18" s="388">
        <f t="shared" si="28"/>
        <v>1254.65870560757</v>
      </c>
      <c r="I18" s="388">
        <f t="shared" si="29"/>
        <v>0</v>
      </c>
      <c r="J18" s="388">
        <f t="shared" si="6"/>
        <v>0</v>
      </c>
      <c r="K18" s="388">
        <f t="shared" si="7"/>
        <v>0</v>
      </c>
      <c r="L18" s="388">
        <f t="shared" si="33"/>
        <v>0</v>
      </c>
      <c r="M18" s="388">
        <f t="shared" si="15"/>
        <v>0</v>
      </c>
      <c r="N18" s="388">
        <f t="shared" si="16"/>
        <v>0</v>
      </c>
      <c r="O18" s="388">
        <f t="shared" si="30"/>
        <v>0</v>
      </c>
      <c r="P18" s="388">
        <f t="shared" si="9"/>
        <v>0</v>
      </c>
      <c r="Q18" s="388">
        <f t="shared" si="10"/>
        <v>0</v>
      </c>
      <c r="R18" s="388">
        <f t="shared" si="31"/>
        <v>1254.65870560757</v>
      </c>
      <c r="S18" s="388">
        <f t="shared" si="32"/>
        <v>1254.65870560757</v>
      </c>
      <c r="T18" s="388" t="e">
        <f ca="1">figintl(E18,1,D18,"X",#REF!)</f>
        <v>#NAME?</v>
      </c>
      <c r="U18" s="388" t="str">
        <f t="shared" si="0"/>
        <v/>
      </c>
    </row>
    <row r="19" spans="1:21" ht="12.5" collapsed="1">
      <c r="A19" s="348" t="str">
        <f t="shared" si="13"/>
        <v>+X</v>
      </c>
      <c r="B19" s="358" t="s">
        <v>153</v>
      </c>
      <c r="C19" s="359" t="s">
        <v>14</v>
      </c>
      <c r="D19" s="360">
        <v>0</v>
      </c>
      <c r="E19" s="397">
        <v>-160.99999999999997</v>
      </c>
      <c r="F19" s="390">
        <f>IF($C19="X",0,IF(AND(OR($C19="S",$C19="+S"),OR($C18="X",$C18="+X")),F18,G18))</f>
        <v>1254.65870560757</v>
      </c>
      <c r="G19" s="390">
        <f t="shared" si="18"/>
        <v>1093.65870560757</v>
      </c>
      <c r="H19" s="390">
        <f t="shared" si="19"/>
        <v>1093.65870560757</v>
      </c>
      <c r="I19" s="390">
        <f t="shared" si="20"/>
        <v>0</v>
      </c>
      <c r="J19" s="390">
        <f t="shared" si="6"/>
        <v>0</v>
      </c>
      <c r="K19" s="390">
        <f t="shared" si="7"/>
        <v>0</v>
      </c>
      <c r="L19" s="391">
        <f>ABS(E19)</f>
        <v>160.99999999999997</v>
      </c>
      <c r="M19" s="391">
        <v>0</v>
      </c>
      <c r="N19" s="391">
        <v>0</v>
      </c>
      <c r="O19" s="390">
        <f t="shared" si="22"/>
        <v>0</v>
      </c>
      <c r="P19" s="390">
        <f t="shared" si="9"/>
        <v>0</v>
      </c>
      <c r="Q19" s="390">
        <f t="shared" si="10"/>
        <v>0</v>
      </c>
      <c r="R19" s="390">
        <f t="shared" si="23"/>
        <v>1254.65870560757</v>
      </c>
      <c r="S19" s="390">
        <f t="shared" si="24"/>
        <v>1093.65870560757</v>
      </c>
      <c r="T19" s="390" t="e">
        <f ca="1">figintl(E19,1,D19,"X",#REF!)</f>
        <v>#NAME?</v>
      </c>
      <c r="U19" s="390" t="e">
        <f t="shared" ca="1" si="0"/>
        <v>#NAME?</v>
      </c>
    </row>
    <row r="20" spans="1:21" s="370" customFormat="1" ht="12.5" hidden="1" outlineLevel="1">
      <c r="A20" s="392">
        <f>IF(OR(C20=0,C20="S",C20="+S"),0,C20)</f>
        <v>0</v>
      </c>
      <c r="B20" s="363" t="s">
        <v>154</v>
      </c>
      <c r="C20" s="364" t="s">
        <v>149</v>
      </c>
      <c r="D20" s="365">
        <v>0</v>
      </c>
      <c r="E20" s="393">
        <v>-62.01</v>
      </c>
      <c r="F20" s="378">
        <f t="shared" si="17"/>
        <v>1254.65870560757</v>
      </c>
      <c r="G20" s="378">
        <f t="shared" si="18"/>
        <v>1192.64870560757</v>
      </c>
      <c r="H20" s="378">
        <f t="shared" si="19"/>
        <v>1192.64870560757</v>
      </c>
      <c r="I20" s="378">
        <f t="shared" si="20"/>
        <v>0</v>
      </c>
      <c r="J20" s="378">
        <f t="shared" si="6"/>
        <v>0</v>
      </c>
      <c r="K20" s="378">
        <f t="shared" si="7"/>
        <v>0</v>
      </c>
      <c r="L20" s="378">
        <f t="shared" si="21"/>
        <v>62.01</v>
      </c>
      <c r="M20" s="378">
        <f t="shared" si="15"/>
        <v>0</v>
      </c>
      <c r="N20" s="378">
        <f t="shared" si="16"/>
        <v>0</v>
      </c>
      <c r="O20" s="378">
        <f t="shared" si="22"/>
        <v>0</v>
      </c>
      <c r="P20" s="378">
        <f t="shared" si="9"/>
        <v>0</v>
      </c>
      <c r="Q20" s="378">
        <f t="shared" si="10"/>
        <v>0</v>
      </c>
      <c r="R20" s="378">
        <f t="shared" si="23"/>
        <v>1254.65870560757</v>
      </c>
      <c r="S20" s="378">
        <f t="shared" si="24"/>
        <v>1192.64870560757</v>
      </c>
      <c r="T20" s="378" t="e">
        <f ca="1">figintl(E20,1,D20,"X",#REF!)</f>
        <v>#NAME?</v>
      </c>
      <c r="U20" s="378" t="e">
        <f t="shared" ca="1" si="0"/>
        <v>#NAME?</v>
      </c>
    </row>
    <row r="21" spans="1:21" s="370" customFormat="1" ht="12.5" hidden="1" outlineLevel="1">
      <c r="A21" s="392">
        <f>IF(OR(C21=0,C21="S",C21="+S"),0,C21)</f>
        <v>0</v>
      </c>
      <c r="B21" s="363" t="s">
        <v>155</v>
      </c>
      <c r="C21" s="364" t="s">
        <v>149</v>
      </c>
      <c r="D21" s="365">
        <v>0</v>
      </c>
      <c r="E21" s="393">
        <v>-81.72</v>
      </c>
      <c r="F21" s="378">
        <f t="shared" si="17"/>
        <v>1192.64870560757</v>
      </c>
      <c r="G21" s="378">
        <f t="shared" si="18"/>
        <v>1110.92870560757</v>
      </c>
      <c r="H21" s="378">
        <f t="shared" si="19"/>
        <v>1110.92870560757</v>
      </c>
      <c r="I21" s="378">
        <f t="shared" si="20"/>
        <v>0</v>
      </c>
      <c r="J21" s="378">
        <f t="shared" si="6"/>
        <v>0</v>
      </c>
      <c r="K21" s="378">
        <f t="shared" si="7"/>
        <v>0</v>
      </c>
      <c r="L21" s="378">
        <f t="shared" si="21"/>
        <v>81.72</v>
      </c>
      <c r="M21" s="378">
        <f t="shared" si="15"/>
        <v>0</v>
      </c>
      <c r="N21" s="378">
        <f t="shared" si="16"/>
        <v>0</v>
      </c>
      <c r="O21" s="378">
        <f t="shared" si="22"/>
        <v>0</v>
      </c>
      <c r="P21" s="378">
        <f t="shared" si="9"/>
        <v>0</v>
      </c>
      <c r="Q21" s="378">
        <f t="shared" si="10"/>
        <v>0</v>
      </c>
      <c r="R21" s="378">
        <f t="shared" si="23"/>
        <v>1192.64870560757</v>
      </c>
      <c r="S21" s="378">
        <f t="shared" si="24"/>
        <v>1110.92870560757</v>
      </c>
      <c r="T21" s="378" t="e">
        <f ca="1">figintl(E21,1,D21,"X",#REF!)</f>
        <v>#NAME?</v>
      </c>
      <c r="U21" s="378" t="e">
        <f t="shared" ca="1" si="0"/>
        <v>#NAME?</v>
      </c>
    </row>
    <row r="22" spans="1:21" s="370" customFormat="1" ht="12.5" hidden="1" outlineLevel="1">
      <c r="A22" s="392">
        <f t="shared" si="13"/>
        <v>0</v>
      </c>
      <c r="B22" s="371" t="s">
        <v>156</v>
      </c>
      <c r="C22" s="372" t="s">
        <v>149</v>
      </c>
      <c r="D22" s="373">
        <v>0</v>
      </c>
      <c r="E22" s="395">
        <v>-17.269999999999982</v>
      </c>
      <c r="F22" s="398">
        <f t="shared" si="17"/>
        <v>1110.92870560757</v>
      </c>
      <c r="G22" s="398">
        <f t="shared" si="18"/>
        <v>1093.65870560757</v>
      </c>
      <c r="H22" s="398">
        <f t="shared" si="19"/>
        <v>1093.65870560757</v>
      </c>
      <c r="I22" s="398">
        <f t="shared" si="20"/>
        <v>0</v>
      </c>
      <c r="J22" s="398">
        <f t="shared" si="6"/>
        <v>0</v>
      </c>
      <c r="K22" s="398">
        <f t="shared" si="7"/>
        <v>0</v>
      </c>
      <c r="L22" s="398">
        <f t="shared" si="21"/>
        <v>17.269999999999982</v>
      </c>
      <c r="M22" s="398">
        <f t="shared" si="15"/>
        <v>0</v>
      </c>
      <c r="N22" s="398">
        <f t="shared" si="16"/>
        <v>0</v>
      </c>
      <c r="O22" s="398">
        <f t="shared" si="22"/>
        <v>0</v>
      </c>
      <c r="P22" s="398">
        <f t="shared" si="9"/>
        <v>0</v>
      </c>
      <c r="Q22" s="398">
        <f t="shared" si="10"/>
        <v>0</v>
      </c>
      <c r="R22" s="398">
        <f t="shared" si="23"/>
        <v>1110.92870560757</v>
      </c>
      <c r="S22" s="398">
        <f t="shared" si="24"/>
        <v>1093.65870560757</v>
      </c>
      <c r="T22" s="398" t="e">
        <f ca="1">figintl(E22,1,D22,"X",#REF!)</f>
        <v>#NAME?</v>
      </c>
      <c r="U22" s="398" t="e">
        <f t="shared" ca="1" si="0"/>
        <v>#NAME?</v>
      </c>
    </row>
    <row r="23" spans="1:21" ht="12.5" collapsed="1">
      <c r="A23" s="348" t="str">
        <f>IF(OR(C23=0,C23="S",C23="+S"),0,C23)</f>
        <v>X</v>
      </c>
      <c r="B23" s="367" t="s">
        <v>157</v>
      </c>
      <c r="C23" s="386" t="s">
        <v>7</v>
      </c>
      <c r="D23" s="368">
        <v>0</v>
      </c>
      <c r="E23" s="387">
        <v>1094</v>
      </c>
      <c r="F23" s="388">
        <f>IF($C23="X",0,IF(AND(OR($C23="S",$C23="+S"),OR($C22="X",$C22="+X")),F22,G22))</f>
        <v>0</v>
      </c>
      <c r="G23" s="388">
        <f t="shared" si="18"/>
        <v>1094</v>
      </c>
      <c r="H23" s="388">
        <f t="shared" si="19"/>
        <v>0</v>
      </c>
      <c r="I23" s="388">
        <f t="shared" si="20"/>
        <v>1094</v>
      </c>
      <c r="J23" s="388">
        <f t="shared" si="6"/>
        <v>0</v>
      </c>
      <c r="K23" s="388">
        <f t="shared" si="7"/>
        <v>0</v>
      </c>
      <c r="L23" s="388">
        <f t="shared" si="21"/>
        <v>0</v>
      </c>
      <c r="M23" s="388">
        <f t="shared" si="15"/>
        <v>0</v>
      </c>
      <c r="N23" s="388">
        <f t="shared" si="16"/>
        <v>0</v>
      </c>
      <c r="O23" s="388">
        <f t="shared" si="22"/>
        <v>0</v>
      </c>
      <c r="P23" s="388">
        <f t="shared" si="9"/>
        <v>0</v>
      </c>
      <c r="Q23" s="388">
        <f t="shared" si="10"/>
        <v>0</v>
      </c>
      <c r="R23" s="388">
        <f t="shared" si="23"/>
        <v>1094</v>
      </c>
      <c r="S23" s="388">
        <f t="shared" si="24"/>
        <v>0</v>
      </c>
      <c r="T23" s="388" t="e">
        <f ca="1">figintl(E23,1,D23,"X",#REF!)</f>
        <v>#NAME?</v>
      </c>
      <c r="U23" s="388" t="str">
        <f t="shared" si="0"/>
        <v>FCF to
Solvay
share from
cont. ops.</v>
      </c>
    </row>
    <row r="24" spans="1:21" ht="12.5" hidden="1" outlineLevel="1">
      <c r="A24" s="348">
        <f>IF(OR(C24=0,C24="S",C24="+S"),0,C24)</f>
        <v>0</v>
      </c>
      <c r="B24" s="375" t="s">
        <v>158</v>
      </c>
      <c r="C24" s="376">
        <v>0</v>
      </c>
      <c r="D24" s="377">
        <v>0</v>
      </c>
      <c r="E24" s="389">
        <v>-5.999999999994543E-2</v>
      </c>
      <c r="F24" s="390">
        <f t="shared" si="17"/>
        <v>1094</v>
      </c>
      <c r="G24" s="390">
        <f t="shared" si="18"/>
        <v>1094</v>
      </c>
      <c r="H24" s="390">
        <f t="shared" si="19"/>
        <v>1094</v>
      </c>
      <c r="I24" s="390">
        <f t="shared" si="20"/>
        <v>0</v>
      </c>
      <c r="J24" s="390">
        <f t="shared" si="6"/>
        <v>0</v>
      </c>
      <c r="K24" s="390">
        <f t="shared" si="7"/>
        <v>0</v>
      </c>
      <c r="L24" s="390">
        <f t="shared" si="21"/>
        <v>0</v>
      </c>
      <c r="M24" s="390">
        <f t="shared" si="15"/>
        <v>0</v>
      </c>
      <c r="N24" s="390">
        <f t="shared" si="16"/>
        <v>0</v>
      </c>
      <c r="O24" s="390">
        <f t="shared" si="22"/>
        <v>0</v>
      </c>
      <c r="P24" s="390">
        <f t="shared" si="9"/>
        <v>0</v>
      </c>
      <c r="Q24" s="390">
        <f t="shared" si="10"/>
        <v>0</v>
      </c>
      <c r="R24" s="390">
        <f t="shared" si="23"/>
        <v>1094</v>
      </c>
      <c r="S24" s="390">
        <f t="shared" si="24"/>
        <v>1094</v>
      </c>
      <c r="T24" s="390" t="e">
        <f ca="1">figintl(E24,1,D24,"X",#REF!)</f>
        <v>#NAME?</v>
      </c>
      <c r="U24" s="390" t="str">
        <f t="shared" si="0"/>
        <v/>
      </c>
    </row>
    <row r="25" spans="1:21" ht="12.5" hidden="1" outlineLevel="1">
      <c r="A25" s="348">
        <f>IF(OR(C25=0,C25="S",C25="+S"),0,C25)</f>
        <v>0</v>
      </c>
      <c r="B25" s="358" t="s">
        <v>159</v>
      </c>
      <c r="C25" s="359">
        <v>0</v>
      </c>
      <c r="D25" s="360">
        <v>0</v>
      </c>
      <c r="E25" s="397">
        <v>1255.06</v>
      </c>
      <c r="F25" s="390">
        <f t="shared" si="17"/>
        <v>1094</v>
      </c>
      <c r="G25" s="390">
        <f t="shared" si="18"/>
        <v>1094</v>
      </c>
      <c r="H25" s="390">
        <f t="shared" si="19"/>
        <v>1094</v>
      </c>
      <c r="I25" s="390">
        <f t="shared" si="20"/>
        <v>0</v>
      </c>
      <c r="J25" s="390">
        <f t="shared" si="6"/>
        <v>0</v>
      </c>
      <c r="K25" s="390">
        <f t="shared" si="7"/>
        <v>0</v>
      </c>
      <c r="L25" s="390">
        <f t="shared" si="21"/>
        <v>0</v>
      </c>
      <c r="M25" s="390">
        <f t="shared" si="15"/>
        <v>0</v>
      </c>
      <c r="N25" s="390">
        <f t="shared" si="16"/>
        <v>0</v>
      </c>
      <c r="O25" s="390">
        <f t="shared" si="22"/>
        <v>0</v>
      </c>
      <c r="P25" s="390">
        <f t="shared" si="9"/>
        <v>0</v>
      </c>
      <c r="Q25" s="390">
        <f t="shared" si="10"/>
        <v>0</v>
      </c>
      <c r="R25" s="390">
        <f t="shared" si="23"/>
        <v>1094</v>
      </c>
      <c r="S25" s="390">
        <f t="shared" si="24"/>
        <v>1094</v>
      </c>
      <c r="T25" s="390" t="e">
        <f ca="1">figintl(E25,1,D25,"X",#REF!)</f>
        <v>#NAME?</v>
      </c>
      <c r="U25" s="390" t="str">
        <f t="shared" si="0"/>
        <v/>
      </c>
    </row>
    <row r="26" spans="1:21" s="400" customFormat="1" ht="12.5" hidden="1" outlineLevel="1">
      <c r="A26" s="399">
        <f t="shared" ref="A26:A31" si="34">IF(OR(C26=0,C26="S",C26="+S"),0,C26)</f>
        <v>0</v>
      </c>
      <c r="B26" s="367" t="s">
        <v>160</v>
      </c>
      <c r="C26" s="386">
        <v>0</v>
      </c>
      <c r="D26" s="368">
        <v>0</v>
      </c>
      <c r="E26" s="387">
        <v>1255</v>
      </c>
      <c r="F26" s="388">
        <f t="shared" si="17"/>
        <v>1094</v>
      </c>
      <c r="G26" s="388">
        <f t="shared" si="18"/>
        <v>1094</v>
      </c>
      <c r="H26" s="388">
        <f t="shared" si="19"/>
        <v>1094</v>
      </c>
      <c r="I26" s="388">
        <f t="shared" si="20"/>
        <v>0</v>
      </c>
      <c r="J26" s="388">
        <f t="shared" si="6"/>
        <v>0</v>
      </c>
      <c r="K26" s="388">
        <f t="shared" si="7"/>
        <v>0</v>
      </c>
      <c r="L26" s="388">
        <f t="shared" si="21"/>
        <v>0</v>
      </c>
      <c r="M26" s="388">
        <f t="shared" si="15"/>
        <v>0</v>
      </c>
      <c r="N26" s="388">
        <f t="shared" si="16"/>
        <v>0</v>
      </c>
      <c r="O26" s="388">
        <f t="shared" si="22"/>
        <v>0</v>
      </c>
      <c r="P26" s="388">
        <f t="shared" si="9"/>
        <v>0</v>
      </c>
      <c r="Q26" s="388">
        <f t="shared" si="10"/>
        <v>0</v>
      </c>
      <c r="R26" s="388">
        <f t="shared" si="23"/>
        <v>1094</v>
      </c>
      <c r="S26" s="388">
        <f t="shared" si="24"/>
        <v>1094</v>
      </c>
      <c r="T26" s="388" t="e">
        <f ca="1">figintl(E26,1,D26,"X",#REF!)</f>
        <v>#NAME?</v>
      </c>
      <c r="U26" s="388" t="str">
        <f t="shared" si="0"/>
        <v/>
      </c>
    </row>
    <row r="27" spans="1:21" s="400" customFormat="1" ht="12.5" hidden="1" outlineLevel="1">
      <c r="A27" s="399">
        <f t="shared" si="34"/>
        <v>0</v>
      </c>
      <c r="B27" s="358" t="s">
        <v>153</v>
      </c>
      <c r="C27" s="359">
        <v>0</v>
      </c>
      <c r="D27" s="360">
        <v>0</v>
      </c>
      <c r="E27" s="397">
        <v>-161.05999999999997</v>
      </c>
      <c r="F27" s="390">
        <f t="shared" si="17"/>
        <v>1094</v>
      </c>
      <c r="G27" s="390">
        <f t="shared" si="18"/>
        <v>1094</v>
      </c>
      <c r="H27" s="390">
        <f t="shared" si="19"/>
        <v>1094</v>
      </c>
      <c r="I27" s="390">
        <f t="shared" si="20"/>
        <v>0</v>
      </c>
      <c r="J27" s="390">
        <f t="shared" si="6"/>
        <v>0</v>
      </c>
      <c r="K27" s="390">
        <f t="shared" si="7"/>
        <v>0</v>
      </c>
      <c r="L27" s="390">
        <f t="shared" si="21"/>
        <v>0</v>
      </c>
      <c r="M27" s="390">
        <f t="shared" si="15"/>
        <v>0</v>
      </c>
      <c r="N27" s="390">
        <f t="shared" si="16"/>
        <v>0</v>
      </c>
      <c r="O27" s="390">
        <f t="shared" si="22"/>
        <v>0</v>
      </c>
      <c r="P27" s="390">
        <f t="shared" si="9"/>
        <v>0</v>
      </c>
      <c r="Q27" s="390">
        <f t="shared" si="10"/>
        <v>0</v>
      </c>
      <c r="R27" s="390">
        <f t="shared" si="23"/>
        <v>1094</v>
      </c>
      <c r="S27" s="390">
        <f t="shared" si="24"/>
        <v>1094</v>
      </c>
      <c r="T27" s="390" t="e">
        <f ca="1">figintl(E27,1,D27,"X",#REF!)</f>
        <v>#NAME?</v>
      </c>
      <c r="U27" s="390" t="str">
        <f t="shared" si="0"/>
        <v/>
      </c>
    </row>
    <row r="28" spans="1:21" s="370" customFormat="1" ht="12.5" hidden="1" outlineLevel="1">
      <c r="A28" s="392">
        <f t="shared" si="34"/>
        <v>0</v>
      </c>
      <c r="B28" s="363" t="s">
        <v>154</v>
      </c>
      <c r="C28" s="364">
        <v>0</v>
      </c>
      <c r="D28" s="365">
        <v>0</v>
      </c>
      <c r="E28" s="393">
        <v>-62.01</v>
      </c>
      <c r="F28" s="394">
        <f t="shared" si="17"/>
        <v>1094</v>
      </c>
      <c r="G28" s="394">
        <f t="shared" si="18"/>
        <v>1094</v>
      </c>
      <c r="H28" s="394">
        <f t="shared" si="19"/>
        <v>1094</v>
      </c>
      <c r="I28" s="394">
        <f t="shared" si="20"/>
        <v>0</v>
      </c>
      <c r="J28" s="394">
        <f t="shared" si="6"/>
        <v>0</v>
      </c>
      <c r="K28" s="394">
        <f t="shared" si="7"/>
        <v>0</v>
      </c>
      <c r="L28" s="394">
        <f t="shared" si="21"/>
        <v>0</v>
      </c>
      <c r="M28" s="394">
        <f t="shared" si="15"/>
        <v>0</v>
      </c>
      <c r="N28" s="394">
        <f t="shared" si="16"/>
        <v>0</v>
      </c>
      <c r="O28" s="394">
        <f t="shared" si="22"/>
        <v>0</v>
      </c>
      <c r="P28" s="394">
        <f t="shared" si="9"/>
        <v>0</v>
      </c>
      <c r="Q28" s="394">
        <f t="shared" si="10"/>
        <v>0</v>
      </c>
      <c r="R28" s="394">
        <f t="shared" si="23"/>
        <v>1094</v>
      </c>
      <c r="S28" s="394">
        <f t="shared" si="24"/>
        <v>1094</v>
      </c>
      <c r="T28" s="394" t="e">
        <f ca="1">figintl(E28,1,D28,"X",#REF!)</f>
        <v>#NAME?</v>
      </c>
      <c r="U28" s="394" t="str">
        <f t="shared" si="0"/>
        <v/>
      </c>
    </row>
    <row r="29" spans="1:21" s="370" customFormat="1" ht="12.5" hidden="1" outlineLevel="1">
      <c r="A29" s="392">
        <f t="shared" si="34"/>
        <v>0</v>
      </c>
      <c r="B29" s="363" t="s">
        <v>155</v>
      </c>
      <c r="C29" s="364">
        <v>0</v>
      </c>
      <c r="D29" s="365">
        <v>0</v>
      </c>
      <c r="E29" s="393">
        <v>-81.72</v>
      </c>
      <c r="F29" s="394">
        <f t="shared" si="17"/>
        <v>1094</v>
      </c>
      <c r="G29" s="394">
        <f t="shared" si="18"/>
        <v>1094</v>
      </c>
      <c r="H29" s="394">
        <f t="shared" si="19"/>
        <v>1094</v>
      </c>
      <c r="I29" s="394">
        <f t="shared" si="20"/>
        <v>0</v>
      </c>
      <c r="J29" s="394">
        <f t="shared" si="6"/>
        <v>0</v>
      </c>
      <c r="K29" s="394">
        <f t="shared" si="7"/>
        <v>0</v>
      </c>
      <c r="L29" s="394">
        <f t="shared" si="21"/>
        <v>0</v>
      </c>
      <c r="M29" s="394">
        <f t="shared" si="15"/>
        <v>0</v>
      </c>
      <c r="N29" s="394">
        <f t="shared" si="16"/>
        <v>0</v>
      </c>
      <c r="O29" s="394">
        <f t="shared" si="22"/>
        <v>0</v>
      </c>
      <c r="P29" s="394">
        <f t="shared" si="9"/>
        <v>0</v>
      </c>
      <c r="Q29" s="394">
        <f t="shared" si="10"/>
        <v>0</v>
      </c>
      <c r="R29" s="394">
        <f t="shared" si="23"/>
        <v>1094</v>
      </c>
      <c r="S29" s="394">
        <f t="shared" si="24"/>
        <v>1094</v>
      </c>
      <c r="T29" s="394" t="e">
        <f ca="1">figintl(E29,1,D29,"X",#REF!)</f>
        <v>#NAME?</v>
      </c>
      <c r="U29" s="394" t="str">
        <f t="shared" si="0"/>
        <v/>
      </c>
    </row>
    <row r="30" spans="1:21" s="370" customFormat="1" ht="12.5" hidden="1" outlineLevel="1">
      <c r="A30" s="392">
        <f t="shared" si="34"/>
        <v>0</v>
      </c>
      <c r="B30" s="371" t="s">
        <v>156</v>
      </c>
      <c r="C30" s="372">
        <v>0</v>
      </c>
      <c r="D30" s="373">
        <v>0</v>
      </c>
      <c r="E30" s="395">
        <v>-17.329999999999984</v>
      </c>
      <c r="F30" s="396">
        <f t="shared" si="17"/>
        <v>1094</v>
      </c>
      <c r="G30" s="396">
        <f t="shared" si="18"/>
        <v>1094</v>
      </c>
      <c r="H30" s="396">
        <f t="shared" si="19"/>
        <v>1094</v>
      </c>
      <c r="I30" s="396">
        <f t="shared" si="20"/>
        <v>0</v>
      </c>
      <c r="J30" s="396">
        <f t="shared" si="6"/>
        <v>0</v>
      </c>
      <c r="K30" s="396">
        <f t="shared" si="7"/>
        <v>0</v>
      </c>
      <c r="L30" s="396">
        <f t="shared" si="21"/>
        <v>0</v>
      </c>
      <c r="M30" s="396">
        <f t="shared" si="15"/>
        <v>0</v>
      </c>
      <c r="N30" s="396">
        <f t="shared" si="16"/>
        <v>0</v>
      </c>
      <c r="O30" s="396">
        <f t="shared" si="22"/>
        <v>0</v>
      </c>
      <c r="P30" s="396">
        <f t="shared" si="9"/>
        <v>0</v>
      </c>
      <c r="Q30" s="396">
        <f t="shared" si="10"/>
        <v>0</v>
      </c>
      <c r="R30" s="396">
        <f t="shared" si="23"/>
        <v>1094</v>
      </c>
      <c r="S30" s="396">
        <f t="shared" si="24"/>
        <v>1094</v>
      </c>
      <c r="T30" s="396" t="e">
        <f ca="1">figintl(E30,1,D30,"X",#REF!)</f>
        <v>#NAME?</v>
      </c>
      <c r="U30" s="396" t="str">
        <f t="shared" si="0"/>
        <v/>
      </c>
    </row>
    <row r="31" spans="1:21" s="400" customFormat="1" ht="12.5" hidden="1" outlineLevel="1" collapsed="1">
      <c r="A31" s="399">
        <f t="shared" si="34"/>
        <v>0</v>
      </c>
      <c r="B31" s="367" t="s">
        <v>161</v>
      </c>
      <c r="C31" s="386">
        <v>0</v>
      </c>
      <c r="D31" s="368">
        <v>0</v>
      </c>
      <c r="E31" s="387">
        <v>1093.94</v>
      </c>
      <c r="F31" s="388">
        <f t="shared" si="17"/>
        <v>1094</v>
      </c>
      <c r="G31" s="388">
        <f t="shared" si="18"/>
        <v>1094</v>
      </c>
      <c r="H31" s="388">
        <f t="shared" si="19"/>
        <v>1094</v>
      </c>
      <c r="I31" s="388">
        <f t="shared" si="20"/>
        <v>0</v>
      </c>
      <c r="J31" s="388">
        <f t="shared" si="6"/>
        <v>0</v>
      </c>
      <c r="K31" s="388">
        <f t="shared" si="7"/>
        <v>0</v>
      </c>
      <c r="L31" s="388">
        <f t="shared" si="21"/>
        <v>0</v>
      </c>
      <c r="M31" s="388">
        <f t="shared" si="15"/>
        <v>0</v>
      </c>
      <c r="N31" s="388">
        <f t="shared" si="16"/>
        <v>0</v>
      </c>
      <c r="O31" s="388">
        <f t="shared" si="22"/>
        <v>0</v>
      </c>
      <c r="P31" s="388">
        <f t="shared" si="9"/>
        <v>0</v>
      </c>
      <c r="Q31" s="388">
        <f t="shared" si="10"/>
        <v>0</v>
      </c>
      <c r="R31" s="388">
        <f t="shared" si="23"/>
        <v>1094</v>
      </c>
      <c r="S31" s="388">
        <f t="shared" si="24"/>
        <v>1094</v>
      </c>
      <c r="T31" s="388" t="e">
        <f ca="1">figintl(E31,1,D31,"X",#REF!)</f>
        <v>#NAME?</v>
      </c>
      <c r="U31" s="388" t="str">
        <f t="shared" si="0"/>
        <v/>
      </c>
    </row>
    <row r="32" spans="1:21" s="405" customFormat="1" ht="12.5" hidden="1" outlineLevel="1">
      <c r="A32" s="401"/>
      <c r="B32" s="402"/>
      <c r="C32" s="380"/>
      <c r="D32" s="403"/>
      <c r="E32" s="404"/>
      <c r="F32" s="404"/>
      <c r="G32" s="404"/>
      <c r="H32" s="404"/>
      <c r="I32" s="404"/>
      <c r="J32" s="404"/>
      <c r="K32" s="404"/>
      <c r="L32" s="404"/>
      <c r="M32" s="404"/>
      <c r="N32" s="404"/>
      <c r="O32" s="404"/>
      <c r="P32" s="404"/>
      <c r="Q32" s="404"/>
      <c r="R32" s="404"/>
      <c r="S32" s="404"/>
      <c r="T32" s="404"/>
      <c r="U32" s="404" t="str">
        <f t="shared" si="0"/>
        <v/>
      </c>
    </row>
    <row r="33" spans="1:21" s="405" customFormat="1" ht="12.5" hidden="1" outlineLevel="1">
      <c r="A33" s="401"/>
      <c r="B33" s="402"/>
      <c r="C33" s="380"/>
      <c r="D33" s="403"/>
      <c r="E33" s="404"/>
      <c r="F33" s="404"/>
      <c r="G33" s="404"/>
      <c r="H33" s="404"/>
      <c r="I33" s="404"/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 t="str">
        <f t="shared" si="0"/>
        <v/>
      </c>
    </row>
    <row r="34" spans="1:21" s="405" customFormat="1" ht="12.5" hidden="1" outlineLevel="1">
      <c r="A34" s="401"/>
      <c r="B34" s="406"/>
      <c r="C34" s="407"/>
      <c r="D34" s="408"/>
      <c r="E34" s="409"/>
      <c r="F34" s="409"/>
      <c r="G34" s="404"/>
      <c r="H34" s="409"/>
      <c r="I34" s="404"/>
      <c r="J34" s="404"/>
      <c r="K34" s="409"/>
      <c r="L34" s="404"/>
      <c r="M34" s="409"/>
      <c r="N34" s="404"/>
      <c r="O34" s="409"/>
      <c r="P34" s="404"/>
      <c r="Q34" s="409"/>
      <c r="R34" s="409"/>
      <c r="S34" s="409"/>
      <c r="T34" s="404"/>
      <c r="U34" s="409" t="str">
        <f t="shared" si="0"/>
        <v/>
      </c>
    </row>
    <row r="35" spans="1:21" ht="12.5" collapsed="1">
      <c r="B35" s="383"/>
      <c r="C35" s="383"/>
      <c r="D35" s="410"/>
      <c r="E35" s="410"/>
      <c r="F35" s="410"/>
      <c r="G35" s="410"/>
      <c r="H35" s="410"/>
      <c r="I35" s="410"/>
      <c r="J35" s="410"/>
      <c r="K35" s="410"/>
      <c r="L35" s="410"/>
      <c r="M35" s="410"/>
      <c r="N35" s="410"/>
      <c r="O35" s="410"/>
      <c r="P35" s="410"/>
      <c r="Q35" s="410"/>
      <c r="R35" s="410"/>
      <c r="S35" s="410"/>
      <c r="T35" s="383"/>
      <c r="U35" s="384"/>
    </row>
    <row r="36" spans="1:21" ht="12.75" customHeight="1">
      <c r="D36" s="411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</row>
    <row r="37" spans="1:21" ht="12.75" customHeight="1">
      <c r="D37" s="411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</row>
    <row r="38" spans="1:21" ht="12.75" customHeight="1">
      <c r="D38" s="411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</row>
    <row r="39" spans="1:21" ht="12.75" customHeight="1"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</row>
    <row r="40" spans="1:21" ht="12.75" customHeight="1">
      <c r="D40" s="411"/>
      <c r="E40" s="411"/>
      <c r="F40" s="411"/>
      <c r="G40" s="411"/>
      <c r="H40" s="411"/>
      <c r="I40" s="411"/>
      <c r="J40" s="411"/>
      <c r="K40" s="411"/>
      <c r="L40" s="411"/>
      <c r="M40" s="411"/>
      <c r="N40" s="411"/>
      <c r="O40" s="411"/>
      <c r="P40" s="411"/>
      <c r="Q40" s="411"/>
      <c r="R40" s="411"/>
      <c r="S40" s="411"/>
    </row>
    <row r="41" spans="1:21" ht="12.75" customHeight="1">
      <c r="D41" s="411"/>
      <c r="E41" s="411"/>
      <c r="F41" s="411"/>
      <c r="G41" s="411"/>
      <c r="H41" s="411"/>
      <c r="I41" s="411"/>
      <c r="J41" s="411"/>
      <c r="K41" s="411"/>
      <c r="L41" s="411"/>
      <c r="M41" s="411"/>
      <c r="N41" s="411"/>
      <c r="O41" s="411"/>
      <c r="P41" s="411"/>
      <c r="Q41" s="411"/>
      <c r="R41" s="411"/>
      <c r="S41" s="411"/>
    </row>
    <row r="42" spans="1:21" ht="12.75" customHeight="1"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48" customWidth="1"/>
    <col min="2" max="2" width="21.26953125" style="349" customWidth="1"/>
    <col min="3" max="4" width="5.7265625" style="349" customWidth="1"/>
    <col min="5" max="20" width="8.7265625" style="349" customWidth="1"/>
    <col min="21" max="21" width="48.81640625" style="350" customWidth="1"/>
    <col min="22" max="22" width="3" style="349" customWidth="1"/>
    <col min="23" max="30" width="10.7265625" style="349" customWidth="1"/>
    <col min="31" max="32" width="8.7265625" style="349" customWidth="1"/>
    <col min="33" max="33" width="3" style="349" customWidth="1"/>
    <col min="34" max="16384" width="9.1796875" style="349"/>
  </cols>
  <sheetData>
    <row r="1" spans="1:21" ht="12.5"/>
    <row r="2" spans="1:21" ht="13">
      <c r="A2" s="348" t="s">
        <v>17</v>
      </c>
      <c r="B2" s="351" t="s">
        <v>26</v>
      </c>
      <c r="C2" s="352"/>
      <c r="D2" s="352"/>
      <c r="E2" s="352"/>
      <c r="F2" s="352"/>
      <c r="R2" s="349" t="s">
        <v>48</v>
      </c>
      <c r="S2" s="349">
        <f>SIGN($E$5)</f>
        <v>-1</v>
      </c>
      <c r="U2" s="353" t="s">
        <v>20</v>
      </c>
    </row>
    <row r="3" spans="1:21" ht="39">
      <c r="A3" s="354" t="s">
        <v>17</v>
      </c>
      <c r="B3" s="355" t="s">
        <v>5</v>
      </c>
      <c r="C3" s="355" t="s">
        <v>10</v>
      </c>
      <c r="D3" s="355" t="s">
        <v>8</v>
      </c>
      <c r="E3" s="355" t="s">
        <v>1</v>
      </c>
      <c r="F3" s="355" t="s">
        <v>18</v>
      </c>
      <c r="G3" s="355" t="s">
        <v>19</v>
      </c>
      <c r="H3" s="355" t="s">
        <v>2</v>
      </c>
      <c r="I3" s="355" t="s">
        <v>22</v>
      </c>
      <c r="J3" s="355" t="s">
        <v>23</v>
      </c>
      <c r="K3" s="355" t="s">
        <v>27</v>
      </c>
      <c r="L3" s="355" t="s">
        <v>42</v>
      </c>
      <c r="M3" s="355" t="s">
        <v>45</v>
      </c>
      <c r="N3" s="355" t="s">
        <v>44</v>
      </c>
      <c r="O3" s="355" t="s">
        <v>43</v>
      </c>
      <c r="P3" s="355" t="s">
        <v>47</v>
      </c>
      <c r="Q3" s="355" t="s">
        <v>46</v>
      </c>
      <c r="R3" s="356" t="s">
        <v>3</v>
      </c>
      <c r="S3" s="356" t="s">
        <v>4</v>
      </c>
      <c r="T3" s="356" t="s">
        <v>40</v>
      </c>
      <c r="U3" s="356" t="s">
        <v>41</v>
      </c>
    </row>
    <row r="4" spans="1:21" ht="12.5" hidden="1" outlineLevel="1">
      <c r="A4" s="354"/>
      <c r="B4" s="357">
        <v>0</v>
      </c>
      <c r="C4" s="357">
        <v>0</v>
      </c>
      <c r="D4" s="357">
        <v>0</v>
      </c>
      <c r="E4" s="357">
        <v>0</v>
      </c>
      <c r="F4" s="357">
        <v>0</v>
      </c>
      <c r="G4" s="357">
        <v>0</v>
      </c>
      <c r="H4" s="357">
        <v>0</v>
      </c>
      <c r="I4" s="357">
        <v>0</v>
      </c>
      <c r="J4" s="357">
        <v>0</v>
      </c>
      <c r="K4" s="357">
        <v>0</v>
      </c>
      <c r="L4" s="357">
        <v>0</v>
      </c>
      <c r="M4" s="357">
        <v>0</v>
      </c>
      <c r="N4" s="357">
        <v>0</v>
      </c>
      <c r="O4" s="357">
        <v>0</v>
      </c>
      <c r="P4" s="357">
        <v>0</v>
      </c>
      <c r="Q4" s="357">
        <v>0</v>
      </c>
      <c r="R4" s="357">
        <v>0</v>
      </c>
      <c r="S4" s="357">
        <v>0</v>
      </c>
      <c r="T4" s="357">
        <v>0</v>
      </c>
      <c r="U4" s="357">
        <v>0</v>
      </c>
    </row>
    <row r="5" spans="1:21" ht="12.5" collapsed="1">
      <c r="A5" s="348" t="str">
        <f>IF(OR(C5=0,C5="S",C5="+S"),0,C5)</f>
        <v>X</v>
      </c>
      <c r="B5" s="358" t="s">
        <v>162</v>
      </c>
      <c r="C5" s="359" t="s">
        <v>7</v>
      </c>
      <c r="D5" s="360">
        <v>0</v>
      </c>
      <c r="E5" s="360">
        <v>-3808.6089985252615</v>
      </c>
      <c r="F5" s="361">
        <f>IF($C5="X",0,IF(AND(OR($C5="S",$C5="+S"),OR($C4="X",$C4="+X")),F4,G4))</f>
        <v>0</v>
      </c>
      <c r="G5" s="361">
        <f>F5+IF($C5=0,0,$E5)</f>
        <v>-3808.6089985252615</v>
      </c>
      <c r="H5" s="361">
        <f>IF(F5=0,0,IF(SIGN(F5)=SIGN(G5),IF(SIGN(F5)&gt;0,MIN(F5:G5),MAX(F5:G5)),0))</f>
        <v>0</v>
      </c>
      <c r="I5" s="361">
        <f>IF(AND($C6="S",$C5="X"),IF($C6="S",$I6,0),IF(OR($C5="X",$C5="S"),E5,0))</f>
        <v>-2008.6089985252615</v>
      </c>
      <c r="J5" s="361">
        <f>IF(AND($C6="S",$C5="X"),IF($C7="S",$I7,0),0)</f>
        <v>-1800</v>
      </c>
      <c r="K5" s="361">
        <f>IF(AND($C6="S",$C5="X"),IF($C8="S",$I8,0),0)</f>
        <v>0</v>
      </c>
      <c r="L5" s="361">
        <f>IF(AND($C6="+S",$C5="+X"),IF($C6="+S",$L6,0),IF(OR($C5="+X",$C5="+S"),IF($H5&gt;0,ABS(E5),IF($H5&lt;0,0,IF(E5=0,0,MAX($F5:$G5)))),0))</f>
        <v>0</v>
      </c>
      <c r="M5" s="361">
        <f>IF(AND($C6="+S",$C5="+X"),IF($C7="+S",$L7,0),0)</f>
        <v>0</v>
      </c>
      <c r="N5" s="361">
        <f>IF(AND($C6="+S",$C5="+X"),IF($C8="+S",$L8,0),0)</f>
        <v>0</v>
      </c>
      <c r="O5" s="361">
        <f>IF(AND($C6="+S",$C5="+X"),IF($C6="+S",$O6,0),IF(OR($C5="+X",$C5="+S"),IF($H5&gt;0,0,IF($H5&lt;0,-ABS(E5),IF(E5=0,0,MIN($F5:$G5)))),0))</f>
        <v>0</v>
      </c>
      <c r="P5" s="361">
        <f>IF(AND($C6="+S",$C5="+X"),IF($C7="+S",$O7,0),0)</f>
        <v>0</v>
      </c>
      <c r="Q5" s="361">
        <f>IF(AND($C6="+S",$C5="+X"),IF($C8="+S",$O8,0),0)</f>
        <v>0</v>
      </c>
      <c r="R5" s="361">
        <f>IF($S$2&lt;0,MIN(F5:G5),MAX(F5:G5))</f>
        <v>-3808.6089985252615</v>
      </c>
      <c r="S5" s="361">
        <f>IF($S$2&lt;0,MAX(F5:G5),MIN(F5:G5))</f>
        <v>0</v>
      </c>
      <c r="T5" s="361" t="e">
        <f ca="1">figintl(E5,1,D5,"X",#REF!)</f>
        <v>#NAME?</v>
      </c>
      <c r="U5" s="416" t="str">
        <f>$B5</f>
        <v>September 30, 2022</v>
      </c>
    </row>
    <row r="6" spans="1:21" ht="12.5" hidden="1" outlineLevel="1">
      <c r="A6" s="348">
        <f>IF(OR(C6=0,C6="S",C6="+S"),0,C6)</f>
        <v>0</v>
      </c>
      <c r="B6" s="363" t="s">
        <v>163</v>
      </c>
      <c r="C6" s="364" t="s">
        <v>164</v>
      </c>
      <c r="D6" s="365">
        <v>0</v>
      </c>
      <c r="E6" s="365">
        <v>-2008.6089985252615</v>
      </c>
      <c r="F6" s="366">
        <f t="shared" ref="F6:F14" si="0">IF($C6="X",0,IF(AND(OR($C6="S",$C6="+S"),OR($C5="X",$C5="+X")),F5,G5))</f>
        <v>0</v>
      </c>
      <c r="G6" s="366">
        <f t="shared" ref="G6:G16" si="1">F6+IF($C6=0,0,$E6)</f>
        <v>-2008.6089985252615</v>
      </c>
      <c r="H6" s="366">
        <f>IF(F6=0,0,IF(SIGN(F6)=SIGN(G6),IF(SIGN(F6)&gt;0,MIN(F6:G6),MAX(F6:G6)),0))</f>
        <v>0</v>
      </c>
      <c r="I6" s="366">
        <f>IF(AND($C7="S",$C6="X"),IF($C7="S",$I7,0),IF(OR($C6="X",$C6="S"),E6,0))</f>
        <v>-2008.6089985252615</v>
      </c>
      <c r="J6" s="366">
        <f>IF(AND($C7="S",$C6="X"),IF($C8="S",$I8,0),0)</f>
        <v>0</v>
      </c>
      <c r="K6" s="366">
        <f>IF(AND($C7="S",$C6="X"),IF($C9="S",$I9,0),0)</f>
        <v>0</v>
      </c>
      <c r="L6" s="366">
        <f>IF(AND($C7="+S",$C6="+X"),IF($C7="+S",$L7,0),IF(OR($C6="+X",$C6="+S"),IF($H6&gt;0,ABS(E6),IF($H6&lt;0,0,IF(E6=0,0,MAX($F6:$G6)))),0))</f>
        <v>0</v>
      </c>
      <c r="M6" s="366">
        <f>IF(AND($C7="+S",$C6="+X"),IF($C8="+S",$L8,0),0)</f>
        <v>0</v>
      </c>
      <c r="N6" s="366">
        <f>IF(AND($C7="+S",$C6="+X"),IF($C9="+S",$L9,0),0)</f>
        <v>0</v>
      </c>
      <c r="O6" s="366">
        <f>IF(AND($C7="+S",$C6="+X"),IF($C7="+S",$O7,0),IF(OR($C6="+X",$C6="+S"),IF($H6&gt;0,0,IF($H6&lt;0,-ABS(E6),IF(E6=0,0,MIN($F6:$G6)))),0))</f>
        <v>0</v>
      </c>
      <c r="P6" s="366">
        <f>IF(AND($C7="+S",$C6="+X"),IF($C8="+S",$O8,0),0)</f>
        <v>0</v>
      </c>
      <c r="Q6" s="366">
        <f>IF(AND($C7="+S",$C6="+X"),IF($C9="+S",$O9,0),0)</f>
        <v>0</v>
      </c>
      <c r="R6" s="366">
        <f>IF($S$2&lt;0,MIN(F6:G6),MAX(F6:G6))</f>
        <v>-2008.6089985252615</v>
      </c>
      <c r="S6" s="366">
        <f>IF($S$2&lt;0,MAX(F6:G6),MIN(F6:G6))</f>
        <v>0</v>
      </c>
      <c r="T6" s="366" t="e">
        <f ca="1">figintl(E6,1,D6,"X",#REF!)</f>
        <v>#NAME?</v>
      </c>
      <c r="U6" s="417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5" hidden="1" outlineLevel="1">
      <c r="A7" s="348">
        <f>IF(OR(C7=0,C7="S",C7="+S"),0,C7)</f>
        <v>0</v>
      </c>
      <c r="B7" s="363" t="s">
        <v>165</v>
      </c>
      <c r="C7" s="364" t="s">
        <v>164</v>
      </c>
      <c r="D7" s="365">
        <v>0</v>
      </c>
      <c r="E7" s="365">
        <v>-1800</v>
      </c>
      <c r="F7" s="366">
        <f t="shared" si="0"/>
        <v>-2008.6089985252615</v>
      </c>
      <c r="G7" s="366">
        <f t="shared" si="1"/>
        <v>-3808.6089985252615</v>
      </c>
      <c r="H7" s="366">
        <f>IF(F7=0,0,IF(SIGN(F7)=SIGN(G7),IF(SIGN(F7)&gt;0,MIN(F7:G7),MAX(F7:G7)),0))</f>
        <v>-2008.6089985252615</v>
      </c>
      <c r="I7" s="366">
        <f>IF(AND($C8="S",$C7="X"),IF($C8="S",$I8,0),IF(OR($C7="X",$C7="S"),E7,0))</f>
        <v>-1800</v>
      </c>
      <c r="J7" s="366">
        <f>IF(AND($C8="S",$C7="X"),IF($C9="S",$I9,0),0)</f>
        <v>0</v>
      </c>
      <c r="K7" s="366">
        <f>IF(AND($C8="S",$C7="X"),IF($C11="S",$I11,0),0)</f>
        <v>0</v>
      </c>
      <c r="L7" s="366">
        <f>IF(AND($C8="+S",$C7="+X"),IF($C8="+S",$L8,0),IF(OR($C7="+X",$C7="+S"),IF($H7&gt;0,ABS(E7),IF($H7&lt;0,0,IF(E7=0,0,MAX($F7:$G7)))),0))</f>
        <v>0</v>
      </c>
      <c r="M7" s="366">
        <f>IF(AND($C8="+S",$C7="+X"),IF($C9="+S",$L9,0),0)</f>
        <v>0</v>
      </c>
      <c r="N7" s="366">
        <f>IF(AND($C8="+S",$C7="+X"),IF($C11="+S",$L11,0),0)</f>
        <v>0</v>
      </c>
      <c r="O7" s="366">
        <f>IF(AND($C8="+S",$C7="+X"),IF($C8="+S",$O8,0),IF(OR($C7="+X",$C7="+S"),IF($H7&gt;0,0,IF($H7&lt;0,-ABS(E7),IF(E7=0,0,MIN($F7:$G7)))),0))</f>
        <v>0</v>
      </c>
      <c r="P7" s="366">
        <f>IF(AND($C8="+S",$C7="+X"),IF($C9="+S",$O9,0),0)</f>
        <v>0</v>
      </c>
      <c r="Q7" s="366">
        <f>IF(AND($C8="+S",$C7="+X"),IF($C11="+S",$O11,0),0)</f>
        <v>0</v>
      </c>
      <c r="R7" s="366">
        <f>IF($S$2&lt;0,MIN(F7:G7),MAX(F7:G7))</f>
        <v>-3808.6089985252615</v>
      </c>
      <c r="S7" s="366">
        <f>IF($S$2&lt;0,MAX(F7:G7),MIN(F7:G7))</f>
        <v>-2008.6089985252615</v>
      </c>
      <c r="T7" s="366" t="e">
        <f ca="1">figintl(E7,1,D7,"X",#REF!)</f>
        <v>#NAME?</v>
      </c>
      <c r="U7" s="417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370" customFormat="1" ht="12.5" collapsed="1">
      <c r="A8" s="348" t="str">
        <f t="shared" ref="A8:A14" si="2">IF(OR(C8=0,C8="S",C8="+S"),0,C8)</f>
        <v>+X</v>
      </c>
      <c r="B8" s="367" t="s">
        <v>166</v>
      </c>
      <c r="C8" s="368" t="s">
        <v>14</v>
      </c>
      <c r="D8" s="368">
        <v>0</v>
      </c>
      <c r="E8" s="368">
        <v>1093.94</v>
      </c>
      <c r="F8" s="369">
        <f t="shared" si="0"/>
        <v>-3808.6089985252615</v>
      </c>
      <c r="G8" s="369">
        <f t="shared" si="1"/>
        <v>-2714.6689985252615</v>
      </c>
      <c r="H8" s="369">
        <f t="shared" ref="H8:H14" si="3">IF(F8=0,0,IF(SIGN(F8)=SIGN(G8),IF(SIGN(F8)&gt;0,MIN(F8:G8),MAX(F8:G8)),0))</f>
        <v>-2714.6689985252615</v>
      </c>
      <c r="I8" s="369">
        <f>IF(AND($C9="S",$C8="X"),IF($C9="S",$I9,0),IF(OR($C8="X",$C8="S"),E8,0))</f>
        <v>0</v>
      </c>
      <c r="J8" s="369">
        <f>IF(AND($C9="S",$C8="X"),IF($C11="S",$I11,0),0)</f>
        <v>0</v>
      </c>
      <c r="K8" s="369">
        <f>IF(AND($C9="S",$C8="X"),IF($C12="S",$I12,0),0)</f>
        <v>0</v>
      </c>
      <c r="L8" s="369">
        <f>IF(AND($C9="+S",$C8="+X"),IF($C9="+S",$L9,0),IF(OR($C8="+X",$C8="+S"),IF($H8&gt;0,ABS(E8),IF($H8&lt;0,0,IF(E8=0,0,MAX($F8:$G8)))),0))</f>
        <v>0</v>
      </c>
      <c r="M8" s="369">
        <f>IF(AND($C9="+S",$C8="+X"),IF($C11="+S",$L11,0),0)</f>
        <v>0</v>
      </c>
      <c r="N8" s="369">
        <f>IF(AND($C9="+S",$C8="+X"),IF($C12="+S",$L12,0),0)</f>
        <v>0</v>
      </c>
      <c r="O8" s="369">
        <f>IF(AND($C9="+S",$C8="+X"),IF($C9="+S",$O9,0),IF(OR($C8="+X",$C8="+S"),IF($H8&gt;0,0,IF($H8&lt;0,-ABS(E8),IF(E8=0,0,MIN($F8:$G8)))),0))</f>
        <v>-1093.94</v>
      </c>
      <c r="P8" s="369">
        <f>IF(AND($C9="+S",$C8="+X"),IF($C11="+S",$O11,0),0)</f>
        <v>0</v>
      </c>
      <c r="Q8" s="369">
        <f>IF(AND($C9="+S",$C8="+X"),IF($C12="+S",$O12,0),0)</f>
        <v>0</v>
      </c>
      <c r="R8" s="369">
        <f t="shared" ref="R8:R14" si="4">IF($S$2&lt;0,MIN(F8:G8),MAX(F8:G8))</f>
        <v>-3808.6089985252615</v>
      </c>
      <c r="S8" s="369">
        <f t="shared" ref="S8:S14" si="5">IF($S$2&lt;0,MAX(F8:G8),MIN(F8:G8))</f>
        <v>-2714.6689985252615</v>
      </c>
      <c r="T8" s="369" t="e">
        <f ca="1">figintl(E8,1,D8,"X",#REF!)</f>
        <v>#NAME?</v>
      </c>
      <c r="U8" s="415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370" customFormat="1" ht="12.5">
      <c r="A9" s="348" t="str">
        <f t="shared" si="2"/>
        <v>+X</v>
      </c>
      <c r="B9" s="367" t="s">
        <v>167</v>
      </c>
      <c r="C9" s="368" t="s">
        <v>14</v>
      </c>
      <c r="D9" s="368">
        <v>0</v>
      </c>
      <c r="E9" s="368">
        <v>-399.26</v>
      </c>
      <c r="F9" s="369">
        <f t="shared" si="0"/>
        <v>-2714.6689985252615</v>
      </c>
      <c r="G9" s="369">
        <f t="shared" si="1"/>
        <v>-3113.9289985252617</v>
      </c>
      <c r="H9" s="369">
        <f t="shared" si="3"/>
        <v>-2714.6689985252615</v>
      </c>
      <c r="I9" s="369">
        <f>IF(AND($C11="S",$C9="X"),IF($C11="S",$I11,0),IF(OR($C9="X",$C9="S"),E9,0))</f>
        <v>0</v>
      </c>
      <c r="J9" s="369">
        <f>IF(AND($C11="S",$C9="X"),IF($C12="S",$I12,0),0)</f>
        <v>0</v>
      </c>
      <c r="K9" s="369">
        <f>IF(AND($C11="S",$C9="X"),IF($C13="S",$I13,0),0)</f>
        <v>0</v>
      </c>
      <c r="L9" s="369">
        <f>IF(AND($C11="+S",$C9="+X"),IF($C11="+S",$L11,0),IF(OR($C9="+X",$C9="+S"),IF($H9&gt;0,ABS(E9),IF($H9&lt;0,0,IF(E9=0,0,MAX($F9:$G9)))),0))</f>
        <v>0</v>
      </c>
      <c r="M9" s="369">
        <f>IF(AND($C11="+S",$C9="+X"),IF($C12="+S",$L12,0),0)</f>
        <v>0</v>
      </c>
      <c r="N9" s="369">
        <f>IF(AND($C11="+S",$C9="+X"),IF($C13="+S",$L13,0),0)</f>
        <v>0</v>
      </c>
      <c r="O9" s="369">
        <f>IF(AND($C11="+S",$C9="+X"),IF($C11="+S",$O11,0),IF(OR($C9="+X",$C9="+S"),IF($H9&gt;0,0,IF($H9&lt;0,-ABS(E9),IF(E9=0,0,MIN($F9:$G9)))),0))</f>
        <v>-399.26</v>
      </c>
      <c r="P9" s="369">
        <f>IF(AND($C11="+S",$C9="+X"),IF($C12="+S",$O12,0),0)</f>
        <v>0</v>
      </c>
      <c r="Q9" s="369">
        <f>IF(AND($C11="+S",$C9="+X"),IF($C13="+S",$O13,0),0)</f>
        <v>0</v>
      </c>
      <c r="R9" s="369">
        <f t="shared" si="4"/>
        <v>-3113.9289985252617</v>
      </c>
      <c r="S9" s="369">
        <f t="shared" si="5"/>
        <v>-2714.6689985252615</v>
      </c>
      <c r="T9" s="369" t="e">
        <f ca="1">figintl(E9,1,D9,"X",#REF!)</f>
        <v>#NAME?</v>
      </c>
      <c r="U9" s="415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370" customFormat="1" ht="12.5">
      <c r="A10" s="348" t="str">
        <f>IF(OR(C10=0,C10="S",C10="+S"),0,C10)</f>
        <v>+X</v>
      </c>
      <c r="B10" s="367" t="s">
        <v>168</v>
      </c>
      <c r="C10" s="368" t="s">
        <v>14</v>
      </c>
      <c r="D10" s="368">
        <v>0</v>
      </c>
      <c r="E10" s="368">
        <v>-155</v>
      </c>
      <c r="F10" s="369">
        <f>IF($C10="X",0,IF(AND(OR($C10="S",$C10="+S"),OR($C9="X",$C9="+X")),F9,G9))</f>
        <v>-3113.9289985252617</v>
      </c>
      <c r="G10" s="369">
        <f>F10+IF($C10=0,0,$E10)</f>
        <v>-3268.9289985252617</v>
      </c>
      <c r="H10" s="369">
        <f>IF(F10=0,0,IF(SIGN(F10)=SIGN(G10),IF(SIGN(F10)&gt;0,MIN(F10:G10),MAX(F10:G10)),0))</f>
        <v>-3113.9289985252617</v>
      </c>
      <c r="I10" s="369">
        <f>IF(AND($C12="S",$C10="X"),IF($C12="S",$I12,0),IF(OR($C10="X",$C10="S"),E10,0))</f>
        <v>0</v>
      </c>
      <c r="J10" s="369">
        <f>IF(AND($C12="S",$C10="X"),IF($C13="S",$I13,0),0)</f>
        <v>0</v>
      </c>
      <c r="K10" s="369">
        <f>IF(AND($C12="S",$C10="X"),IF($C14="S",$I14,0),0)</f>
        <v>0</v>
      </c>
      <c r="L10" s="369">
        <f>IF(AND($C12="+S",$C10="+X"),IF($C12="+S",$L12,0),IF(OR($C10="+X",$C10="+S"),IF($H10&gt;0,ABS(E10),IF($H10&lt;0,0,IF(E10=0,0,MAX($F10:$G10)))),0))</f>
        <v>0</v>
      </c>
      <c r="M10" s="369">
        <f>IF(AND($C12="+S",$C10="+X"),IF($C13="+S",$L13,0),0)</f>
        <v>0</v>
      </c>
      <c r="N10" s="369">
        <f>IF(AND($C12="+S",$C10="+X"),IF($C14="+S",$L14,0),0)</f>
        <v>0</v>
      </c>
      <c r="O10" s="369">
        <f>IF(AND($C11="+S",$C10="+X"),IF($C11="+S",$O11,0),IF(OR($C10="+X",$C10="+S"),IF($H10&gt;0,0,IF($H10&lt;0,-ABS(E10),IF(E10=0,0,MIN($F10:$G10)))),0))</f>
        <v>-155</v>
      </c>
      <c r="P10" s="369">
        <f>IF(AND($C12="+S",$C10="+X"),IF($C13="+S",$O13,0),0)</f>
        <v>0</v>
      </c>
      <c r="Q10" s="369">
        <f>IF(AND($C12="+S",$C10="+X"),IF($C14="+S",$O14,0),0)</f>
        <v>0</v>
      </c>
      <c r="R10" s="369">
        <f>IF($S$2&lt;0,MIN(F10:G10),MAX(F10:G10))</f>
        <v>-3268.9289985252617</v>
      </c>
      <c r="S10" s="369">
        <f>IF($S$2&lt;0,MAX(F10:G10),MIN(F10:G10))</f>
        <v>-3113.9289985252617</v>
      </c>
      <c r="T10" s="369" t="e">
        <f ca="1">figintl(E10,1,D10,"X",#REF!)</f>
        <v>#NAME?</v>
      </c>
      <c r="U10" s="415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370" customFormat="1" ht="12.5">
      <c r="A11" s="348" t="str">
        <f>IF(OR(C11=0,C11="S",C11="+S"),0,C11)</f>
        <v>+X</v>
      </c>
      <c r="B11" s="367" t="s">
        <v>169</v>
      </c>
      <c r="C11" s="368" t="s">
        <v>14</v>
      </c>
      <c r="D11" s="368">
        <v>0</v>
      </c>
      <c r="E11" s="368">
        <v>0</v>
      </c>
      <c r="F11" s="369">
        <f>IF($C11="X",0,IF(AND(OR($C11="S",$C11="+S"),OR($C10="X",$C10="+X")),F10,G10))</f>
        <v>-3268.9289985252617</v>
      </c>
      <c r="G11" s="369">
        <f>F11+IF($C11=0,0,$E11)</f>
        <v>-3268.9289985252617</v>
      </c>
      <c r="H11" s="369">
        <f>IF(F11=0,0,IF(SIGN(F11)=SIGN(G11),IF(SIGN(F11)&gt;0,MIN(F11:G11),MAX(F11:G11)),0))</f>
        <v>-3268.9289985252617</v>
      </c>
      <c r="I11" s="369">
        <f>IF(AND($C13="S",$C11="X"),IF($C13="S",$I13,0),IF(OR($C11="X",$C11="S"),E11,0))</f>
        <v>0</v>
      </c>
      <c r="J11" s="369">
        <f>IF(AND($C13="S",$C11="X"),IF($C14="S",$I14,0),0)</f>
        <v>0</v>
      </c>
      <c r="K11" s="369">
        <f>IF(AND($C13="S",$C11="X"),IF($C15="S",$I15,0),0)</f>
        <v>0</v>
      </c>
      <c r="L11" s="369">
        <f>IF(AND($C13="+S",$C11="+X"),IF($C13="+S",$L13,0),IF(OR($C11="+X",$C11="+S"),IF($H11&gt;0,ABS(E11),IF($H11&lt;0,0,IF(E11=0,0,MAX($F11:$G11)))),0))</f>
        <v>0</v>
      </c>
      <c r="M11" s="369">
        <f>IF(AND($C13="+S",$C11="+X"),IF($C14="+S",$L14,0),0)</f>
        <v>0</v>
      </c>
      <c r="N11" s="369">
        <f>IF(AND($C13="+S",$C11="+X"),IF($C15="+S",$L15,0),0)</f>
        <v>0</v>
      </c>
      <c r="O11" s="369">
        <f>IF(AND($C13="+S",$C11="+X"),IF($C13="+S",$O13,0),IF(OR($C11="+X",$C11="+S"),IF($H11&gt;0,0,IF($H11&lt;0,-ABS(E11),IF(E11=0,0,MIN($F11:$G11)))),0))</f>
        <v>0</v>
      </c>
      <c r="P11" s="369">
        <f>IF(AND($C13="+S",$C11="+X"),IF($C14="+S",$O14,0),0)</f>
        <v>0</v>
      </c>
      <c r="Q11" s="369">
        <f>IF(AND($C13="+S",$C11="+X"),IF($C15="+S",$O15,0),0)</f>
        <v>0</v>
      </c>
      <c r="R11" s="369">
        <f>IF($S$2&lt;0,MIN(F11:G11),MAX(F11:G11))</f>
        <v>-3268.9289985252617</v>
      </c>
      <c r="S11" s="369">
        <f>IF($S$2&lt;0,MAX(F11:G11),MIN(F11:G11))</f>
        <v>-3268.9289985252617</v>
      </c>
      <c r="T11" s="369" t="e">
        <f ca="1">figintl(E11,1,D11,"X",#REF!)</f>
        <v>#NAME?</v>
      </c>
      <c r="U11" s="415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370" customFormat="1" ht="12.5">
      <c r="A12" s="348" t="str">
        <f>IF(OR(C12=0,C12="S",C12="+S"),0,C12)</f>
        <v>+X</v>
      </c>
      <c r="B12" s="367" t="s">
        <v>170</v>
      </c>
      <c r="C12" s="368" t="s">
        <v>14</v>
      </c>
      <c r="D12" s="368">
        <v>0</v>
      </c>
      <c r="E12" s="368">
        <v>0</v>
      </c>
      <c r="F12" s="369">
        <f>IF($C12="X",0,IF(AND(OR($C12="S",$C12="+S"),OR($C11="X",$C11="+X")),F11,G11))</f>
        <v>-3268.9289985252617</v>
      </c>
      <c r="G12" s="369">
        <f>F12+IF($C12=0,0,$E12)</f>
        <v>-3268.9289985252617</v>
      </c>
      <c r="H12" s="369">
        <f>IF(F12=0,0,IF(SIGN(F12)=SIGN(G12),IF(SIGN(F12)&gt;0,MIN(F12:G12),MAX(F12:G12)),0))</f>
        <v>-3268.9289985252617</v>
      </c>
      <c r="I12" s="369">
        <f>IF(AND($C14="S",$C12="X"),IF($C14="S",$I14,0),IF(OR($C12="X",$C12="S"),E12,0))</f>
        <v>0</v>
      </c>
      <c r="J12" s="369">
        <f>IF(AND($C14="S",$C12="X"),IF($C15="S",$I15,0),0)</f>
        <v>0</v>
      </c>
      <c r="K12" s="369">
        <f>IF(AND($C14="S",$C12="X"),IF($C16="S",$I16,0),0)</f>
        <v>0</v>
      </c>
      <c r="L12" s="369">
        <f>IF(AND($C14="+S",$C12="+X"),IF($C14="+S",$L14,0),IF(OR($C12="+X",$C12="+S"),IF($H12&gt;0,ABS(E12),IF($H12&lt;0,0,IF(E12=0,0,MAX($F12:$G12)))),0))</f>
        <v>0</v>
      </c>
      <c r="M12" s="369">
        <f>IF(AND($C14="+S",$C12="+X"),IF($C15="+S",$L15,0),0)</f>
        <v>0</v>
      </c>
      <c r="N12" s="369">
        <f>IF(AND($C14="+S",$C12="+X"),IF($C16="+S",$L16,0),0)</f>
        <v>0</v>
      </c>
      <c r="O12" s="369">
        <f>IF(AND($C14="+S",$C12="+X"),IF($C14="+S",$O14,0),IF(OR($C12="+X",$C12="+S"),IF($H12&gt;0,0,IF($H12&lt;0,-ABS(E12),IF(E12=0,0,MIN($F12:$G12)))),0))</f>
        <v>0</v>
      </c>
      <c r="P12" s="369">
        <f>IF(AND($C14="+S",$C12="+X"),IF($C15="+S",$O15,0),0)</f>
        <v>0</v>
      </c>
      <c r="Q12" s="369">
        <f>IF(AND($C14="+S",$C12="+X"),IF($C16="+S",$O16,0),0)</f>
        <v>0</v>
      </c>
      <c r="R12" s="369">
        <f>IF($S$2&lt;0,MIN(F12:G12),MAX(F12:G12))</f>
        <v>-3268.9289985252617</v>
      </c>
      <c r="S12" s="369">
        <f>IF($S$2&lt;0,MAX(F12:G12),MIN(F12:G12))</f>
        <v>-3268.9289985252617</v>
      </c>
      <c r="T12" s="369" t="e">
        <f ca="1">figintl(E12,1,D12,"X",#REF!)</f>
        <v>#NAME?</v>
      </c>
      <c r="U12" s="415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370" customFormat="1" ht="12.5">
      <c r="A13" s="348" t="str">
        <f>IF(OR(C13=0,C13="S",C13="+S"),0,C13)</f>
        <v>+X</v>
      </c>
      <c r="B13" s="367" t="s">
        <v>171</v>
      </c>
      <c r="C13" s="368" t="s">
        <v>14</v>
      </c>
      <c r="D13" s="368">
        <v>0</v>
      </c>
      <c r="E13" s="368">
        <v>-322.4587898483237</v>
      </c>
      <c r="F13" s="369">
        <f>IF($C13="X",0,IF(AND(OR($C13="S",$C13="+S"),OR($C12="X",$C12="+X")),F12,G12))</f>
        <v>-3268.9289985252617</v>
      </c>
      <c r="G13" s="369">
        <f>F13+IF($C13=0,0,$E13)</f>
        <v>-3591.3877883735854</v>
      </c>
      <c r="H13" s="369">
        <f>IF(F13=0,0,IF(SIGN(F13)=SIGN(G13),IF(SIGN(F13)&gt;0,MIN(F13:G13),MAX(F13:G13)),0))</f>
        <v>-3268.9289985252617</v>
      </c>
      <c r="I13" s="369">
        <f>IF(AND($C15="S",$C13="X"),IF($C15="S",$I15,0),IF(OR($C13="X",$C13="S"),E13,0))</f>
        <v>0</v>
      </c>
      <c r="J13" s="369">
        <f>IF(AND($C15="S",$C13="X"),IF($C16="S",$I16,0),0)</f>
        <v>0</v>
      </c>
      <c r="K13" s="369">
        <f>IF(AND($C15="S",$C13="X"),IF($C17="S",$I17,0),0)</f>
        <v>0</v>
      </c>
      <c r="L13" s="369">
        <f>IF(AND($C15="+S",$C13="+X"),IF($C15="+S",$L15,0),IF(OR($C13="+X",$C13="+S"),IF($H13&gt;0,ABS(E13),IF($H13&lt;0,0,IF(E13=0,0,MAX($F13:$G13)))),0))</f>
        <v>0</v>
      </c>
      <c r="M13" s="369">
        <f>IF(AND($C15="+S",$C13="+X"),IF($C16="+S",$L16,0),0)</f>
        <v>0</v>
      </c>
      <c r="N13" s="369">
        <f>IF(AND($C15="+S",$C13="+X"),IF($C17="+S",$L17,0),0)</f>
        <v>0</v>
      </c>
      <c r="O13" s="369">
        <f>IF(AND($C15="+S",$C13="+X"),IF($C15="+S",$O15,0),IF(OR($C13="+X",$C13="+S"),IF($H13&gt;0,0,IF($H13&lt;0,-ABS(E13),IF(E13=0,0,MIN($F13:$G13)))),0))</f>
        <v>-322.4587898483237</v>
      </c>
      <c r="P13" s="369">
        <f>IF(AND($C15="+S",$C13="+X"),IF($C16="+S",$O16,0),0)</f>
        <v>0</v>
      </c>
      <c r="Q13" s="369">
        <f>IF(AND($C15="+S",$C13="+X"),IF($C17="+S",$O17,0),0)</f>
        <v>0</v>
      </c>
      <c r="R13" s="369">
        <f>IF($S$2&lt;0,MIN(F13:G13),MAX(F13:G13))</f>
        <v>-3591.3877883735854</v>
      </c>
      <c r="S13" s="369">
        <f>IF($S$2&lt;0,MAX(F13:G13),MIN(F13:G13))</f>
        <v>-3268.9289985252617</v>
      </c>
      <c r="T13" s="369" t="e">
        <f ca="1">figintl(E13,1,D13,"X",#REF!)</f>
        <v>#NAME?</v>
      </c>
      <c r="U13" s="415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5">
      <c r="A14" s="348" t="str">
        <f t="shared" si="2"/>
        <v>X</v>
      </c>
      <c r="B14" s="358" t="s">
        <v>172</v>
      </c>
      <c r="C14" s="359" t="s">
        <v>7</v>
      </c>
      <c r="D14" s="360">
        <v>0</v>
      </c>
      <c r="E14" s="360">
        <v>-3591.3877883735854</v>
      </c>
      <c r="F14" s="361">
        <f t="shared" si="0"/>
        <v>0</v>
      </c>
      <c r="G14" s="361">
        <f t="shared" si="1"/>
        <v>-3591.3877883735854</v>
      </c>
      <c r="H14" s="361">
        <f t="shared" si="3"/>
        <v>0</v>
      </c>
      <c r="I14" s="361">
        <f>IF(AND($C15="S",$C14="X"),IF($C15="S",$I15,0),IF(OR($C14="X",$C14="S"),E14,0))</f>
        <v>-1791.3877883735854</v>
      </c>
      <c r="J14" s="361">
        <f>IF(AND($C15="S",$C14="X"),IF($C16="S",$I16,0),0)</f>
        <v>-1800</v>
      </c>
      <c r="K14" s="361">
        <f>IF(AND($C15="S",$C14="X"),IF($C17="S",$I17,0),0)</f>
        <v>0</v>
      </c>
      <c r="L14" s="361">
        <f>IF(AND($C15="+S",$C14="+X"),IF($C15="+S",$L15,0),IF(OR($C14="+X",$C14="+S"),IF($H14&gt;0,ABS(E14),IF($H14&lt;0,0,IF(E14=0,0,MAX($F14:$G14)))),0))</f>
        <v>0</v>
      </c>
      <c r="M14" s="361">
        <f>IF(AND($C15="+S",$C14="+X"),IF($C16="+S",$L16,0),0)</f>
        <v>0</v>
      </c>
      <c r="N14" s="361">
        <f>IF(AND($C15="+S",$C14="+X"),IF($C17="+S",$L17,0),0)</f>
        <v>0</v>
      </c>
      <c r="O14" s="361">
        <f>IF(AND($C15="+S",$C14="+X"),IF($C15="+S",$O15,0),IF(OR($C14="+X",$C14="+S"),IF($H14&gt;0,0,IF($H14&lt;0,-ABS(E14),IF(E14=0,0,MIN($F14:$G14)))),0))</f>
        <v>0</v>
      </c>
      <c r="P14" s="361">
        <f>IF(AND($C15="+S",$C14="+X"),IF($C16="+S",$O16,0),0)</f>
        <v>0</v>
      </c>
      <c r="Q14" s="361">
        <f>IF(AND($C15="+S",$C14="+X"),IF($C17="+S",$O17,0),0)</f>
        <v>0</v>
      </c>
      <c r="R14" s="361">
        <f t="shared" si="4"/>
        <v>-3591.3877883735854</v>
      </c>
      <c r="S14" s="361">
        <f t="shared" si="5"/>
        <v>0</v>
      </c>
      <c r="T14" s="361" t="e">
        <f ca="1">figintl(E14,1,D14,"X",#REF!)</f>
        <v>#NAME?</v>
      </c>
      <c r="U14" s="416" t="str">
        <f>$B14</f>
        <v>December 31, 2022</v>
      </c>
    </row>
    <row r="15" spans="1:21" ht="12.5" hidden="1" outlineLevel="1">
      <c r="A15" s="348">
        <f>IF(OR(C15=0,C15="S",C15="+S"),0,C15)</f>
        <v>0</v>
      </c>
      <c r="B15" s="363" t="s">
        <v>163</v>
      </c>
      <c r="C15" s="364" t="s">
        <v>164</v>
      </c>
      <c r="D15" s="365">
        <v>0</v>
      </c>
      <c r="E15" s="365">
        <v>-1791.3877883735854</v>
      </c>
      <c r="F15" s="366">
        <f>IF($C15="X",0,IF(AND(OR($C15="S",$C15="+S"),OR($C14="X",$C14="+X")),F14,G14))</f>
        <v>0</v>
      </c>
      <c r="G15" s="366">
        <f t="shared" si="1"/>
        <v>-1791.3877883735854</v>
      </c>
      <c r="H15" s="366">
        <f>IF(F15=0,0,IF(SIGN(F15)=SIGN(G15),IF(SIGN(F15)&gt;0,MIN(F15:G15),MAX(F15:G15)),0))</f>
        <v>0</v>
      </c>
      <c r="I15" s="366">
        <f>IF(AND($C16="S",$C15="X"),IF($C16="S",$I16,0),IF(OR($C15="X",$C15="S"),E15,0))</f>
        <v>-1791.3877883735854</v>
      </c>
      <c r="J15" s="366">
        <f>IF(AND($C16="S",$C15="X"),IF($C17="S",$I17,0),0)</f>
        <v>0</v>
      </c>
      <c r="K15" s="366">
        <f>IF(AND($C16="S",$C15="X"),IF($C18="S",$I18,0),0)</f>
        <v>0</v>
      </c>
      <c r="L15" s="366">
        <f>IF(AND($C16="+S",$C15="+X"),IF($C16="+S",$L16,0),IF(OR($C15="+X",$C15="+S"),IF($H15&gt;0,ABS(E15),IF($H15&lt;0,0,IF(E15=0,0,MAX($F15:$G15)))),0))</f>
        <v>0</v>
      </c>
      <c r="M15" s="366">
        <f>IF(AND($C16="+S",$C15="+X"),IF($C17="+S",$L17,0),0)</f>
        <v>0</v>
      </c>
      <c r="N15" s="366">
        <f>IF(AND($C16="+S",$C15="+X"),IF($C18="+S",$L18,0),0)</f>
        <v>0</v>
      </c>
      <c r="O15" s="366">
        <f>IF(AND($C16="+S",$C15="+X"),IF($C16="+S",$O16,0),IF(OR($C15="+X",$C15="+S"),IF($H15&gt;0,0,IF($H15&lt;0,-ABS(E15),IF(E15=0,0,MIN($F15:$G15)))),0))</f>
        <v>0</v>
      </c>
      <c r="P15" s="366">
        <f>IF(AND($C16="+S",$C15="+X"),IF($C17="+S",$O17,0),0)</f>
        <v>0</v>
      </c>
      <c r="Q15" s="366">
        <f>IF(AND($C16="+S",$C15="+X"),IF($C18="+S",$O18,0),0)</f>
        <v>0</v>
      </c>
      <c r="R15" s="366">
        <f>IF($S$2&lt;0,MIN(F15:G15),MAX(F15:G15))</f>
        <v>-1791.3877883735854</v>
      </c>
      <c r="S15" s="366">
        <f>IF($S$2&lt;0,MAX(F15:G15),MIN(F15:G15))</f>
        <v>0</v>
      </c>
      <c r="T15" s="366" t="e">
        <f ca="1">figintl(E15,1,D15,"X",#REF!)</f>
        <v>#NAME?</v>
      </c>
      <c r="U15" s="417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5" hidden="1" outlineLevel="1">
      <c r="A16" s="348">
        <f>IF(OR(C16=0,C16="S",C16="+S"),0,C16)</f>
        <v>0</v>
      </c>
      <c r="B16" s="371" t="s">
        <v>165</v>
      </c>
      <c r="C16" s="372" t="s">
        <v>164</v>
      </c>
      <c r="D16" s="373">
        <v>0</v>
      </c>
      <c r="E16" s="373">
        <v>-1800</v>
      </c>
      <c r="F16" s="374">
        <f>IF($C16="X",0,IF(AND(OR($C16="S",$C16="+S"),OR($C15="X",$C15="+X")),F15,G15))</f>
        <v>-1791.3877883735854</v>
      </c>
      <c r="G16" s="374">
        <f t="shared" si="1"/>
        <v>-3591.3877883735854</v>
      </c>
      <c r="H16" s="374">
        <f>IF(F16=0,0,IF(SIGN(F16)=SIGN(G16),IF(SIGN(F16)&gt;0,MIN(F16:G16),MAX(F16:G16)),0))</f>
        <v>-1791.3877883735854</v>
      </c>
      <c r="I16" s="374">
        <f>IF(AND($C17="S",$C16="X"),IF($C17="S",$I17,0),IF(OR($C16="X",$C16="S"),E16,0))</f>
        <v>-1800</v>
      </c>
      <c r="J16" s="374">
        <f>IF(AND($C17="S",$C16="X"),IF($C18="S",$I18,0),0)</f>
        <v>0</v>
      </c>
      <c r="K16" s="374">
        <f>IF(AND($C17="S",$C16="X"),IF($C19="S",$I19,0),0)</f>
        <v>0</v>
      </c>
      <c r="L16" s="374">
        <f>IF(AND($C17="+S",$C16="+X"),IF($C17="+S",$L17,0),IF(OR($C16="+X",$C16="+S"),IF($H16&gt;0,ABS(E16),IF($H16&lt;0,0,IF(E16=0,0,MAX($F16:$G16)))),0))</f>
        <v>0</v>
      </c>
      <c r="M16" s="374">
        <f>IF(AND($C17="+S",$C16="+X"),IF($C18="+S",$L18,0),0)</f>
        <v>0</v>
      </c>
      <c r="N16" s="374">
        <f>IF(AND($C17="+S",$C16="+X"),IF($C19="+S",$L19,0),0)</f>
        <v>0</v>
      </c>
      <c r="O16" s="374">
        <f>IF(AND($C17="+S",$C16="+X"),IF($C17="+S",$O17,0),IF(OR($C16="+X",$C16="+S"),IF($H16&gt;0,0,IF($H16&lt;0,-ABS(E16),IF(E16=0,0,MIN($F16:$G16)))),0))</f>
        <v>0</v>
      </c>
      <c r="P16" s="374">
        <f>IF(AND($C17="+S",$C16="+X"),IF($C18="+S",$O18,0),0)</f>
        <v>0</v>
      </c>
      <c r="Q16" s="374">
        <f>IF(AND($C17="+S",$C16="+X"),IF($C19="+S",$O19,0),0)</f>
        <v>0</v>
      </c>
      <c r="R16" s="374">
        <f>IF($S$2&lt;0,MIN(F16:G16),MAX(F16:G16))</f>
        <v>-3591.3877883735854</v>
      </c>
      <c r="S16" s="374">
        <f>IF($S$2&lt;0,MAX(F16:G16),MIN(F16:G16))</f>
        <v>-1791.3877883735854</v>
      </c>
      <c r="T16" s="374" t="e">
        <f ca="1">figintl(E16,1,D16,"X",#REF!)</f>
        <v>#NAME?</v>
      </c>
      <c r="U16" s="418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5" collapsed="1">
      <c r="B17" s="375" t="s">
        <v>173</v>
      </c>
      <c r="C17" s="376" t="s">
        <v>14</v>
      </c>
      <c r="D17" s="377">
        <v>0</v>
      </c>
      <c r="E17" s="377">
        <v>694.68000000000006</v>
      </c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8"/>
      <c r="Q17" s="378"/>
      <c r="R17" s="378"/>
      <c r="S17" s="378"/>
      <c r="T17" s="379" t="e">
        <f ca="1">figintl(E17,1,D17,"X",#REF!)</f>
        <v>#NAME?</v>
      </c>
      <c r="U17" s="419" t="e">
        <f ca="1">IF(E17=0,"",B17&amp;"
"&amp;T17)&amp;IF(E18=0,"",B18&amp;"
"&amp;T18)</f>
        <v>#NAME?</v>
      </c>
    </row>
    <row r="18" spans="2:21" ht="12.5" collapsed="1">
      <c r="B18" s="375" t="s">
        <v>174</v>
      </c>
      <c r="C18" s="376" t="s">
        <v>14</v>
      </c>
      <c r="D18" s="377">
        <v>0</v>
      </c>
      <c r="E18" s="377">
        <v>0</v>
      </c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8"/>
      <c r="T18" s="379" t="e">
        <f ca="1">figintl(E18,1,D18,"X",#REF!)</f>
        <v>#NAME?</v>
      </c>
      <c r="U18" s="420"/>
    </row>
    <row r="19" spans="2:21" ht="12.5" hidden="1" outlineLevel="1">
      <c r="B19" s="379"/>
      <c r="C19" s="381"/>
      <c r="D19" s="381"/>
      <c r="E19" s="381"/>
      <c r="F19" s="379"/>
      <c r="G19" s="379"/>
      <c r="H19" s="379"/>
      <c r="I19" s="379"/>
      <c r="J19" s="379"/>
      <c r="K19" s="379"/>
      <c r="L19" s="379"/>
      <c r="M19" s="379"/>
      <c r="N19" s="379"/>
      <c r="O19" s="379"/>
      <c r="P19" s="379"/>
      <c r="Q19" s="379"/>
      <c r="R19" s="379"/>
      <c r="S19" s="379"/>
      <c r="T19" s="379"/>
      <c r="U19" s="382"/>
    </row>
    <row r="20" spans="2:21" ht="25.5" customHeight="1" collapsed="1">
      <c r="B20" s="383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48" customWidth="1"/>
    <col min="2" max="2" width="21.26953125" style="349" customWidth="1"/>
    <col min="3" max="4" width="5.7265625" style="349" customWidth="1"/>
    <col min="5" max="20" width="8.7265625" style="349" customWidth="1"/>
    <col min="21" max="21" width="48.81640625" style="350" customWidth="1"/>
    <col min="22" max="22" width="3" style="349" customWidth="1"/>
    <col min="23" max="28" width="10.7265625" style="349" customWidth="1"/>
    <col min="29" max="30" width="8.7265625" style="349" customWidth="1"/>
    <col min="31" max="31" width="3" style="349" customWidth="1"/>
    <col min="32" max="16384" width="9.1796875" style="349"/>
  </cols>
  <sheetData>
    <row r="1" spans="1:21" ht="12.5"/>
    <row r="2" spans="1:21" ht="13">
      <c r="A2" s="348" t="s">
        <v>17</v>
      </c>
      <c r="B2" s="351" t="s">
        <v>26</v>
      </c>
      <c r="C2" s="352"/>
      <c r="D2" s="352"/>
      <c r="E2" s="352"/>
      <c r="F2" s="352"/>
      <c r="R2" s="349" t="s">
        <v>48</v>
      </c>
      <c r="S2" s="349">
        <f>SIGN($E$5)</f>
        <v>-1</v>
      </c>
      <c r="U2" s="353" t="s">
        <v>20</v>
      </c>
    </row>
    <row r="3" spans="1:21" ht="39">
      <c r="A3" s="354" t="s">
        <v>17</v>
      </c>
      <c r="B3" s="355" t="s">
        <v>5</v>
      </c>
      <c r="C3" s="355" t="s">
        <v>10</v>
      </c>
      <c r="D3" s="355" t="s">
        <v>8</v>
      </c>
      <c r="E3" s="355" t="s">
        <v>1</v>
      </c>
      <c r="F3" s="355" t="s">
        <v>18</v>
      </c>
      <c r="G3" s="355" t="s">
        <v>19</v>
      </c>
      <c r="H3" s="355" t="s">
        <v>2</v>
      </c>
      <c r="I3" s="355" t="s">
        <v>22</v>
      </c>
      <c r="J3" s="355" t="s">
        <v>23</v>
      </c>
      <c r="K3" s="355" t="s">
        <v>27</v>
      </c>
      <c r="L3" s="355" t="s">
        <v>42</v>
      </c>
      <c r="M3" s="355" t="s">
        <v>45</v>
      </c>
      <c r="N3" s="355" t="s">
        <v>44</v>
      </c>
      <c r="O3" s="355" t="s">
        <v>43</v>
      </c>
      <c r="P3" s="355" t="s">
        <v>47</v>
      </c>
      <c r="Q3" s="355" t="s">
        <v>46</v>
      </c>
      <c r="R3" s="356" t="s">
        <v>3</v>
      </c>
      <c r="S3" s="356" t="s">
        <v>4</v>
      </c>
      <c r="T3" s="356" t="s">
        <v>40</v>
      </c>
      <c r="U3" s="356" t="s">
        <v>41</v>
      </c>
    </row>
    <row r="4" spans="1:21" ht="12.5" hidden="1" outlineLevel="1">
      <c r="A4" s="354"/>
      <c r="B4" s="357">
        <v>0</v>
      </c>
      <c r="C4" s="357">
        <v>0</v>
      </c>
      <c r="D4" s="357">
        <v>0</v>
      </c>
      <c r="E4" s="357">
        <v>0</v>
      </c>
      <c r="F4" s="357">
        <v>0</v>
      </c>
      <c r="G4" s="357">
        <v>0</v>
      </c>
      <c r="H4" s="357">
        <v>0</v>
      </c>
      <c r="I4" s="357">
        <v>0</v>
      </c>
      <c r="J4" s="357">
        <v>0</v>
      </c>
      <c r="K4" s="357">
        <v>0</v>
      </c>
      <c r="L4" s="357">
        <v>0</v>
      </c>
      <c r="M4" s="357">
        <v>0</v>
      </c>
      <c r="N4" s="357">
        <v>0</v>
      </c>
      <c r="O4" s="357">
        <v>0</v>
      </c>
      <c r="P4" s="357">
        <v>0</v>
      </c>
      <c r="Q4" s="357">
        <v>0</v>
      </c>
      <c r="R4" s="357">
        <v>0</v>
      </c>
      <c r="S4" s="357">
        <v>0</v>
      </c>
      <c r="T4" s="357">
        <v>0</v>
      </c>
      <c r="U4" s="357">
        <v>0</v>
      </c>
    </row>
    <row r="5" spans="1:21" ht="12.5" collapsed="1">
      <c r="A5" s="348" t="str">
        <f>IF(OR(C5=0,C5="S",C5="+S"),0,C5)</f>
        <v>X</v>
      </c>
      <c r="B5" s="358" t="s">
        <v>177</v>
      </c>
      <c r="C5" s="359" t="s">
        <v>7</v>
      </c>
      <c r="D5" s="360">
        <v>0</v>
      </c>
      <c r="E5" s="360">
        <v>-3949.3819453292354</v>
      </c>
      <c r="F5" s="361">
        <f>IF($C5="X",0,IF(AND(OR($C5="S",$C5="+S"),OR($C4="X",$C4="+X")),F4,G4))</f>
        <v>0</v>
      </c>
      <c r="G5" s="361">
        <f>F5+IF($C5=0,0,$E5)</f>
        <v>-3949.3819453292354</v>
      </c>
      <c r="H5" s="361">
        <f>IF(F5=0,0,IF(SIGN(F5)=SIGN(G5),IF(SIGN(F5)&gt;0,MIN(F5:G5),MAX(F5:G5)),0))</f>
        <v>0</v>
      </c>
      <c r="I5" s="361">
        <f>IF(AND($C6="S",$C5="X"),IF($C6="S",$I6,0),IF(OR($C5="X",$C5="S"),E5,0))</f>
        <v>-2149.3819453292354</v>
      </c>
      <c r="J5" s="361">
        <f>IF(AND($C6="S",$C5="X"),IF($C7="S",$I7,0),0)</f>
        <v>-1800</v>
      </c>
      <c r="K5" s="361">
        <f>IF(AND($C6="S",$C5="X"),IF($C9="S",$I9,0),0)</f>
        <v>0</v>
      </c>
      <c r="L5" s="361">
        <f>IF(AND($C6="+S",$C5="+X"),IF($C6="+S",$L6,0),IF(OR($C5="+X",$C5="+S"),IF($H5&gt;0,ABS(E5),IF($H5&lt;0,0,IF(E5=0,0,MAX($F5:$G5)))),0))</f>
        <v>0</v>
      </c>
      <c r="M5" s="361">
        <f>IF(AND($C6="+S",$C5="+X"),IF($C7="+S",$L7,0),0)</f>
        <v>0</v>
      </c>
      <c r="N5" s="361">
        <f>IF(AND($C6="+S",$C5="+X"),IF($C9="+S",$L9,0),0)</f>
        <v>0</v>
      </c>
      <c r="O5" s="361">
        <f>IF(AND($C6="+S",$C5="+X"),IF($C6="+S",$O6,0),IF(OR($C5="+X",$C5="+S"),IF($H5&gt;0,0,IF($H5&lt;0,-ABS(E5),IF(E5=0,0,MIN($F5:$G5)))),0))</f>
        <v>0</v>
      </c>
      <c r="P5" s="361">
        <f>IF(AND($C6="+S",$C5="+X"),IF($C7="+S",$O7,0),0)</f>
        <v>0</v>
      </c>
      <c r="Q5" s="361">
        <f>IF(AND($C6="+S",$C5="+X"),IF($C9="+S",$O9,0),0)</f>
        <v>0</v>
      </c>
      <c r="R5" s="361">
        <f>IF($S$2&lt;0,MIN(F5:G5),MAX(F5:G5))</f>
        <v>-3949.3819453292354</v>
      </c>
      <c r="S5" s="361">
        <f>IF($S$2&lt;0,MAX(F5:G5),MIN(F5:G5))</f>
        <v>0</v>
      </c>
      <c r="T5" s="361" t="e">
        <f ca="1">figintl(E5,1,D5,"X",#REF!)</f>
        <v>#NAME?</v>
      </c>
      <c r="U5" s="416" t="str">
        <f>$B5</f>
        <v>December 31, 2021</v>
      </c>
    </row>
    <row r="6" spans="1:21" ht="12.5" hidden="1" outlineLevel="1">
      <c r="A6" s="348">
        <f>IF(OR(C6=0,C6="S",C6="+S"),0,C6)</f>
        <v>0</v>
      </c>
      <c r="B6" s="363" t="s">
        <v>163</v>
      </c>
      <c r="C6" s="364" t="s">
        <v>164</v>
      </c>
      <c r="D6" s="365">
        <v>0</v>
      </c>
      <c r="E6" s="365">
        <v>-2149.3819453292354</v>
      </c>
      <c r="F6" s="366">
        <f t="shared" ref="F6:F10" si="0">IF($C6="X",0,IF(AND(OR($C6="S",$C6="+S"),OR($C5="X",$C5="+X")),F5,G5))</f>
        <v>0</v>
      </c>
      <c r="G6" s="366">
        <f t="shared" ref="G6:G18" si="1">F6+IF($C6=0,0,$E6)</f>
        <v>-2149.3819453292354</v>
      </c>
      <c r="H6" s="366">
        <f>IF(F6=0,0,IF(SIGN(F6)=SIGN(G6),IF(SIGN(F6)&gt;0,MIN(F6:G6),MAX(F6:G6)),0))</f>
        <v>0</v>
      </c>
      <c r="I6" s="366">
        <f>IF(AND($C7="S",$C6="X"),IF($C7="S",$I7,0),IF(OR($C6="X",$C6="S"),E6,0))</f>
        <v>-2149.3819453292354</v>
      </c>
      <c r="J6" s="366">
        <f>IF(AND($C7="S",$C6="X"),IF($C9="S",$I9,0),0)</f>
        <v>0</v>
      </c>
      <c r="K6" s="366">
        <f>IF(AND($C7="S",$C6="X"),IF($C10="S",$I10,0),0)</f>
        <v>0</v>
      </c>
      <c r="L6" s="366">
        <f>IF(AND($C7="+S",$C6="+X"),IF($C7="+S",$L7,0),IF(OR($C6="+X",$C6="+S"),IF($H6&gt;0,ABS(E6),IF($H6&lt;0,0,IF(E6=0,0,MAX($F6:$G6)))),0))</f>
        <v>0</v>
      </c>
      <c r="M6" s="366">
        <f>IF(AND($C7="+S",$C6="+X"),IF($C9="+S",$L9,0),0)</f>
        <v>0</v>
      </c>
      <c r="N6" s="366">
        <f>IF(AND($C7="+S",$C6="+X"),IF($C10="+S",$L10,0),0)</f>
        <v>0</v>
      </c>
      <c r="O6" s="366">
        <f>IF(AND($C7="+S",$C6="+X"),IF($C7="+S",$O7,0),IF(OR($C6="+X",$C6="+S"),IF($H6&gt;0,0,IF($H6&lt;0,-ABS(E6),IF(E6=0,0,MIN($F6:$G6)))),0))</f>
        <v>0</v>
      </c>
      <c r="P6" s="366">
        <f>IF(AND($C7="+S",$C6="+X"),IF($C9="+S",$O9,0),0)</f>
        <v>0</v>
      </c>
      <c r="Q6" s="366">
        <f>IF(AND($C7="+S",$C6="+X"),IF($C10="+S",$O10,0),0)</f>
        <v>0</v>
      </c>
      <c r="R6" s="366">
        <f>IF($S$2&lt;0,MIN(F6:G6),MAX(F6:G6))</f>
        <v>-2149.3819453292354</v>
      </c>
      <c r="S6" s="366">
        <f>IF($S$2&lt;0,MAX(F6:G6),MIN(F6:G6))</f>
        <v>0</v>
      </c>
      <c r="T6" s="366" t="e">
        <f ca="1">figintl(E6,1,D6,"X",#REF!)</f>
        <v>#NAME?</v>
      </c>
      <c r="U6" s="417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348">
        <f>IF(OR(C7=0,C7="S",C7="+S"),0,C7)</f>
        <v>0</v>
      </c>
      <c r="B7" s="371" t="s">
        <v>165</v>
      </c>
      <c r="C7" s="372" t="s">
        <v>164</v>
      </c>
      <c r="D7" s="373">
        <v>0</v>
      </c>
      <c r="E7" s="373">
        <v>-1800</v>
      </c>
      <c r="F7" s="374">
        <f t="shared" si="0"/>
        <v>-2149.3819453292354</v>
      </c>
      <c r="G7" s="374">
        <f t="shared" si="1"/>
        <v>-3949.3819453292354</v>
      </c>
      <c r="H7" s="374">
        <f>IF(F7=0,0,IF(SIGN(F7)=SIGN(G7),IF(SIGN(F7)&gt;0,MIN(F7:G7),MAX(F7:G7)),0))</f>
        <v>-2149.3819453292354</v>
      </c>
      <c r="I7" s="374">
        <f>IF(AND($C9="S",$C7="X"),IF($C9="S",$I9,0),IF(OR($C7="X",$C7="S"),E7,0))</f>
        <v>-1800</v>
      </c>
      <c r="J7" s="374">
        <f>IF(AND($C9="S",$C7="X"),IF($C10="S",$I10,0),0)</f>
        <v>0</v>
      </c>
      <c r="K7" s="374">
        <f>IF(AND($C9="S",$C7="X"),IF($C12="S",$I12,0),0)</f>
        <v>0</v>
      </c>
      <c r="L7" s="374">
        <f>IF(AND($C9="+S",$C7="+X"),IF($C9="+S",$L9,0),IF(OR($C7="+X",$C7="+S"),IF($H7&gt;0,ABS(E7),IF($H7&lt;0,0,IF(E7=0,0,MAX($F7:$G7)))),0))</f>
        <v>0</v>
      </c>
      <c r="M7" s="374">
        <f>IF(AND($C9="+S",$C7="+X"),IF($C10="+S",$L10,0),0)</f>
        <v>0</v>
      </c>
      <c r="N7" s="374">
        <f>IF(AND($C9="+S",$C7="+X"),IF($C12="+S",$L12,0),0)</f>
        <v>0</v>
      </c>
      <c r="O7" s="374">
        <f>IF(AND($C9="+S",$C7="+X"),IF($C9="+S",$O9,0),IF(OR($C7="+X",$C7="+S"),IF($H7&gt;0,0,IF($H7&lt;0,-ABS(E7),IF(E7=0,0,MIN($F7:$G7)))),0))</f>
        <v>0</v>
      </c>
      <c r="P7" s="374">
        <f>IF(AND($C9="+S",$C7="+X"),IF($C10="+S",$O10,0),0)</f>
        <v>0</v>
      </c>
      <c r="Q7" s="374">
        <f>IF(AND($C9="+S",$C7="+X"),IF($C12="+S",$O12,0),0)</f>
        <v>0</v>
      </c>
      <c r="R7" s="374">
        <f>IF($S$2&lt;0,MIN(F7:G7),MAX(F7:G7))</f>
        <v>-3949.3819453292354</v>
      </c>
      <c r="S7" s="374">
        <f>IF($S$2&lt;0,MAX(F7:G7),MIN(F7:G7))</f>
        <v>-2149.3819453292354</v>
      </c>
      <c r="T7" s="374" t="e">
        <f ca="1">figintl(E7,1,D7,"X",#REF!)</f>
        <v>#NAME?</v>
      </c>
      <c r="U7" s="418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0" customFormat="1" ht="12.5" collapsed="1">
      <c r="A8" s="348" t="str">
        <f t="shared" ref="A8" si="2">IF(OR(C8=0,C8="S",C8="+S"),0,C8)</f>
        <v>+X</v>
      </c>
      <c r="B8" s="358" t="s">
        <v>173</v>
      </c>
      <c r="C8" s="360" t="s">
        <v>14</v>
      </c>
      <c r="D8" s="360">
        <v>0</v>
      </c>
      <c r="E8" s="360">
        <v>694.68000000000006</v>
      </c>
      <c r="F8" s="361">
        <f t="shared" ref="F8:F9" si="3">IF($C8="X",0,IF(AND(OR($C8="S",$C8="+S"),OR($C7="X",$C7="+X")),F7,G7))</f>
        <v>-3949.3819453292354</v>
      </c>
      <c r="G8" s="361">
        <f t="shared" ref="G8:G9" si="4">F8+IF($C8=0,0,$E8)</f>
        <v>-3254.7019453292351</v>
      </c>
      <c r="H8" s="361">
        <f t="shared" ref="H8:H9" si="5">IF(F8=0,0,IF(SIGN(F8)=SIGN(G8),IF(SIGN(F8)&gt;0,MIN(F8:G8),MAX(F8:G8)),0))</f>
        <v>-3254.7019453292351</v>
      </c>
      <c r="I8" s="361">
        <f t="shared" ref="I8:I9" si="6">IF(AND($C10="S",$C8="X"),IF($C10="S",$I10,0),IF(OR($C8="X",$C8="S"),E8,0))</f>
        <v>0</v>
      </c>
      <c r="J8" s="361">
        <f t="shared" ref="J8:J9" si="7">IF(AND($C10="S",$C8="X"),IF($C11="S",$I11,0),0)</f>
        <v>0</v>
      </c>
      <c r="K8" s="361">
        <f t="shared" ref="K8:K9" si="8">IF(AND($C10="S",$C8="X"),IF($C12="S",$I12,0),0)</f>
        <v>0</v>
      </c>
      <c r="L8" s="361">
        <f>IF(AND($C9="+S",$C8="+X"),IF($C9="+S",$L9,0),IF(OR($C8="+X",$C8="+S"),IF($H8&gt;0,ABS(E8),IF($H8&lt;0,0,IF(E8=0,0,MAX($F8:$G8)))),0))</f>
        <v>0</v>
      </c>
      <c r="M8" s="361">
        <f>IF(AND($C9="+S",$C8="+X"),IF($C10="+S",$L10,0),0)</f>
        <v>0</v>
      </c>
      <c r="N8" s="361">
        <f>IF(AND($C9="+S",$C8="+X"),IF($C11="+S",$L11,0),0)</f>
        <v>0</v>
      </c>
      <c r="O8" s="362">
        <f>-ABS(E8)</f>
        <v>-694.68000000000006</v>
      </c>
      <c r="P8" s="362">
        <v>0</v>
      </c>
      <c r="Q8" s="362">
        <v>0</v>
      </c>
      <c r="R8" s="361">
        <f t="shared" ref="R8:R9" si="9">IF($S$2&lt;0,MIN(F8:G8),MAX(F8:G8))</f>
        <v>-3949.3819453292354</v>
      </c>
      <c r="S8" s="361">
        <f t="shared" ref="S8:S9" si="10">IF($S$2&lt;0,MAX(F8:G8),MIN(F8:G8))</f>
        <v>-3254.7019453292351</v>
      </c>
      <c r="T8" s="361" t="e">
        <f ca="1">figintl(E8,1,D8,"X",#REF!)</f>
        <v>#NAME?</v>
      </c>
      <c r="U8" s="432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ht="12.5" hidden="1" outlineLevel="1">
      <c r="A9" s="348">
        <f t="shared" ref="A9:A16" si="11">IF(OR(C9=0,C9="S",C9="+S"),0,C9)</f>
        <v>0</v>
      </c>
      <c r="B9" s="363" t="s">
        <v>166</v>
      </c>
      <c r="C9" s="364" t="s">
        <v>149</v>
      </c>
      <c r="D9" s="365">
        <v>0</v>
      </c>
      <c r="E9" s="365">
        <v>1093.94</v>
      </c>
      <c r="F9" s="366">
        <f t="shared" si="3"/>
        <v>-3949.3819453292354</v>
      </c>
      <c r="G9" s="366">
        <f t="shared" si="4"/>
        <v>-2855.4419453292353</v>
      </c>
      <c r="H9" s="366">
        <f t="shared" si="5"/>
        <v>-2855.4419453292353</v>
      </c>
      <c r="I9" s="366">
        <f t="shared" si="6"/>
        <v>0</v>
      </c>
      <c r="J9" s="366">
        <f t="shared" si="7"/>
        <v>0</v>
      </c>
      <c r="K9" s="366">
        <f t="shared" si="8"/>
        <v>0</v>
      </c>
      <c r="L9" s="366">
        <f t="shared" ref="L9:L15" si="12">IF(AND($C10="+S",$C9="+X"),IF($C10="+S",$L10,0),IF(OR($C9="+X",$C9="+S"),IF($H9&gt;0,ABS(E9),IF($H9&lt;0,0,IF(E9=0,0,MAX($F9:$G9)))),0))</f>
        <v>0</v>
      </c>
      <c r="M9" s="366">
        <f t="shared" ref="M9:M15" si="13">IF(AND($C10="+S",$C9="+X"),IF($C11="+S",$L11,0),0)</f>
        <v>0</v>
      </c>
      <c r="N9" s="366">
        <f t="shared" ref="N9:N15" si="14">IF(AND($C10="+S",$C9="+X"),IF($C12="+S",$L12,0),0)</f>
        <v>0</v>
      </c>
      <c r="O9" s="366">
        <f t="shared" ref="O9:O15" si="15">IF(AND($C10="+S",$C9="+X"),IF($C10="+S",$O10,0),IF(OR($C9="+X",$C9="+S"),IF($H9&gt;0,0,IF($H9&lt;0,-ABS(E9),IF(E9=0,0,MIN($F9:$G9)))),0))</f>
        <v>-1093.94</v>
      </c>
      <c r="P9" s="366">
        <f t="shared" ref="P9:P15" si="16">IF(AND($C10="+S",$C9="+X"),IF($C11="+S",$O11,0),0)</f>
        <v>0</v>
      </c>
      <c r="Q9" s="366">
        <f t="shared" ref="Q9:Q15" si="17">IF(AND($C10="+S",$C9="+X"),IF($C12="+S",$O12,0),0)</f>
        <v>0</v>
      </c>
      <c r="R9" s="366">
        <f t="shared" si="9"/>
        <v>-3949.3819453292354</v>
      </c>
      <c r="S9" s="366">
        <f t="shared" si="10"/>
        <v>-2855.4419453292353</v>
      </c>
      <c r="T9" s="366" t="e">
        <f ca="1">figintl(E9,1,D9,"X",#REF!)</f>
        <v>#NAME?</v>
      </c>
      <c r="U9" s="417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5" hidden="1" outlineLevel="1">
      <c r="A10" s="348">
        <f t="shared" si="11"/>
        <v>0</v>
      </c>
      <c r="B10" s="363" t="s">
        <v>167</v>
      </c>
      <c r="C10" s="364" t="s">
        <v>149</v>
      </c>
      <c r="D10" s="365">
        <v>0</v>
      </c>
      <c r="E10" s="365">
        <v>-399.26</v>
      </c>
      <c r="F10" s="366">
        <f t="shared" si="0"/>
        <v>-2855.4419453292353</v>
      </c>
      <c r="G10" s="366">
        <f t="shared" si="1"/>
        <v>-3254.7019453292351</v>
      </c>
      <c r="H10" s="366">
        <f t="shared" ref="H10:H16" si="19">IF(F10=0,0,IF(SIGN(F10)=SIGN(G10),IF(SIGN(F10)&gt;0,MIN(F10:G10),MAX(F10:G10)),0))</f>
        <v>-2855.4419453292353</v>
      </c>
      <c r="I10" s="366">
        <f>IF(AND($C12="S",$C10="X"),IF($C12="S",$I12,0),IF(OR($C10="X",$C10="S"),E10,0))</f>
        <v>0</v>
      </c>
      <c r="J10" s="366">
        <f>IF(AND($C12="S",$C10="X"),IF($C13="S",$I13,0),0)</f>
        <v>0</v>
      </c>
      <c r="K10" s="366">
        <f>IF(AND($C12="S",$C10="X"),IF($C15="S",$I15,0),0)</f>
        <v>0</v>
      </c>
      <c r="L10" s="366">
        <f t="shared" si="12"/>
        <v>0</v>
      </c>
      <c r="M10" s="366">
        <f t="shared" si="13"/>
        <v>0</v>
      </c>
      <c r="N10" s="366">
        <f t="shared" si="14"/>
        <v>0</v>
      </c>
      <c r="O10" s="366">
        <f t="shared" si="15"/>
        <v>-399.26</v>
      </c>
      <c r="P10" s="366">
        <f t="shared" si="16"/>
        <v>0</v>
      </c>
      <c r="Q10" s="366">
        <f t="shared" si="17"/>
        <v>0</v>
      </c>
      <c r="R10" s="366">
        <f t="shared" ref="R10:R16" si="20">IF($S$2&lt;0,MIN(F10:G10),MAX(F10:G10))</f>
        <v>-3254.7019453292351</v>
      </c>
      <c r="S10" s="366">
        <f t="shared" ref="S10:S16" si="21">IF($S$2&lt;0,MAX(F10:G10),MIN(F10:G10))</f>
        <v>-2855.4419453292353</v>
      </c>
      <c r="T10" s="366" t="e">
        <f ca="1">figintl(E10,1,D10,"X",#REF!)</f>
        <v>#NAME?</v>
      </c>
      <c r="U10" s="418" t="e">
        <f t="shared" ca="1" si="18"/>
        <v>#NAME?</v>
      </c>
    </row>
    <row r="11" spans="1:21" s="370" customFormat="1" ht="12.5" collapsed="1">
      <c r="A11" s="348" t="str">
        <f>IF(OR(C11=0,C11="S",C11="+S"),0,C11)</f>
        <v>+X</v>
      </c>
      <c r="B11" s="367" t="s">
        <v>178</v>
      </c>
      <c r="C11" s="368" t="s">
        <v>14</v>
      </c>
      <c r="D11" s="368">
        <v>0</v>
      </c>
      <c r="E11" s="368">
        <v>-155</v>
      </c>
      <c r="F11" s="369">
        <f>IF($C11="X",0,IF(AND(OR($C11="S",$C11="+S"),OR($C10="X",$C10="+X")),F10,G10))</f>
        <v>-3254.7019453292351</v>
      </c>
      <c r="G11" s="369">
        <f>F11+IF($C11=0,0,$E11)</f>
        <v>-3409.7019453292351</v>
      </c>
      <c r="H11" s="369">
        <f>IF(F11=0,0,IF(SIGN(F11)=SIGN(G11),IF(SIGN(F11)&gt;0,MIN(F11:G11),MAX(F11:G11)),0))</f>
        <v>-3254.7019453292351</v>
      </c>
      <c r="I11" s="369">
        <f>IF(AND($C13="S",$C11="X"),IF($C13="S",$I13,0),IF(OR($C11="X",$C11="S"),E11,0))</f>
        <v>0</v>
      </c>
      <c r="J11" s="369">
        <f>IF(AND($C13="S",$C11="X"),IF($C15="S",$I15,0),0)</f>
        <v>0</v>
      </c>
      <c r="K11" s="369">
        <f>IF(AND($C13="S",$C11="X"),IF($C16="S",$I16,0),0)</f>
        <v>0</v>
      </c>
      <c r="L11" s="369">
        <f t="shared" si="12"/>
        <v>0</v>
      </c>
      <c r="M11" s="369">
        <f t="shared" si="13"/>
        <v>0</v>
      </c>
      <c r="N11" s="369">
        <f t="shared" si="14"/>
        <v>0</v>
      </c>
      <c r="O11" s="369">
        <f t="shared" si="15"/>
        <v>-155</v>
      </c>
      <c r="P11" s="369">
        <f t="shared" si="16"/>
        <v>0</v>
      </c>
      <c r="Q11" s="369">
        <f t="shared" si="17"/>
        <v>0</v>
      </c>
      <c r="R11" s="369">
        <f>IF($S$2&lt;0,MIN(F11:G11),MAX(F11:G11))</f>
        <v>-3409.7019453292351</v>
      </c>
      <c r="S11" s="369">
        <f>IF($S$2&lt;0,MAX(F11:G11),MIN(F11:G11))</f>
        <v>-3254.7019453292351</v>
      </c>
      <c r="T11" s="369" t="e">
        <f ca="1">figintl(E11,1,D11,"X",#REF!)</f>
        <v>#NAME?</v>
      </c>
      <c r="U11" s="415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0" customFormat="1" ht="12.5">
      <c r="A12" s="348" t="str">
        <f>IF(OR(C12=0,C12="S",C12="+S"),0,C12)</f>
        <v>+X</v>
      </c>
      <c r="B12" s="367" t="s">
        <v>170</v>
      </c>
      <c r="C12" s="368" t="s">
        <v>14</v>
      </c>
      <c r="D12" s="368">
        <v>0</v>
      </c>
      <c r="E12" s="368">
        <v>82</v>
      </c>
      <c r="F12" s="369">
        <f>IF($C12="X",0,IF(AND(OR($C12="S",$C12="+S"),OR($C11="X",$C11="+X")),F11,G11))</f>
        <v>-3409.7019453292351</v>
      </c>
      <c r="G12" s="369">
        <f>F12+IF($C12=0,0,$E12)</f>
        <v>-3327.7019453292351</v>
      </c>
      <c r="H12" s="369">
        <f>IF(F12=0,0,IF(SIGN(F12)=SIGN(G12),IF(SIGN(F12)&gt;0,MIN(F12:G12),MAX(F12:G12)),0))</f>
        <v>-3327.7019453292351</v>
      </c>
      <c r="I12" s="369">
        <f>IF(AND($C15="S",$C12="X"),IF($C15="S",$I15,0),IF(OR($C12="X",$C12="S"),E12,0))</f>
        <v>0</v>
      </c>
      <c r="J12" s="369">
        <f>IF(AND($C15="S",$C12="X"),IF($C16="S",$I16,0),0)</f>
        <v>0</v>
      </c>
      <c r="K12" s="369">
        <f>IF(AND($C15="S",$C12="X"),IF($C17="S",$I17,0),0)</f>
        <v>0</v>
      </c>
      <c r="L12" s="369">
        <f t="shared" si="12"/>
        <v>0</v>
      </c>
      <c r="M12" s="369">
        <f t="shared" si="13"/>
        <v>0</v>
      </c>
      <c r="N12" s="369">
        <f t="shared" si="14"/>
        <v>0</v>
      </c>
      <c r="O12" s="369">
        <f t="shared" si="15"/>
        <v>-82</v>
      </c>
      <c r="P12" s="369">
        <f t="shared" si="16"/>
        <v>0</v>
      </c>
      <c r="Q12" s="369">
        <f t="shared" si="17"/>
        <v>0</v>
      </c>
      <c r="R12" s="369">
        <f>IF($S$2&lt;0,MIN(F12:G12),MAX(F12:G12))</f>
        <v>-3409.7019453292351</v>
      </c>
      <c r="S12" s="369">
        <f>IF($S$2&lt;0,MAX(F12:G12),MIN(F12:G12))</f>
        <v>-3327.7019453292351</v>
      </c>
      <c r="T12" s="369" t="e">
        <f ca="1">figintl(E12,1,D12,"X",#REF!)</f>
        <v>#NAME?</v>
      </c>
      <c r="U12" s="415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0" customFormat="1" ht="12.5">
      <c r="A13" s="348" t="str">
        <f t="shared" ref="A13:A15" si="22">IF(OR(C13=0,C13="S",C13="+S"),0,C13)</f>
        <v>+X</v>
      </c>
      <c r="B13" s="375" t="s">
        <v>179</v>
      </c>
      <c r="C13" s="377" t="s">
        <v>14</v>
      </c>
      <c r="D13" s="377">
        <v>0</v>
      </c>
      <c r="E13" s="377">
        <v>-264</v>
      </c>
      <c r="F13" s="412">
        <f t="shared" ref="F13:F15" si="23">IF($C13="X",0,IF(AND(OR($C13="S",$C13="+S"),OR($C12="X",$C12="+X")),F12,G12))</f>
        <v>-3327.7019453292351</v>
      </c>
      <c r="G13" s="412">
        <f t="shared" ref="G13:G15" si="24">F13+IF($C13=0,0,$E13)</f>
        <v>-3591.7019453292351</v>
      </c>
      <c r="H13" s="412">
        <f t="shared" ref="H13:H15" si="25">IF(F13=0,0,IF(SIGN(F13)=SIGN(G13),IF(SIGN(F13)&gt;0,MIN(F13:G13),MAX(F13:G13)),0))</f>
        <v>-3327.7019453292351</v>
      </c>
      <c r="I13" s="412">
        <f t="shared" ref="I13:I15" si="26">IF(AND($C16="S",$C13="X"),IF($C16="S",$I16,0),IF(OR($C13="X",$C13="S"),E13,0))</f>
        <v>0</v>
      </c>
      <c r="J13" s="412">
        <f t="shared" ref="J13:J15" si="27">IF(AND($C16="S",$C13="X"),IF($C17="S",$I17,0),0)</f>
        <v>0</v>
      </c>
      <c r="K13" s="412">
        <f t="shared" ref="K13:K15" si="28">IF(AND($C16="S",$C13="X"),IF($C18="S",$I18,0),0)</f>
        <v>0</v>
      </c>
      <c r="L13" s="412">
        <f t="shared" si="12"/>
        <v>0</v>
      </c>
      <c r="M13" s="412">
        <f t="shared" si="13"/>
        <v>0</v>
      </c>
      <c r="N13" s="412">
        <f t="shared" si="14"/>
        <v>0</v>
      </c>
      <c r="O13" s="362">
        <f>-ABS(E13)</f>
        <v>-264</v>
      </c>
      <c r="P13" s="362">
        <v>0</v>
      </c>
      <c r="Q13" s="362">
        <v>0</v>
      </c>
      <c r="R13" s="412">
        <f t="shared" ref="R13:R15" si="29">IF($S$2&lt;0,MIN(F13:G13),MAX(F13:G13))</f>
        <v>-3591.7019453292351</v>
      </c>
      <c r="S13" s="412">
        <f t="shared" ref="S13:S15" si="30">IF($S$2&lt;0,MAX(F13:G13),MIN(F13:G13))</f>
        <v>-3327.7019453292351</v>
      </c>
      <c r="T13" s="412" t="e">
        <f ca="1">figintl(E13,1,D13,"X",#REF!)</f>
        <v>#NAME?</v>
      </c>
      <c r="U13" s="416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5" hidden="1" outlineLevel="1">
      <c r="A14" s="348">
        <f t="shared" si="22"/>
        <v>0</v>
      </c>
      <c r="B14" s="363" t="s">
        <v>169</v>
      </c>
      <c r="C14" s="364" t="s">
        <v>149</v>
      </c>
      <c r="D14" s="365">
        <v>0</v>
      </c>
      <c r="E14" s="365">
        <v>-72</v>
      </c>
      <c r="F14" s="366">
        <f t="shared" si="23"/>
        <v>-3327.7019453292351</v>
      </c>
      <c r="G14" s="366">
        <f t="shared" si="24"/>
        <v>-3399.7019453292351</v>
      </c>
      <c r="H14" s="366">
        <f t="shared" si="25"/>
        <v>-3327.7019453292351</v>
      </c>
      <c r="I14" s="366">
        <f t="shared" si="26"/>
        <v>0</v>
      </c>
      <c r="J14" s="366">
        <f t="shared" si="27"/>
        <v>0</v>
      </c>
      <c r="K14" s="366">
        <f t="shared" si="28"/>
        <v>0</v>
      </c>
      <c r="L14" s="366">
        <f t="shared" si="12"/>
        <v>0</v>
      </c>
      <c r="M14" s="366">
        <f t="shared" si="13"/>
        <v>0</v>
      </c>
      <c r="N14" s="366">
        <f t="shared" si="14"/>
        <v>0</v>
      </c>
      <c r="O14" s="366">
        <f t="shared" si="15"/>
        <v>-72</v>
      </c>
      <c r="P14" s="366">
        <f t="shared" si="16"/>
        <v>0</v>
      </c>
      <c r="Q14" s="366">
        <f t="shared" si="17"/>
        <v>0</v>
      </c>
      <c r="R14" s="366">
        <f t="shared" si="29"/>
        <v>-3399.7019453292351</v>
      </c>
      <c r="S14" s="366">
        <f t="shared" si="30"/>
        <v>-3327.7019453292351</v>
      </c>
      <c r="T14" s="366" t="e">
        <f ca="1">figintl(E14,1,D14,"X",#REF!)</f>
        <v>#NAME?</v>
      </c>
      <c r="U14" s="417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348">
        <f t="shared" si="22"/>
        <v>0</v>
      </c>
      <c r="B15" s="371" t="s">
        <v>171</v>
      </c>
      <c r="C15" s="372" t="s">
        <v>149</v>
      </c>
      <c r="D15" s="373">
        <v>0</v>
      </c>
      <c r="E15" s="373">
        <v>-192</v>
      </c>
      <c r="F15" s="374">
        <f t="shared" si="23"/>
        <v>-3399.7019453292351</v>
      </c>
      <c r="G15" s="374">
        <f t="shared" si="24"/>
        <v>-3591.7019453292351</v>
      </c>
      <c r="H15" s="374">
        <f t="shared" si="25"/>
        <v>-3399.7019453292351</v>
      </c>
      <c r="I15" s="374">
        <f t="shared" si="26"/>
        <v>0</v>
      </c>
      <c r="J15" s="374">
        <f t="shared" si="27"/>
        <v>0</v>
      </c>
      <c r="K15" s="374">
        <f t="shared" si="28"/>
        <v>0</v>
      </c>
      <c r="L15" s="374">
        <f t="shared" si="12"/>
        <v>0</v>
      </c>
      <c r="M15" s="374">
        <f t="shared" si="13"/>
        <v>0</v>
      </c>
      <c r="N15" s="374">
        <f t="shared" si="14"/>
        <v>0</v>
      </c>
      <c r="O15" s="374">
        <f t="shared" si="15"/>
        <v>-192</v>
      </c>
      <c r="P15" s="374">
        <f t="shared" si="16"/>
        <v>0</v>
      </c>
      <c r="Q15" s="374">
        <f t="shared" si="17"/>
        <v>0</v>
      </c>
      <c r="R15" s="374">
        <f t="shared" si="29"/>
        <v>-3591.7019453292351</v>
      </c>
      <c r="S15" s="374">
        <f t="shared" si="30"/>
        <v>-3399.7019453292351</v>
      </c>
      <c r="T15" s="374" t="e">
        <f ca="1">figintl(E15,1,D15,"X",#REF!)</f>
        <v>#NAME?</v>
      </c>
      <c r="U15" s="418" t="e">
        <f t="shared" ca="1" si="31"/>
        <v>#NAME?</v>
      </c>
    </row>
    <row r="16" spans="1:21" ht="12.5" collapsed="1">
      <c r="A16" s="348" t="str">
        <f t="shared" si="11"/>
        <v>X</v>
      </c>
      <c r="B16" s="358" t="s">
        <v>172</v>
      </c>
      <c r="C16" s="359" t="s">
        <v>7</v>
      </c>
      <c r="D16" s="360">
        <v>0</v>
      </c>
      <c r="E16" s="360">
        <v>-3591.3877883735854</v>
      </c>
      <c r="F16" s="361">
        <f>IF($C16="X",0,IF(AND(OR($C16="S",$C16="+S"),OR($C15="X",$C15="+X")),F15,G15))</f>
        <v>0</v>
      </c>
      <c r="G16" s="361">
        <f t="shared" si="1"/>
        <v>-3591.3877883735854</v>
      </c>
      <c r="H16" s="361">
        <f t="shared" si="19"/>
        <v>0</v>
      </c>
      <c r="I16" s="361">
        <f>IF(AND($C17="S",$C16="X"),IF($C17="S",$I17,0),IF(OR($C16="X",$C16="S"),E16,0))</f>
        <v>-1791.3877883735854</v>
      </c>
      <c r="J16" s="361">
        <f>IF(AND($C17="S",$C16="X"),IF($C18="S",$I18,0),0)</f>
        <v>-1800</v>
      </c>
      <c r="K16" s="361">
        <f>IF(AND($C17="S",$C16="X"),IF($C19="S",$I19,0),0)</f>
        <v>0</v>
      </c>
      <c r="L16" s="361">
        <f>IF(AND($C17="+S",$C16="+X"),IF($C17="+S",$L17,0),IF(OR($C16="+X",$C16="+S"),IF($H16&gt;0,ABS(E16),IF($H16&lt;0,0,IF(E16=0,0,MAX($F16:$G16)))),0))</f>
        <v>0</v>
      </c>
      <c r="M16" s="361">
        <f>IF(AND($C17="+S",$C16="+X"),IF($C18="+S",$L18,0),0)</f>
        <v>0</v>
      </c>
      <c r="N16" s="361">
        <f>IF(AND($C17="+S",$C16="+X"),IF($C19="+S",$L19,0),0)</f>
        <v>0</v>
      </c>
      <c r="O16" s="361">
        <f>IF(AND($C17="+S",$C16="+X"),IF($C17="+S",$O17,0),IF(OR($C16="+X",$C16="+S"),IF($H16&gt;0,0,IF($H16&lt;0,-ABS(E16),IF(E16=0,0,MIN($F16:$G16)))),0))</f>
        <v>0</v>
      </c>
      <c r="P16" s="361">
        <f>IF(AND($C17="+S",$C16="+X"),IF($C18="+S",$O18,0),0)</f>
        <v>0</v>
      </c>
      <c r="Q16" s="361">
        <f>IF(AND($C17="+S",$C16="+X"),IF($C19="+S",$O19,0),0)</f>
        <v>0</v>
      </c>
      <c r="R16" s="361">
        <f t="shared" si="20"/>
        <v>-3591.3877883735854</v>
      </c>
      <c r="S16" s="361">
        <f t="shared" si="21"/>
        <v>0</v>
      </c>
      <c r="T16" s="361" t="e">
        <f ca="1">figintl(E16,1,D16,"X",#REF!)</f>
        <v>#NAME?</v>
      </c>
      <c r="U16" s="416" t="str">
        <f>$B16</f>
        <v>December 31, 2022</v>
      </c>
    </row>
    <row r="17" spans="1:21" ht="12.5" hidden="1" outlineLevel="1">
      <c r="A17" s="348">
        <f>IF(OR(C17=0,C17="S",C17="+S"),0,C17)</f>
        <v>0</v>
      </c>
      <c r="B17" s="363" t="s">
        <v>163</v>
      </c>
      <c r="C17" s="364" t="s">
        <v>164</v>
      </c>
      <c r="D17" s="365">
        <v>0</v>
      </c>
      <c r="E17" s="365">
        <v>-1791.3877883735854</v>
      </c>
      <c r="F17" s="366">
        <f>IF($C17="X",0,IF(AND(OR($C17="S",$C17="+S"),OR($C16="X",$C16="+X")),F16,G16))</f>
        <v>0</v>
      </c>
      <c r="G17" s="366">
        <f t="shared" si="1"/>
        <v>-1791.3877883735854</v>
      </c>
      <c r="H17" s="366">
        <f>IF(F17=0,0,IF(SIGN(F17)=SIGN(G17),IF(SIGN(F17)&gt;0,MIN(F17:G17),MAX(F17:G17)),0))</f>
        <v>0</v>
      </c>
      <c r="I17" s="366">
        <f>IF(AND($C18="S",$C17="X"),IF($C18="S",$I18,0),IF(OR($C17="X",$C17="S"),E17,0))</f>
        <v>-1791.3877883735854</v>
      </c>
      <c r="J17" s="366">
        <f>IF(AND($C18="S",$C17="X"),IF($C19="S",$I19,0),0)</f>
        <v>0</v>
      </c>
      <c r="K17" s="366">
        <f>IF(AND($C18="S",$C17="X"),IF($C20="S",$I20,0),0)</f>
        <v>0</v>
      </c>
      <c r="L17" s="366">
        <f>IF(AND($C18="+S",$C17="+X"),IF($C18="+S",$L18,0),IF(OR($C17="+X",$C17="+S"),IF($H17&gt;0,ABS(E17),IF($H17&lt;0,0,IF(E17=0,0,MAX($F17:$G17)))),0))</f>
        <v>0</v>
      </c>
      <c r="M17" s="366">
        <f>IF(AND($C18="+S",$C17="+X"),IF($C19="+S",$L19,0),0)</f>
        <v>0</v>
      </c>
      <c r="N17" s="366">
        <f>IF(AND($C18="+S",$C17="+X"),IF($C20="+S",$L20,0),0)</f>
        <v>0</v>
      </c>
      <c r="O17" s="366">
        <f>IF(AND($C18="+S",$C17="+X"),IF($C18="+S",$O18,0),IF(OR($C17="+X",$C17="+S"),IF($H17&gt;0,0,IF($H17&lt;0,-ABS(E17),IF(E17=0,0,MIN($F17:$G17)))),0))</f>
        <v>0</v>
      </c>
      <c r="P17" s="366">
        <f>IF(AND($C18="+S",$C17="+X"),IF($C19="+S",$O19,0),0)</f>
        <v>0</v>
      </c>
      <c r="Q17" s="366">
        <f>IF(AND($C18="+S",$C17="+X"),IF($C20="+S",$O20,0),0)</f>
        <v>0</v>
      </c>
      <c r="R17" s="366">
        <f>IF($S$2&lt;0,MIN(F17:G17),MAX(F17:G17))</f>
        <v>-1791.3877883735854</v>
      </c>
      <c r="S17" s="366">
        <f>IF($S$2&lt;0,MAX(F17:G17),MIN(F17:G17))</f>
        <v>0</v>
      </c>
      <c r="T17" s="366" t="e">
        <f ca="1">figintl(E17,1,D17,"X",#REF!)</f>
        <v>#NAME?</v>
      </c>
      <c r="U17" s="417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348">
        <f>IF(OR(C18=0,C18="S",C18="+S"),0,C18)</f>
        <v>0</v>
      </c>
      <c r="B18" s="371" t="s">
        <v>165</v>
      </c>
      <c r="C18" s="372" t="s">
        <v>164</v>
      </c>
      <c r="D18" s="373">
        <v>0</v>
      </c>
      <c r="E18" s="373">
        <v>-1800</v>
      </c>
      <c r="F18" s="374">
        <f>IF($C18="X",0,IF(AND(OR($C18="S",$C18="+S"),OR($C17="X",$C17="+X")),F17,G17))</f>
        <v>-1791.3877883735854</v>
      </c>
      <c r="G18" s="374">
        <f t="shared" si="1"/>
        <v>-3591.3877883735854</v>
      </c>
      <c r="H18" s="374">
        <f>IF(F18=0,0,IF(SIGN(F18)=SIGN(G18),IF(SIGN(F18)&gt;0,MIN(F18:G18),MAX(F18:G18)),0))</f>
        <v>-1791.3877883735854</v>
      </c>
      <c r="I18" s="374">
        <f>IF(AND($C19="S",$C18="X"),IF($C19="S",$I19,0),IF(OR($C18="X",$C18="S"),E18,0))</f>
        <v>-1800</v>
      </c>
      <c r="J18" s="374">
        <f>IF(AND($C19="S",$C18="X"),IF($C20="S",$I20,0),0)</f>
        <v>0</v>
      </c>
      <c r="K18" s="374">
        <f>IF(AND($C19="S",$C18="X"),IF($C21="S",$I21,0),0)</f>
        <v>0</v>
      </c>
      <c r="L18" s="374">
        <f>IF(AND($C19="+S",$C18="+X"),IF($C19="+S",$L19,0),IF(OR($C18="+X",$C18="+S"),IF($H18&gt;0,ABS(E18),IF($H18&lt;0,0,IF(E18=0,0,MAX($F18:$G18)))),0))</f>
        <v>0</v>
      </c>
      <c r="M18" s="374">
        <f>IF(AND($C19="+S",$C18="+X"),IF($C20="+S",$L20,0),0)</f>
        <v>0</v>
      </c>
      <c r="N18" s="374">
        <f>IF(AND($C19="+S",$C18="+X"),IF($C21="+S",$L21,0),0)</f>
        <v>0</v>
      </c>
      <c r="O18" s="374">
        <f>IF(AND($C19="+S",$C18="+X"),IF($C19="+S",$O19,0),IF(OR($C18="+X",$C18="+S"),IF($H18&gt;0,0,IF($H18&lt;0,-ABS(E18),IF(E18=0,0,MIN($F18:$G18)))),0))</f>
        <v>0</v>
      </c>
      <c r="P18" s="374">
        <f>IF(AND($C19="+S",$C18="+X"),IF($C20="+S",$O20,0),0)</f>
        <v>0</v>
      </c>
      <c r="Q18" s="374">
        <f>IF(AND($C19="+S",$C18="+X"),IF($C21="+S",$O21,0),0)</f>
        <v>0</v>
      </c>
      <c r="R18" s="374">
        <f>IF($S$2&lt;0,MIN(F18:G18),MAX(F18:G18))</f>
        <v>-3591.3877883735854</v>
      </c>
      <c r="S18" s="374">
        <f>IF($S$2&lt;0,MAX(F18:G18),MIN(F18:G18))</f>
        <v>-1791.3877883735854</v>
      </c>
      <c r="T18" s="374" t="e">
        <f ca="1">figintl(E18,1,D18,"X",#REF!)</f>
        <v>#NAME?</v>
      </c>
      <c r="U18" s="418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375" t="s">
        <v>173</v>
      </c>
      <c r="C19" s="376" t="s">
        <v>14</v>
      </c>
      <c r="D19" s="377">
        <v>0</v>
      </c>
      <c r="E19" s="377">
        <v>694.68000000000006</v>
      </c>
      <c r="F19" s="378"/>
      <c r="G19" s="378"/>
      <c r="H19" s="378"/>
      <c r="I19" s="378"/>
      <c r="J19" s="378"/>
      <c r="K19" s="378"/>
      <c r="L19" s="378"/>
      <c r="M19" s="378"/>
      <c r="N19" s="378"/>
      <c r="O19" s="378"/>
      <c r="P19" s="378"/>
      <c r="Q19" s="378"/>
      <c r="R19" s="378"/>
      <c r="S19" s="378"/>
      <c r="T19" s="379" t="e">
        <f ca="1">figintl(E19,1,D19,"X",#REF!)</f>
        <v>#NAME?</v>
      </c>
      <c r="U19" s="419" t="e">
        <f ca="1">IF(E19=0,"",B19&amp;"
"&amp;T19)&amp;IF(E20=0,"",B20&amp;"
"&amp;T20)</f>
        <v>#NAME?</v>
      </c>
    </row>
    <row r="20" spans="1:21" ht="12.5" collapsed="1">
      <c r="B20" s="375" t="s">
        <v>174</v>
      </c>
      <c r="C20" s="376" t="s">
        <v>14</v>
      </c>
      <c r="D20" s="377">
        <v>0</v>
      </c>
      <c r="E20" s="377">
        <v>0</v>
      </c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78"/>
      <c r="R20" s="378"/>
      <c r="S20" s="378"/>
      <c r="T20" s="379" t="e">
        <f ca="1">figintl(E20,1,D20,"X",#REF!)</f>
        <v>#NAME?</v>
      </c>
      <c r="U20" s="420"/>
    </row>
    <row r="21" spans="1:21" ht="12.5" hidden="1" outlineLevel="1">
      <c r="B21" s="379"/>
      <c r="C21" s="381"/>
      <c r="D21" s="381"/>
      <c r="E21" s="381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79"/>
      <c r="R21" s="379"/>
      <c r="S21" s="379"/>
      <c r="T21" s="379"/>
      <c r="U21" s="382"/>
    </row>
    <row r="22" spans="1:21" ht="25.5" customHeight="1" collapsed="1">
      <c r="B22" s="383"/>
      <c r="C22" s="383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796875" defaultRowHeight="25.5" customHeight="1" outlineLevelRow="1"/>
  <cols>
    <col min="1" max="1" width="3" style="348" customWidth="1"/>
    <col min="2" max="2" width="39" style="349" customWidth="1"/>
    <col min="3" max="4" width="5.7265625" style="349" customWidth="1"/>
    <col min="5" max="20" width="8.7265625" style="349" customWidth="1"/>
    <col min="21" max="21" width="48.81640625" style="350" customWidth="1"/>
    <col min="22" max="22" width="3" style="349" customWidth="1"/>
    <col min="23" max="29" width="10.7265625" style="349" customWidth="1"/>
    <col min="30" max="31" width="8.7265625" style="349" customWidth="1"/>
    <col min="32" max="32" width="3" style="349" customWidth="1"/>
    <col min="33" max="16384" width="9.1796875" style="349"/>
  </cols>
  <sheetData>
    <row r="1" spans="1:21" ht="12.5"/>
    <row r="2" spans="1:21" ht="13">
      <c r="A2" s="348" t="s">
        <v>17</v>
      </c>
      <c r="B2" s="351" t="s">
        <v>26</v>
      </c>
      <c r="C2" s="352"/>
      <c r="D2" s="352"/>
      <c r="E2" s="352"/>
      <c r="F2" s="352"/>
      <c r="R2" s="349" t="s">
        <v>48</v>
      </c>
      <c r="S2" s="349">
        <f>SIGN($E$5)</f>
        <v>-1</v>
      </c>
      <c r="U2" s="353" t="s">
        <v>20</v>
      </c>
    </row>
    <row r="3" spans="1:21" ht="39">
      <c r="A3" s="354" t="s">
        <v>17</v>
      </c>
      <c r="B3" s="355" t="s">
        <v>5</v>
      </c>
      <c r="C3" s="355" t="s">
        <v>10</v>
      </c>
      <c r="D3" s="355" t="s">
        <v>8</v>
      </c>
      <c r="E3" s="355" t="s">
        <v>1</v>
      </c>
      <c r="F3" s="355" t="s">
        <v>18</v>
      </c>
      <c r="G3" s="355" t="s">
        <v>19</v>
      </c>
      <c r="H3" s="355" t="s">
        <v>2</v>
      </c>
      <c r="I3" s="355" t="s">
        <v>22</v>
      </c>
      <c r="J3" s="355" t="s">
        <v>23</v>
      </c>
      <c r="K3" s="355" t="s">
        <v>27</v>
      </c>
      <c r="L3" s="355" t="s">
        <v>42</v>
      </c>
      <c r="M3" s="355" t="s">
        <v>45</v>
      </c>
      <c r="N3" s="355" t="s">
        <v>44</v>
      </c>
      <c r="O3" s="355" t="s">
        <v>43</v>
      </c>
      <c r="P3" s="355" t="s">
        <v>47</v>
      </c>
      <c r="Q3" s="355" t="s">
        <v>46</v>
      </c>
      <c r="R3" s="356" t="s">
        <v>3</v>
      </c>
      <c r="S3" s="356" t="s">
        <v>4</v>
      </c>
      <c r="T3" s="356" t="s">
        <v>40</v>
      </c>
      <c r="U3" s="356" t="s">
        <v>41</v>
      </c>
    </row>
    <row r="4" spans="1:21" ht="12.5" hidden="1" outlineLevel="1">
      <c r="A4" s="354"/>
      <c r="B4" s="357">
        <v>0</v>
      </c>
      <c r="C4" s="357">
        <v>0</v>
      </c>
      <c r="D4" s="357">
        <v>0</v>
      </c>
      <c r="E4" s="357">
        <v>0</v>
      </c>
      <c r="F4" s="357">
        <v>0</v>
      </c>
      <c r="G4" s="357">
        <v>0</v>
      </c>
      <c r="H4" s="357">
        <v>0</v>
      </c>
      <c r="I4" s="357">
        <v>0</v>
      </c>
      <c r="J4" s="357">
        <v>0</v>
      </c>
      <c r="K4" s="357">
        <v>0</v>
      </c>
      <c r="L4" s="357">
        <v>0</v>
      </c>
      <c r="M4" s="357">
        <v>0</v>
      </c>
      <c r="N4" s="357">
        <v>0</v>
      </c>
      <c r="O4" s="357">
        <v>0</v>
      </c>
      <c r="P4" s="357">
        <v>0</v>
      </c>
      <c r="Q4" s="357">
        <v>0</v>
      </c>
      <c r="R4" s="357">
        <v>0</v>
      </c>
      <c r="S4" s="357">
        <v>0</v>
      </c>
      <c r="T4" s="357">
        <v>0</v>
      </c>
      <c r="U4" s="357">
        <v>0</v>
      </c>
    </row>
    <row r="5" spans="1:21" ht="12.5" collapsed="1">
      <c r="A5" s="348" t="str">
        <f>IF(OR(C5=0,C5="S",C5="+S"),0,C5)</f>
        <v>X</v>
      </c>
      <c r="B5" s="358" t="s">
        <v>177</v>
      </c>
      <c r="C5" s="359" t="s">
        <v>7</v>
      </c>
      <c r="D5" s="360">
        <v>0</v>
      </c>
      <c r="E5" s="360">
        <v>-3949.3819453292354</v>
      </c>
      <c r="F5" s="361">
        <f>IF($C5="X",0,IF(AND(OR($C5="S",$C5="+S"),OR($C4="X",$C4="+X")),F4,G4))</f>
        <v>0</v>
      </c>
      <c r="G5" s="361">
        <f>F5+IF($C5=0,0,$E5)</f>
        <v>-3949.3819453292354</v>
      </c>
      <c r="H5" s="361">
        <f>IF(F5=0,0,IF(SIGN(F5)=SIGN(G5),IF(SIGN(F5)&gt;0,MIN(F5:G5),MAX(F5:G5)),0))</f>
        <v>0</v>
      </c>
      <c r="I5" s="361">
        <f>IF(AND($C6="S",$C5="X"),IF($C6="S",$I6,0),IF(OR($C5="X",$C5="S"),E5,0))</f>
        <v>-2149.3819453292354</v>
      </c>
      <c r="J5" s="361">
        <f>IF(AND($C6="S",$C5="X"),IF($C7="S",$I7,0),0)</f>
        <v>-1800</v>
      </c>
      <c r="K5" s="361">
        <f>IF(AND($C6="S",$C5="X"),IF($C9="S",$I9,0),0)</f>
        <v>0</v>
      </c>
      <c r="L5" s="361">
        <f>IF(AND($C6="+S",$C5="+X"),IF($C6="+S",$L6,0),IF(OR($C5="+X",$C5="+S"),IF($H5&gt;0,ABS(E5),IF($H5&lt;0,0,IF(E5=0,0,MAX($F5:$G5)))),0))</f>
        <v>0</v>
      </c>
      <c r="M5" s="361">
        <f>IF(AND($C6="+S",$C5="+X"),IF($C7="+S",$L7,0),0)</f>
        <v>0</v>
      </c>
      <c r="N5" s="361">
        <f>IF(AND($C6="+S",$C5="+X"),IF($C9="+S",$L9,0),0)</f>
        <v>0</v>
      </c>
      <c r="O5" s="361">
        <f>IF(AND($C6="+S",$C5="+X"),IF($C6="+S",$O6,0),IF(OR($C5="+X",$C5="+S"),IF($H5&gt;0,0,IF($H5&lt;0,-ABS(E5),IF(E5=0,0,MIN($F5:$G5)))),0))</f>
        <v>0</v>
      </c>
      <c r="P5" s="361">
        <f>IF(AND($C6="+S",$C5="+X"),IF($C7="+S",$O7,0),0)</f>
        <v>0</v>
      </c>
      <c r="Q5" s="361">
        <f>IF(AND($C6="+S",$C5="+X"),IF($C9="+S",$O9,0),0)</f>
        <v>0</v>
      </c>
      <c r="R5" s="361">
        <f>IF($S$2&lt;0,MIN(F5:G5),MAX(F5:G5))</f>
        <v>-3949.3819453292354</v>
      </c>
      <c r="S5" s="361">
        <f>IF($S$2&lt;0,MAX(F5:G5),MIN(F5:G5))</f>
        <v>0</v>
      </c>
      <c r="T5" s="361" t="e">
        <f ca="1">figintl(E5,1,D5,"X",#REF!)</f>
        <v>#NAME?</v>
      </c>
      <c r="U5" s="427" t="str">
        <f>$B5</f>
        <v>December 31, 2021</v>
      </c>
    </row>
    <row r="6" spans="1:21" ht="12.5" hidden="1" outlineLevel="1">
      <c r="A6" s="348">
        <f>IF(OR(C6=0,C6="S",C6="+S"),0,C6)</f>
        <v>0</v>
      </c>
      <c r="B6" s="363" t="s">
        <v>163</v>
      </c>
      <c r="C6" s="364" t="s">
        <v>164</v>
      </c>
      <c r="D6" s="365">
        <v>0</v>
      </c>
      <c r="E6" s="365">
        <v>-2149.3819453292354</v>
      </c>
      <c r="F6" s="366">
        <f t="shared" ref="F6:F10" si="0">IF($C6="X",0,IF(AND(OR($C6="S",$C6="+S"),OR($C5="X",$C5="+X")),F5,G5))</f>
        <v>0</v>
      </c>
      <c r="G6" s="366">
        <f t="shared" ref="G6:G18" si="1">F6+IF($C6=0,0,$E6)</f>
        <v>-2149.3819453292354</v>
      </c>
      <c r="H6" s="366">
        <f>IF(F6=0,0,IF(SIGN(F6)=SIGN(G6),IF(SIGN(F6)&gt;0,MIN(F6:G6),MAX(F6:G6)),0))</f>
        <v>0</v>
      </c>
      <c r="I6" s="366">
        <f>IF(AND($C7="S",$C6="X"),IF($C7="S",$I7,0),IF(OR($C6="X",$C6="S"),E6,0))</f>
        <v>-2149.3819453292354</v>
      </c>
      <c r="J6" s="366">
        <f>IF(AND($C7="S",$C6="X"),IF($C9="S",$I9,0),0)</f>
        <v>0</v>
      </c>
      <c r="K6" s="366">
        <f>IF(AND($C7="S",$C6="X"),IF($C10="S",$I10,0),0)</f>
        <v>0</v>
      </c>
      <c r="L6" s="366">
        <f>IF(AND($C7="+S",$C6="+X"),IF($C7="+S",$L7,0),IF(OR($C6="+X",$C6="+S"),IF($H6&gt;0,ABS(E6),IF($H6&lt;0,0,IF(E6=0,0,MAX($F6:$G6)))),0))</f>
        <v>0</v>
      </c>
      <c r="M6" s="366">
        <f>IF(AND($C7="+S",$C6="+X"),IF($C9="+S",$L9,0),0)</f>
        <v>0</v>
      </c>
      <c r="N6" s="366">
        <f>IF(AND($C7="+S",$C6="+X"),IF($C10="+S",$L10,0),0)</f>
        <v>0</v>
      </c>
      <c r="O6" s="366">
        <f>IF(AND($C7="+S",$C6="+X"),IF($C7="+S",$O7,0),IF(OR($C6="+X",$C6="+S"),IF($H6&gt;0,0,IF($H6&lt;0,-ABS(E6),IF(E6=0,0,MIN($F6:$G6)))),0))</f>
        <v>0</v>
      </c>
      <c r="P6" s="366">
        <f>IF(AND($C7="+S",$C6="+X"),IF($C9="+S",$O9,0),0)</f>
        <v>0</v>
      </c>
      <c r="Q6" s="366">
        <f>IF(AND($C7="+S",$C6="+X"),IF($C10="+S",$O10,0),0)</f>
        <v>0</v>
      </c>
      <c r="R6" s="366">
        <f>IF($S$2&lt;0,MIN(F6:G6),MAX(F6:G6))</f>
        <v>-2149.3819453292354</v>
      </c>
      <c r="S6" s="366">
        <f>IF($S$2&lt;0,MAX(F6:G6),MIN(F6:G6))</f>
        <v>0</v>
      </c>
      <c r="T6" s="366" t="e">
        <f ca="1">figintl(E6,1,D6,"X",#REF!)</f>
        <v>#NAME?</v>
      </c>
      <c r="U6" s="428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348">
        <f>IF(OR(C7=0,C7="S",C7="+S"),0,C7)</f>
        <v>0</v>
      </c>
      <c r="B7" s="371" t="s">
        <v>165</v>
      </c>
      <c r="C7" s="372" t="s">
        <v>164</v>
      </c>
      <c r="D7" s="373">
        <v>0</v>
      </c>
      <c r="E7" s="373">
        <v>-1800</v>
      </c>
      <c r="F7" s="374">
        <f t="shared" si="0"/>
        <v>-2149.3819453292354</v>
      </c>
      <c r="G7" s="374">
        <f t="shared" si="1"/>
        <v>-3949.3819453292354</v>
      </c>
      <c r="H7" s="374">
        <f>IF(F7=0,0,IF(SIGN(F7)=SIGN(G7),IF(SIGN(F7)&gt;0,MIN(F7:G7),MAX(F7:G7)),0))</f>
        <v>-2149.3819453292354</v>
      </c>
      <c r="I7" s="374">
        <f>IF(AND($C9="S",$C7="X"),IF($C9="S",$I9,0),IF(OR($C7="X",$C7="S"),E7,0))</f>
        <v>-1800</v>
      </c>
      <c r="J7" s="374">
        <f>IF(AND($C9="S",$C7="X"),IF($C10="S",$I10,0),0)</f>
        <v>0</v>
      </c>
      <c r="K7" s="374">
        <f>IF(AND($C9="S",$C7="X"),IF($C12="S",$I12,0),0)</f>
        <v>0</v>
      </c>
      <c r="L7" s="374">
        <f>IF(AND($C9="+S",$C7="+X"),IF($C9="+S",$L9,0),IF(OR($C7="+X",$C7="+S"),IF($H7&gt;0,ABS(E7),IF($H7&lt;0,0,IF(E7=0,0,MAX($F7:$G7)))),0))</f>
        <v>0</v>
      </c>
      <c r="M7" s="374">
        <f>IF(AND($C9="+S",$C7="+X"),IF($C10="+S",$L10,0),0)</f>
        <v>0</v>
      </c>
      <c r="N7" s="374">
        <f>IF(AND($C9="+S",$C7="+X"),IF($C12="+S",$L12,0),0)</f>
        <v>0</v>
      </c>
      <c r="O7" s="374">
        <f>IF(AND($C9="+S",$C7="+X"),IF($C9="+S",$O9,0),IF(OR($C7="+X",$C7="+S"),IF($H7&gt;0,0,IF($H7&lt;0,-ABS(E7),IF(E7=0,0,MIN($F7:$G7)))),0))</f>
        <v>0</v>
      </c>
      <c r="P7" s="374">
        <f>IF(AND($C9="+S",$C7="+X"),IF($C10="+S",$O10,0),0)</f>
        <v>0</v>
      </c>
      <c r="Q7" s="374">
        <f>IF(AND($C9="+S",$C7="+X"),IF($C12="+S",$O12,0),0)</f>
        <v>0</v>
      </c>
      <c r="R7" s="374">
        <f>IF($S$2&lt;0,MIN(F7:G7),MAX(F7:G7))</f>
        <v>-3949.3819453292354</v>
      </c>
      <c r="S7" s="374">
        <f>IF($S$2&lt;0,MAX(F7:G7),MIN(F7:G7))</f>
        <v>-2149.3819453292354</v>
      </c>
      <c r="T7" s="374" t="e">
        <f ca="1">figintl(E7,1,D7,"X",#REF!)</f>
        <v>#NAME?</v>
      </c>
      <c r="U7" s="428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0" customFormat="1" ht="12.5" hidden="1" outlineLevel="1" collapsed="1">
      <c r="A8" s="348">
        <f t="shared" ref="A8:A16" si="2">IF(OR(C8=0,C8="S",C8="+S"),0,C8)</f>
        <v>0</v>
      </c>
      <c r="B8" s="358" t="s">
        <v>173</v>
      </c>
      <c r="C8" s="429">
        <v>0</v>
      </c>
      <c r="D8" s="360">
        <v>0</v>
      </c>
      <c r="E8" s="360">
        <v>694.68000000000006</v>
      </c>
      <c r="F8" s="361">
        <f t="shared" si="0"/>
        <v>-3949.3819453292354</v>
      </c>
      <c r="G8" s="361">
        <f t="shared" si="1"/>
        <v>-3949.3819453292354</v>
      </c>
      <c r="H8" s="361">
        <f t="shared" ref="H8:H16" si="3">IF(F8=0,0,IF(SIGN(F8)=SIGN(G8),IF(SIGN(F8)&gt;0,MIN(F8:G8),MAX(F8:G8)),0))</f>
        <v>-3949.3819453292354</v>
      </c>
      <c r="I8" s="361">
        <f t="shared" ref="I8:I9" si="4">IF(AND($C10="S",$C8="X"),IF($C10="S",$I10,0),IF(OR($C8="X",$C8="S"),E8,0))</f>
        <v>0</v>
      </c>
      <c r="J8" s="361">
        <f t="shared" ref="J8:J9" si="5">IF(AND($C10="S",$C8="X"),IF($C11="S",$I11,0),0)</f>
        <v>0</v>
      </c>
      <c r="K8" s="361">
        <f t="shared" ref="K8:K9" si="6">IF(AND($C10="S",$C8="X"),IF($C12="S",$I12,0),0)</f>
        <v>0</v>
      </c>
      <c r="L8" s="361">
        <f>IF(AND($C9="+S",$C8="+X"),IF($C9="+S",$L9,0),IF(OR($C8="+X",$C8="+S"),IF($H8&gt;0,ABS(E8),IF($H8&lt;0,0,IF(E8=0,0,MAX($F8:$G8)))),0))</f>
        <v>0</v>
      </c>
      <c r="M8" s="361">
        <f>IF(AND($C9="+S",$C8="+X"),IF($C10="+S",$L10,0),0)</f>
        <v>0</v>
      </c>
      <c r="N8" s="361">
        <f>IF(AND($C9="+S",$C8="+X"),IF($C11="+S",$L11,0),0)</f>
        <v>0</v>
      </c>
      <c r="O8" s="361">
        <f t="shared" ref="O8" si="7">IF(AND($C9="+S",$C8="+X"),IF($C9="+S",$O9,0),IF(OR($C8="+X",$C8="+S"),IF($H8&gt;0,0,IF($H8&lt;0,-ABS(E8),IF(E8=0,0,MIN($F8:$G8)))),0))</f>
        <v>0</v>
      </c>
      <c r="P8" s="361">
        <f t="shared" ref="P8:P15" si="8">IF(AND($C9="+S",$C8="+X"),IF($C10="+S",$O10,0),0)</f>
        <v>0</v>
      </c>
      <c r="Q8" s="361">
        <f t="shared" ref="Q8:Q15" si="9">IF(AND($C9="+S",$C8="+X"),IF($C11="+S",$O11,0),0)</f>
        <v>0</v>
      </c>
      <c r="R8" s="361">
        <f t="shared" ref="R8:R16" si="10">IF($S$2&lt;0,MIN(F8:G8),MAX(F8:G8))</f>
        <v>-3949.3819453292354</v>
      </c>
      <c r="S8" s="361">
        <f t="shared" ref="S8:S16" si="11">IF($S$2&lt;0,MAX(F8:G8),MIN(F8:G8))</f>
        <v>-3949.3819453292354</v>
      </c>
      <c r="T8" s="361" t="e">
        <f ca="1">figintl(E8,1,D8,"X",#REF!)</f>
        <v>#NAME?</v>
      </c>
      <c r="U8" s="415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ht="12.5" collapsed="1">
      <c r="A9" s="348" t="str">
        <f t="shared" si="2"/>
        <v>+X</v>
      </c>
      <c r="B9" s="413" t="s">
        <v>166</v>
      </c>
      <c r="C9" s="430" t="s">
        <v>14</v>
      </c>
      <c r="D9" s="414">
        <v>0</v>
      </c>
      <c r="E9" s="414">
        <v>1093.94</v>
      </c>
      <c r="F9" s="425">
        <f t="shared" si="0"/>
        <v>-3949.3819453292354</v>
      </c>
      <c r="G9" s="425">
        <f t="shared" si="1"/>
        <v>-2855.4419453292353</v>
      </c>
      <c r="H9" s="425">
        <f t="shared" si="3"/>
        <v>-2855.4419453292353</v>
      </c>
      <c r="I9" s="425">
        <f t="shared" si="4"/>
        <v>0</v>
      </c>
      <c r="J9" s="425">
        <f t="shared" si="5"/>
        <v>0</v>
      </c>
      <c r="K9" s="425">
        <f t="shared" si="6"/>
        <v>0</v>
      </c>
      <c r="L9" s="425">
        <f t="shared" ref="L9:L15" si="12">IF(AND($C10="+S",$C9="+X"),IF($C10="+S",$L10,0),IF(OR($C9="+X",$C9="+S"),IF($H9&gt;0,ABS(E9),IF($H9&lt;0,0,IF(E9=0,0,MAX($F9:$G9)))),0))</f>
        <v>0</v>
      </c>
      <c r="M9" s="425">
        <f t="shared" ref="M9:M15" si="13">IF(AND($C10="+S",$C9="+X"),IF($C11="+S",$L11,0),0)</f>
        <v>0</v>
      </c>
      <c r="N9" s="425">
        <f t="shared" ref="N9:N15" si="14">IF(AND($C10="+S",$C9="+X"),IF($C12="+S",$L12,0),0)</f>
        <v>0</v>
      </c>
      <c r="O9" s="425">
        <f t="shared" ref="O9:O15" si="15">IF(AND($C10="+S",$C9="+X"),IF($C10="+S",$O10,0),IF(OR($C9="+X",$C9="+S"),IF($H9&gt;0,0,IF($H9&lt;0,-ABS(E9),IF(E9=0,0,MIN($F9:$G9)))),0))</f>
        <v>-1093.94</v>
      </c>
      <c r="P9" s="425">
        <f t="shared" si="8"/>
        <v>0</v>
      </c>
      <c r="Q9" s="425">
        <f t="shared" si="9"/>
        <v>0</v>
      </c>
      <c r="R9" s="425">
        <f t="shared" si="10"/>
        <v>-3949.3819453292354</v>
      </c>
      <c r="S9" s="425">
        <f t="shared" si="11"/>
        <v>-2855.4419453292353</v>
      </c>
      <c r="T9" s="425" t="e">
        <f ca="1">figintl(E9,1,D9,"X",#REF!)</f>
        <v>#NAME?</v>
      </c>
      <c r="U9" s="426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5">
      <c r="A10" s="348" t="str">
        <f t="shared" si="2"/>
        <v>+X</v>
      </c>
      <c r="B10" s="421" t="s">
        <v>167</v>
      </c>
      <c r="C10" s="431" t="s">
        <v>14</v>
      </c>
      <c r="D10" s="422">
        <v>0</v>
      </c>
      <c r="E10" s="422">
        <v>-399.26</v>
      </c>
      <c r="F10" s="423">
        <f t="shared" si="0"/>
        <v>-2855.4419453292353</v>
      </c>
      <c r="G10" s="423">
        <f t="shared" si="1"/>
        <v>-3254.7019453292351</v>
      </c>
      <c r="H10" s="423">
        <f t="shared" si="3"/>
        <v>-2855.4419453292353</v>
      </c>
      <c r="I10" s="423">
        <f>IF(AND($C12="S",$C10="X"),IF($C12="S",$I12,0),IF(OR($C10="X",$C10="S"),E10,0))</f>
        <v>0</v>
      </c>
      <c r="J10" s="423">
        <f>IF(AND($C12="S",$C10="X"),IF($C13="S",$I13,0),0)</f>
        <v>0</v>
      </c>
      <c r="K10" s="423">
        <f>IF(AND($C12="S",$C10="X"),IF($C15="S",$I15,0),0)</f>
        <v>0</v>
      </c>
      <c r="L10" s="423">
        <f t="shared" si="12"/>
        <v>0</v>
      </c>
      <c r="M10" s="423">
        <f t="shared" si="13"/>
        <v>0</v>
      </c>
      <c r="N10" s="423">
        <f t="shared" si="14"/>
        <v>0</v>
      </c>
      <c r="O10" s="423">
        <f t="shared" si="15"/>
        <v>-399.26</v>
      </c>
      <c r="P10" s="423">
        <f t="shared" si="8"/>
        <v>0</v>
      </c>
      <c r="Q10" s="423">
        <f t="shared" si="9"/>
        <v>0</v>
      </c>
      <c r="R10" s="423">
        <f t="shared" si="10"/>
        <v>-3254.7019453292351</v>
      </c>
      <c r="S10" s="423">
        <f t="shared" si="11"/>
        <v>-2855.4419453292353</v>
      </c>
      <c r="T10" s="423" t="e">
        <f ca="1">figintl(E10,1,D10,"X",#REF!)</f>
        <v>#NAME?</v>
      </c>
      <c r="U10" s="424" t="str">
        <f t="shared" si="16"/>
        <v>Dividends
to Solvay
share-
holders</v>
      </c>
    </row>
    <row r="11" spans="1:21" s="370" customFormat="1" ht="12.5">
      <c r="A11" s="348" t="str">
        <f>IF(OR(C11=0,C11="S",C11="+S"),0,C11)</f>
        <v>+X</v>
      </c>
      <c r="B11" s="367" t="s">
        <v>178</v>
      </c>
      <c r="C11" s="368" t="s">
        <v>14</v>
      </c>
      <c r="D11" s="368">
        <v>0</v>
      </c>
      <c r="E11" s="368">
        <v>-155</v>
      </c>
      <c r="F11" s="369">
        <f>IF($C11="X",0,IF(AND(OR($C11="S",$C11="+S"),OR($C10="X",$C10="+X")),F10,G10))</f>
        <v>-3254.7019453292351</v>
      </c>
      <c r="G11" s="369">
        <f>F11+IF($C11=0,0,$E11)</f>
        <v>-3409.7019453292351</v>
      </c>
      <c r="H11" s="369">
        <f>IF(F11=0,0,IF(SIGN(F11)=SIGN(G11),IF(SIGN(F11)&gt;0,MIN(F11:G11),MAX(F11:G11)),0))</f>
        <v>-3254.7019453292351</v>
      </c>
      <c r="I11" s="369">
        <f>IF(AND($C13="S",$C11="X"),IF($C13="S",$I13,0),IF(OR($C11="X",$C11="S"),E11,0))</f>
        <v>0</v>
      </c>
      <c r="J11" s="369">
        <f>IF(AND($C13="S",$C11="X"),IF($C15="S",$I15,0),0)</f>
        <v>0</v>
      </c>
      <c r="K11" s="369">
        <f>IF(AND($C13="S",$C11="X"),IF($C16="S",$I16,0),0)</f>
        <v>0</v>
      </c>
      <c r="L11" s="369">
        <f t="shared" si="12"/>
        <v>0</v>
      </c>
      <c r="M11" s="369">
        <f t="shared" si="13"/>
        <v>0</v>
      </c>
      <c r="N11" s="369">
        <f t="shared" si="14"/>
        <v>0</v>
      </c>
      <c r="O11" s="369">
        <f t="shared" si="15"/>
        <v>-155</v>
      </c>
      <c r="P11" s="369">
        <f t="shared" si="8"/>
        <v>0</v>
      </c>
      <c r="Q11" s="369">
        <f t="shared" si="9"/>
        <v>0</v>
      </c>
      <c r="R11" s="369">
        <f>IF($S$2&lt;0,MIN(F11:G11),MAX(F11:G11))</f>
        <v>-3409.7019453292351</v>
      </c>
      <c r="S11" s="369">
        <f>IF($S$2&lt;0,MAX(F11:G11),MIN(F11:G11))</f>
        <v>-3254.7019453292351</v>
      </c>
      <c r="T11" s="369" t="e">
        <f ca="1">figintl(E11,1,D11,"X",#REF!)</f>
        <v>#NAME?</v>
      </c>
      <c r="U11" s="415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0" customFormat="1" ht="12.5">
      <c r="A12" s="348" t="str">
        <f>IF(OR(C12=0,C12="S",C12="+S"),0,C12)</f>
        <v>+X</v>
      </c>
      <c r="B12" s="367" t="s">
        <v>170</v>
      </c>
      <c r="C12" s="368" t="s">
        <v>14</v>
      </c>
      <c r="D12" s="368">
        <v>0</v>
      </c>
      <c r="E12" s="368">
        <v>82</v>
      </c>
      <c r="F12" s="369">
        <f>IF($C12="X",0,IF(AND(OR($C12="S",$C12="+S"),OR($C11="X",$C11="+X")),F11,G11))</f>
        <v>-3409.7019453292351</v>
      </c>
      <c r="G12" s="369">
        <f>F12+IF($C12=0,0,$E12)</f>
        <v>-3327.7019453292351</v>
      </c>
      <c r="H12" s="369">
        <f>IF(F12=0,0,IF(SIGN(F12)=SIGN(G12),IF(SIGN(F12)&gt;0,MIN(F12:G12),MAX(F12:G12)),0))</f>
        <v>-3327.7019453292351</v>
      </c>
      <c r="I12" s="369">
        <f>IF(AND($C15="S",$C12="X"),IF($C15="S",$I15,0),IF(OR($C12="X",$C12="S"),E12,0))</f>
        <v>0</v>
      </c>
      <c r="J12" s="369">
        <f>IF(AND($C15="S",$C12="X"),IF($C16="S",$I16,0),0)</f>
        <v>0</v>
      </c>
      <c r="K12" s="369">
        <f>IF(AND($C15="S",$C12="X"),IF($C17="S",$I17,0),0)</f>
        <v>0</v>
      </c>
      <c r="L12" s="369">
        <f t="shared" si="12"/>
        <v>0</v>
      </c>
      <c r="M12" s="369">
        <f t="shared" si="13"/>
        <v>0</v>
      </c>
      <c r="N12" s="369">
        <f t="shared" si="14"/>
        <v>0</v>
      </c>
      <c r="O12" s="369">
        <f t="shared" si="15"/>
        <v>-82</v>
      </c>
      <c r="P12" s="369">
        <f t="shared" si="8"/>
        <v>0</v>
      </c>
      <c r="Q12" s="369">
        <f t="shared" si="9"/>
        <v>0</v>
      </c>
      <c r="R12" s="369">
        <f>IF($S$2&lt;0,MIN(F12:G12),MAX(F12:G12))</f>
        <v>-3409.7019453292351</v>
      </c>
      <c r="S12" s="369">
        <f>IF($S$2&lt;0,MAX(F12:G12),MIN(F12:G12))</f>
        <v>-3327.7019453292351</v>
      </c>
      <c r="T12" s="369" t="e">
        <f ca="1">figintl(E12,1,D12,"X",#REF!)</f>
        <v>#NAME?</v>
      </c>
      <c r="U12" s="415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0" customFormat="1" ht="14.25" customHeight="1">
      <c r="A13" s="348" t="str">
        <f t="shared" ref="A13:A15" si="17">IF(OR(C13=0,C13="S",C13="+S"),0,C13)</f>
        <v>+X</v>
      </c>
      <c r="B13" s="375" t="s">
        <v>179</v>
      </c>
      <c r="C13" s="377" t="s">
        <v>14</v>
      </c>
      <c r="D13" s="377">
        <v>0</v>
      </c>
      <c r="E13" s="377">
        <v>-264</v>
      </c>
      <c r="F13" s="412">
        <f t="shared" ref="F13:F15" si="18">IF($C13="X",0,IF(AND(OR($C13="S",$C13="+S"),OR($C12="X",$C12="+X")),F12,G12))</f>
        <v>-3327.7019453292351</v>
      </c>
      <c r="G13" s="412">
        <f t="shared" ref="G13:G15" si="19">F13+IF($C13=0,0,$E13)</f>
        <v>-3591.7019453292351</v>
      </c>
      <c r="H13" s="412">
        <f t="shared" ref="H13:H15" si="20">IF(F13=0,0,IF(SIGN(F13)=SIGN(G13),IF(SIGN(F13)&gt;0,MIN(F13:G13),MAX(F13:G13)),0))</f>
        <v>-3327.7019453292351</v>
      </c>
      <c r="I13" s="412">
        <f t="shared" ref="I13:I15" si="21">IF(AND($C16="S",$C13="X"),IF($C16="S",$I16,0),IF(OR($C13="X",$C13="S"),E13,0))</f>
        <v>0</v>
      </c>
      <c r="J13" s="412">
        <f t="shared" ref="J13:J15" si="22">IF(AND($C16="S",$C13="X"),IF($C17="S",$I17,0),0)</f>
        <v>0</v>
      </c>
      <c r="K13" s="412">
        <f t="shared" ref="K13:K15" si="23">IF(AND($C16="S",$C13="X"),IF($C18="S",$I18,0),0)</f>
        <v>0</v>
      </c>
      <c r="L13" s="412">
        <f t="shared" si="12"/>
        <v>0</v>
      </c>
      <c r="M13" s="412">
        <f t="shared" si="13"/>
        <v>0</v>
      </c>
      <c r="N13" s="412">
        <f t="shared" si="14"/>
        <v>0</v>
      </c>
      <c r="O13" s="362">
        <f>-ABS(E13)</f>
        <v>-264</v>
      </c>
      <c r="P13" s="362">
        <v>0</v>
      </c>
      <c r="Q13" s="362">
        <v>0</v>
      </c>
      <c r="R13" s="412">
        <f t="shared" ref="R13:R15" si="24">IF($S$2&lt;0,MIN(F13:G13),MAX(F13:G13))</f>
        <v>-3591.7019453292351</v>
      </c>
      <c r="S13" s="412">
        <f t="shared" ref="S13:S15" si="25">IF($S$2&lt;0,MAX(F13:G13),MIN(F13:G13))</f>
        <v>-3327.7019453292351</v>
      </c>
      <c r="T13" s="412" t="e">
        <f ca="1">figintl(E13,1,D13,"X",#REF!)</f>
        <v>#NAME?</v>
      </c>
      <c r="U13" s="416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5" hidden="1" outlineLevel="1">
      <c r="A14" s="348">
        <f t="shared" si="17"/>
        <v>0</v>
      </c>
      <c r="B14" s="363" t="s">
        <v>169</v>
      </c>
      <c r="C14" s="364" t="s">
        <v>149</v>
      </c>
      <c r="D14" s="365">
        <v>0</v>
      </c>
      <c r="E14" s="365">
        <v>-72</v>
      </c>
      <c r="F14" s="366">
        <f t="shared" si="18"/>
        <v>-3327.7019453292351</v>
      </c>
      <c r="G14" s="366">
        <f t="shared" si="19"/>
        <v>-3399.7019453292351</v>
      </c>
      <c r="H14" s="366">
        <f t="shared" si="20"/>
        <v>-3327.7019453292351</v>
      </c>
      <c r="I14" s="366">
        <f t="shared" si="21"/>
        <v>0</v>
      </c>
      <c r="J14" s="366">
        <f t="shared" si="22"/>
        <v>0</v>
      </c>
      <c r="K14" s="366">
        <f t="shared" si="23"/>
        <v>0</v>
      </c>
      <c r="L14" s="366">
        <f t="shared" si="12"/>
        <v>0</v>
      </c>
      <c r="M14" s="366">
        <f t="shared" si="13"/>
        <v>0</v>
      </c>
      <c r="N14" s="366">
        <f t="shared" si="14"/>
        <v>0</v>
      </c>
      <c r="O14" s="366">
        <f t="shared" si="15"/>
        <v>-72</v>
      </c>
      <c r="P14" s="366">
        <f t="shared" si="8"/>
        <v>0</v>
      </c>
      <c r="Q14" s="366">
        <f t="shared" si="9"/>
        <v>0</v>
      </c>
      <c r="R14" s="366">
        <f t="shared" si="24"/>
        <v>-3399.7019453292351</v>
      </c>
      <c r="S14" s="366">
        <f t="shared" si="25"/>
        <v>-3327.7019453292351</v>
      </c>
      <c r="T14" s="366" t="e">
        <f ca="1">figintl(E14,1,D14,"X",#REF!)</f>
        <v>#NAME?</v>
      </c>
      <c r="U14" s="417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348">
        <f t="shared" si="17"/>
        <v>0</v>
      </c>
      <c r="B15" s="371" t="s">
        <v>171</v>
      </c>
      <c r="C15" s="372" t="s">
        <v>149</v>
      </c>
      <c r="D15" s="373">
        <v>0</v>
      </c>
      <c r="E15" s="373">
        <v>-192</v>
      </c>
      <c r="F15" s="374">
        <f t="shared" si="18"/>
        <v>-3399.7019453292351</v>
      </c>
      <c r="G15" s="374">
        <f t="shared" si="19"/>
        <v>-3591.7019453292351</v>
      </c>
      <c r="H15" s="374">
        <f t="shared" si="20"/>
        <v>-3399.7019453292351</v>
      </c>
      <c r="I15" s="374">
        <f t="shared" si="21"/>
        <v>0</v>
      </c>
      <c r="J15" s="374">
        <f t="shared" si="22"/>
        <v>0</v>
      </c>
      <c r="K15" s="374">
        <f t="shared" si="23"/>
        <v>0</v>
      </c>
      <c r="L15" s="374">
        <f t="shared" si="12"/>
        <v>0</v>
      </c>
      <c r="M15" s="374">
        <f t="shared" si="13"/>
        <v>0</v>
      </c>
      <c r="N15" s="374">
        <f t="shared" si="14"/>
        <v>0</v>
      </c>
      <c r="O15" s="374">
        <f t="shared" si="15"/>
        <v>-192</v>
      </c>
      <c r="P15" s="374">
        <f t="shared" si="8"/>
        <v>0</v>
      </c>
      <c r="Q15" s="374">
        <f t="shared" si="9"/>
        <v>0</v>
      </c>
      <c r="R15" s="374">
        <f t="shared" si="24"/>
        <v>-3591.7019453292351</v>
      </c>
      <c r="S15" s="374">
        <f t="shared" si="25"/>
        <v>-3399.7019453292351</v>
      </c>
      <c r="T15" s="374" t="e">
        <f ca="1">figintl(E15,1,D15,"X",#REF!)</f>
        <v>#NAME?</v>
      </c>
      <c r="U15" s="418" t="e">
        <f t="shared" ca="1" si="26"/>
        <v>#NAME?</v>
      </c>
    </row>
    <row r="16" spans="1:21" ht="12.5" collapsed="1">
      <c r="A16" s="348" t="str">
        <f t="shared" si="2"/>
        <v>X</v>
      </c>
      <c r="B16" s="358" t="s">
        <v>172</v>
      </c>
      <c r="C16" s="359" t="s">
        <v>7</v>
      </c>
      <c r="D16" s="360">
        <v>0</v>
      </c>
      <c r="E16" s="360">
        <v>-3591.3877883735854</v>
      </c>
      <c r="F16" s="361">
        <f>IF($C16="X",0,IF(AND(OR($C16="S",$C16="+S"),OR($C15="X",$C15="+X")),F15,G15))</f>
        <v>0</v>
      </c>
      <c r="G16" s="361">
        <f t="shared" si="1"/>
        <v>-3591.3877883735854</v>
      </c>
      <c r="H16" s="361">
        <f t="shared" si="3"/>
        <v>0</v>
      </c>
      <c r="I16" s="361">
        <f>IF(AND($C17="S",$C16="X"),IF($C17="S",$I17,0),IF(OR($C16="X",$C16="S"),E16,0))</f>
        <v>-1791.3877883735854</v>
      </c>
      <c r="J16" s="361">
        <f>IF(AND($C17="S",$C16="X"),IF($C18="S",$I18,0),0)</f>
        <v>-1800</v>
      </c>
      <c r="K16" s="361">
        <f>IF(AND($C17="S",$C16="X"),IF($C19="S",$I19,0),0)</f>
        <v>0</v>
      </c>
      <c r="L16" s="361">
        <f>IF(AND($C17="+S",$C16="+X"),IF($C17="+S",$L17,0),IF(OR($C16="+X",$C16="+S"),IF($H16&gt;0,ABS(E16),IF($H16&lt;0,0,IF(E16=0,0,MAX($F16:$G16)))),0))</f>
        <v>0</v>
      </c>
      <c r="M16" s="361">
        <f>IF(AND($C17="+S",$C16="+X"),IF($C18="+S",$L18,0),0)</f>
        <v>0</v>
      </c>
      <c r="N16" s="361">
        <f>IF(AND($C17="+S",$C16="+X"),IF($C19="+S",$L19,0),0)</f>
        <v>0</v>
      </c>
      <c r="O16" s="361">
        <f>IF(AND($C17="+S",$C16="+X"),IF($C17="+S",$O17,0),IF(OR($C16="+X",$C16="+S"),IF($H16&gt;0,0,IF($H16&lt;0,-ABS(E16),IF(E16=0,0,MIN($F16:$G16)))),0))</f>
        <v>0</v>
      </c>
      <c r="P16" s="361">
        <f>IF(AND($C17="+S",$C16="+X"),IF($C18="+S",$O18,0),0)</f>
        <v>0</v>
      </c>
      <c r="Q16" s="361">
        <f>IF(AND($C17="+S",$C16="+X"),IF($C19="+S",$O19,0),0)</f>
        <v>0</v>
      </c>
      <c r="R16" s="361">
        <f t="shared" si="10"/>
        <v>-3591.3877883735854</v>
      </c>
      <c r="S16" s="361">
        <f t="shared" si="11"/>
        <v>0</v>
      </c>
      <c r="T16" s="361" t="e">
        <f ca="1">figintl(E16,1,D16,"X",#REF!)</f>
        <v>#NAME?</v>
      </c>
      <c r="U16" s="416" t="str">
        <f>$B16</f>
        <v>December 31, 2022</v>
      </c>
    </row>
    <row r="17" spans="1:21" ht="12.5" hidden="1" outlineLevel="1">
      <c r="A17" s="348">
        <f>IF(OR(C17=0,C17="S",C17="+S"),0,C17)</f>
        <v>0</v>
      </c>
      <c r="B17" s="363" t="s">
        <v>163</v>
      </c>
      <c r="C17" s="364" t="s">
        <v>164</v>
      </c>
      <c r="D17" s="365">
        <v>0</v>
      </c>
      <c r="E17" s="365">
        <v>-1791.3877883735854</v>
      </c>
      <c r="F17" s="366">
        <f>IF($C17="X",0,IF(AND(OR($C17="S",$C17="+S"),OR($C16="X",$C16="+X")),F16,G16))</f>
        <v>0</v>
      </c>
      <c r="G17" s="366">
        <f t="shared" si="1"/>
        <v>-1791.3877883735854</v>
      </c>
      <c r="H17" s="366">
        <f>IF(F17=0,0,IF(SIGN(F17)=SIGN(G17),IF(SIGN(F17)&gt;0,MIN(F17:G17),MAX(F17:G17)),0))</f>
        <v>0</v>
      </c>
      <c r="I17" s="366">
        <f>IF(AND($C18="S",$C17="X"),IF($C18="S",$I18,0),IF(OR($C17="X",$C17="S"),E17,0))</f>
        <v>-1791.3877883735854</v>
      </c>
      <c r="J17" s="366">
        <f>IF(AND($C18="S",$C17="X"),IF($C19="S",$I19,0),0)</f>
        <v>0</v>
      </c>
      <c r="K17" s="366">
        <f>IF(AND($C18="S",$C17="X"),IF($C20="S",$I20,0),0)</f>
        <v>0</v>
      </c>
      <c r="L17" s="366">
        <f>IF(AND($C18="+S",$C17="+X"),IF($C18="+S",$L18,0),IF(OR($C17="+X",$C17="+S"),IF($H17&gt;0,ABS(E17),IF($H17&lt;0,0,IF(E17=0,0,MAX($F17:$G17)))),0))</f>
        <v>0</v>
      </c>
      <c r="M17" s="366">
        <f>IF(AND($C18="+S",$C17="+X"),IF($C19="+S",$L19,0),0)</f>
        <v>0</v>
      </c>
      <c r="N17" s="366">
        <f>IF(AND($C18="+S",$C17="+X"),IF($C20="+S",$L20,0),0)</f>
        <v>0</v>
      </c>
      <c r="O17" s="366">
        <f>IF(AND($C18="+S",$C17="+X"),IF($C18="+S",$O18,0),IF(OR($C17="+X",$C17="+S"),IF($H17&gt;0,0,IF($H17&lt;0,-ABS(E17),IF(E17=0,0,MIN($F17:$G17)))),0))</f>
        <v>0</v>
      </c>
      <c r="P17" s="366">
        <f>IF(AND($C18="+S",$C17="+X"),IF($C19="+S",$O19,0),0)</f>
        <v>0</v>
      </c>
      <c r="Q17" s="366">
        <f>IF(AND($C18="+S",$C17="+X"),IF($C20="+S",$O20,0),0)</f>
        <v>0</v>
      </c>
      <c r="R17" s="366">
        <f>IF($S$2&lt;0,MIN(F17:G17),MAX(F17:G17))</f>
        <v>-1791.3877883735854</v>
      </c>
      <c r="S17" s="366">
        <f>IF($S$2&lt;0,MAX(F17:G17),MIN(F17:G17))</f>
        <v>0</v>
      </c>
      <c r="T17" s="366" t="e">
        <f ca="1">figintl(E17,1,D17,"X",#REF!)</f>
        <v>#NAME?</v>
      </c>
      <c r="U17" s="417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348">
        <f>IF(OR(C18=0,C18="S",C18="+S"),0,C18)</f>
        <v>0</v>
      </c>
      <c r="B18" s="371" t="s">
        <v>165</v>
      </c>
      <c r="C18" s="372" t="s">
        <v>164</v>
      </c>
      <c r="D18" s="373">
        <v>0</v>
      </c>
      <c r="E18" s="373">
        <v>-1800</v>
      </c>
      <c r="F18" s="374">
        <f>IF($C18="X",0,IF(AND(OR($C18="S",$C18="+S"),OR($C17="X",$C17="+X")),F17,G17))</f>
        <v>-1791.3877883735854</v>
      </c>
      <c r="G18" s="374">
        <f t="shared" si="1"/>
        <v>-3591.3877883735854</v>
      </c>
      <c r="H18" s="374">
        <f>IF(F18=0,0,IF(SIGN(F18)=SIGN(G18),IF(SIGN(F18)&gt;0,MIN(F18:G18),MAX(F18:G18)),0))</f>
        <v>-1791.3877883735854</v>
      </c>
      <c r="I18" s="374">
        <f>IF(AND($C19="S",$C18="X"),IF($C19="S",$I19,0),IF(OR($C18="X",$C18="S"),E18,0))</f>
        <v>-1800</v>
      </c>
      <c r="J18" s="374">
        <f>IF(AND($C19="S",$C18="X"),IF($C20="S",$I20,0),0)</f>
        <v>0</v>
      </c>
      <c r="K18" s="374">
        <f>IF(AND($C19="S",$C18="X"),IF($C21="S",$I21,0),0)</f>
        <v>0</v>
      </c>
      <c r="L18" s="374">
        <f>IF(AND($C19="+S",$C18="+X"),IF($C19="+S",$L19,0),IF(OR($C18="+X",$C18="+S"),IF($H18&gt;0,ABS(E18),IF($H18&lt;0,0,IF(E18=0,0,MAX($F18:$G18)))),0))</f>
        <v>0</v>
      </c>
      <c r="M18" s="374">
        <f>IF(AND($C19="+S",$C18="+X"),IF($C20="+S",$L20,0),0)</f>
        <v>0</v>
      </c>
      <c r="N18" s="374">
        <f>IF(AND($C19="+S",$C18="+X"),IF($C21="+S",$L21,0),0)</f>
        <v>0</v>
      </c>
      <c r="O18" s="374">
        <f>IF(AND($C19="+S",$C18="+X"),IF($C19="+S",$O19,0),IF(OR($C18="+X",$C18="+S"),IF($H18&gt;0,0,IF($H18&lt;0,-ABS(E18),IF(E18=0,0,MIN($F18:$G18)))),0))</f>
        <v>0</v>
      </c>
      <c r="P18" s="374">
        <f>IF(AND($C19="+S",$C18="+X"),IF($C20="+S",$O20,0),0)</f>
        <v>0</v>
      </c>
      <c r="Q18" s="374">
        <f>IF(AND($C19="+S",$C18="+X"),IF($C21="+S",$O21,0),0)</f>
        <v>0</v>
      </c>
      <c r="R18" s="374">
        <f>IF($S$2&lt;0,MIN(F18:G18),MAX(F18:G18))</f>
        <v>-3591.3877883735854</v>
      </c>
      <c r="S18" s="374">
        <f>IF($S$2&lt;0,MAX(F18:G18),MIN(F18:G18))</f>
        <v>-1791.3877883735854</v>
      </c>
      <c r="T18" s="374" t="e">
        <f ca="1">figintl(E18,1,D18,"X",#REF!)</f>
        <v>#NAME?</v>
      </c>
      <c r="U18" s="418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375" t="s">
        <v>173</v>
      </c>
      <c r="C19" s="376" t="s">
        <v>14</v>
      </c>
      <c r="D19" s="377">
        <v>0</v>
      </c>
      <c r="E19" s="377">
        <v>694.68000000000006</v>
      </c>
      <c r="F19" s="378"/>
      <c r="G19" s="378"/>
      <c r="H19" s="378"/>
      <c r="I19" s="378"/>
      <c r="J19" s="378"/>
      <c r="K19" s="378"/>
      <c r="L19" s="378"/>
      <c r="M19" s="378"/>
      <c r="N19" s="378"/>
      <c r="O19" s="378"/>
      <c r="P19" s="378"/>
      <c r="Q19" s="378"/>
      <c r="R19" s="378"/>
      <c r="S19" s="378"/>
      <c r="T19" s="379" t="e">
        <f ca="1">figintl(E19,1,D19,"X",#REF!)</f>
        <v>#NAME?</v>
      </c>
      <c r="U19" s="419" t="e">
        <f ca="1">IF(E19=0,"",B19&amp;"
"&amp;T19)&amp;IF(E20=0,"",B20&amp;"
"&amp;T20)</f>
        <v>#NAME?</v>
      </c>
    </row>
    <row r="20" spans="1:21" ht="12.5" collapsed="1">
      <c r="B20" s="375" t="s">
        <v>174</v>
      </c>
      <c r="C20" s="376" t="s">
        <v>14</v>
      </c>
      <c r="D20" s="377">
        <v>0</v>
      </c>
      <c r="E20" s="377">
        <v>0</v>
      </c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78"/>
      <c r="R20" s="378"/>
      <c r="S20" s="378"/>
      <c r="T20" s="379" t="e">
        <f ca="1">figintl(E20,1,D20,"X",#REF!)</f>
        <v>#NAME?</v>
      </c>
      <c r="U20" s="420"/>
    </row>
    <row r="21" spans="1:21" ht="12.5" hidden="1" outlineLevel="1">
      <c r="B21" s="379"/>
      <c r="C21" s="381"/>
      <c r="D21" s="381"/>
      <c r="E21" s="381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79"/>
      <c r="R21" s="379"/>
      <c r="S21" s="379"/>
      <c r="T21" s="379"/>
      <c r="U21" s="382"/>
    </row>
    <row r="22" spans="1:21" ht="25.5" customHeight="1" collapsed="1">
      <c r="B22" s="383"/>
      <c r="C22" s="383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rgb="FF92D050"/>
  </sheetPr>
  <dimension ref="A1:G66"/>
  <sheetViews>
    <sheetView showGridLines="0" zoomScaleNormal="100" workbookViewId="0">
      <selection activeCell="K14" sqref="K14"/>
    </sheetView>
  </sheetViews>
  <sheetFormatPr defaultColWidth="9.1796875" defaultRowHeight="11.5"/>
  <cols>
    <col min="1" max="1" width="48.1796875" style="288" bestFit="1" customWidth="1"/>
    <col min="2" max="3" width="9.26953125" style="293" customWidth="1"/>
    <col min="4" max="4" width="9.26953125" style="294" customWidth="1"/>
    <col min="5" max="8" width="9.1796875" style="288" customWidth="1"/>
    <col min="9" max="16384" width="9.1796875" style="288"/>
  </cols>
  <sheetData>
    <row r="1" spans="1:7" s="286" customFormat="1" ht="14.25" customHeight="1">
      <c r="A1" s="459" t="s">
        <v>1486</v>
      </c>
      <c r="B1" s="548"/>
      <c r="C1" s="548"/>
      <c r="D1" s="548"/>
      <c r="E1" s="548"/>
      <c r="F1" s="548"/>
      <c r="G1" s="548"/>
    </row>
    <row r="2" spans="1:7" s="287" customFormat="1" ht="14.25" customHeight="1">
      <c r="A2" s="444" t="s">
        <v>20</v>
      </c>
      <c r="B2" s="445" t="s">
        <v>1487</v>
      </c>
      <c r="C2" s="445" t="s">
        <v>1276</v>
      </c>
      <c r="D2" s="445" t="s">
        <v>69</v>
      </c>
      <c r="E2" s="445" t="s">
        <v>1488</v>
      </c>
      <c r="F2" s="445" t="s">
        <v>1277</v>
      </c>
      <c r="G2" s="445" t="s">
        <v>69</v>
      </c>
    </row>
    <row r="3" spans="1:7" s="287" customFormat="1" ht="13.5">
      <c r="A3" s="446" t="s">
        <v>92</v>
      </c>
      <c r="B3" s="448" t="s">
        <v>1489</v>
      </c>
      <c r="C3" s="449" t="s">
        <v>1278</v>
      </c>
      <c r="D3" s="450" t="s">
        <v>1490</v>
      </c>
      <c r="E3" s="448" t="s">
        <v>1491</v>
      </c>
      <c r="F3" s="449" t="s">
        <v>1279</v>
      </c>
      <c r="G3" s="450" t="s">
        <v>1492</v>
      </c>
    </row>
    <row r="4" spans="1:7" s="287" customFormat="1" ht="13.5">
      <c r="A4" s="446" t="s">
        <v>94</v>
      </c>
      <c r="B4" s="448" t="s">
        <v>1493</v>
      </c>
      <c r="C4" s="449" t="s">
        <v>1280</v>
      </c>
      <c r="D4" s="450" t="s">
        <v>1494</v>
      </c>
      <c r="E4" s="448" t="s">
        <v>1497</v>
      </c>
      <c r="F4" s="449" t="s">
        <v>1282</v>
      </c>
      <c r="G4" s="450" t="s">
        <v>1355</v>
      </c>
    </row>
    <row r="5" spans="1:7" s="287" customFormat="1" ht="13.5">
      <c r="A5" s="454" t="s">
        <v>106</v>
      </c>
      <c r="B5" s="455" t="s">
        <v>1495</v>
      </c>
      <c r="C5" s="456" t="s">
        <v>1281</v>
      </c>
      <c r="D5" s="452" t="s">
        <v>1496</v>
      </c>
      <c r="E5" s="455" t="s">
        <v>1498</v>
      </c>
      <c r="F5" s="456" t="s">
        <v>1283</v>
      </c>
      <c r="G5" s="452" t="s">
        <v>1499</v>
      </c>
    </row>
    <row r="6" spans="1:7">
      <c r="A6" s="446" t="s">
        <v>95</v>
      </c>
      <c r="B6" s="448" t="s">
        <v>1240</v>
      </c>
      <c r="C6" s="449" t="s">
        <v>1284</v>
      </c>
      <c r="D6" s="450" t="s">
        <v>1500</v>
      </c>
      <c r="E6" s="448" t="s">
        <v>1299</v>
      </c>
      <c r="F6" s="449" t="s">
        <v>1285</v>
      </c>
      <c r="G6" s="450" t="s">
        <v>1501</v>
      </c>
    </row>
    <row r="7" spans="1:7" s="289" customFormat="1">
      <c r="A7" s="447" t="s">
        <v>188</v>
      </c>
      <c r="B7" s="451" t="s">
        <v>1143</v>
      </c>
      <c r="C7" s="452" t="s">
        <v>1122</v>
      </c>
      <c r="D7" s="453" t="s">
        <v>1502</v>
      </c>
      <c r="E7" s="451" t="s">
        <v>1406</v>
      </c>
      <c r="F7" s="452" t="s">
        <v>1287</v>
      </c>
      <c r="G7" s="453" t="s">
        <v>1343</v>
      </c>
    </row>
    <row r="8" spans="1:7">
      <c r="A8" s="447" t="s">
        <v>193</v>
      </c>
      <c r="B8" s="451" t="s">
        <v>1503</v>
      </c>
      <c r="C8" s="452" t="s">
        <v>1204</v>
      </c>
      <c r="D8" s="453" t="s">
        <v>1504</v>
      </c>
      <c r="E8" s="451" t="s">
        <v>1506</v>
      </c>
      <c r="F8" s="452" t="s">
        <v>1289</v>
      </c>
      <c r="G8" s="453" t="s">
        <v>1504</v>
      </c>
    </row>
    <row r="9" spans="1:7" s="289" customFormat="1">
      <c r="A9" s="454" t="s">
        <v>195</v>
      </c>
      <c r="B9" s="455" t="s">
        <v>67</v>
      </c>
      <c r="C9" s="456" t="s">
        <v>67</v>
      </c>
      <c r="D9" s="452" t="s">
        <v>67</v>
      </c>
      <c r="E9" s="457">
        <v>0.29694696744334231</v>
      </c>
      <c r="F9" s="531">
        <v>0.25967356010210718</v>
      </c>
      <c r="G9" s="452" t="s">
        <v>1507</v>
      </c>
    </row>
    <row r="10" spans="1:7" ht="12.75" customHeight="1">
      <c r="A10" s="446" t="s">
        <v>1130</v>
      </c>
      <c r="B10" s="448" t="s">
        <v>1206</v>
      </c>
      <c r="C10" s="449" t="s">
        <v>1264</v>
      </c>
      <c r="D10" s="450" t="s">
        <v>1505</v>
      </c>
      <c r="E10" s="448" t="s">
        <v>1508</v>
      </c>
      <c r="F10" s="449" t="s">
        <v>1290</v>
      </c>
      <c r="G10" s="450" t="s">
        <v>1509</v>
      </c>
    </row>
    <row r="11" spans="1:7" s="289" customFormat="1" ht="12.75" customHeight="1">
      <c r="A11" s="447" t="s">
        <v>1237</v>
      </c>
      <c r="B11" s="451" t="s">
        <v>84</v>
      </c>
      <c r="C11" s="452" t="s">
        <v>116</v>
      </c>
      <c r="D11" s="453" t="s">
        <v>113</v>
      </c>
      <c r="E11" s="451" t="s">
        <v>84</v>
      </c>
      <c r="F11" s="452" t="s">
        <v>116</v>
      </c>
      <c r="G11" s="453" t="s">
        <v>113</v>
      </c>
    </row>
    <row r="12" spans="1:7" ht="13.5" customHeight="1">
      <c r="A12" s="447" t="s">
        <v>201</v>
      </c>
      <c r="B12" s="451" t="s">
        <v>194</v>
      </c>
      <c r="C12" s="452" t="s">
        <v>196</v>
      </c>
      <c r="D12" s="453" t="s">
        <v>1510</v>
      </c>
      <c r="E12" s="451" t="s">
        <v>1186</v>
      </c>
      <c r="F12" s="452" t="s">
        <v>234</v>
      </c>
      <c r="G12" s="453" t="s">
        <v>1514</v>
      </c>
    </row>
    <row r="13" spans="1:7" ht="13.5" customHeight="1">
      <c r="A13" s="447" t="s">
        <v>203</v>
      </c>
      <c r="B13" s="451" t="s">
        <v>1113</v>
      </c>
      <c r="C13" s="452" t="s">
        <v>1291</v>
      </c>
      <c r="D13" s="453" t="s">
        <v>1511</v>
      </c>
      <c r="E13" s="451" t="s">
        <v>1457</v>
      </c>
      <c r="F13" s="452" t="s">
        <v>1292</v>
      </c>
      <c r="G13" s="453" t="s">
        <v>1515</v>
      </c>
    </row>
    <row r="14" spans="1:7" ht="12.75" customHeight="1">
      <c r="A14" s="447" t="s">
        <v>205</v>
      </c>
      <c r="B14" s="451" t="s">
        <v>1512</v>
      </c>
      <c r="C14" s="452" t="s">
        <v>661</v>
      </c>
      <c r="D14" s="453" t="s">
        <v>1511</v>
      </c>
      <c r="E14" s="451" t="s">
        <v>1516</v>
      </c>
      <c r="F14" s="452" t="s">
        <v>1293</v>
      </c>
      <c r="G14" s="453" t="s">
        <v>1517</v>
      </c>
    </row>
    <row r="15" spans="1:7" s="290" customFormat="1" ht="13.5" customHeight="1">
      <c r="A15" s="458" t="s">
        <v>207</v>
      </c>
      <c r="B15" s="448" t="s">
        <v>1512</v>
      </c>
      <c r="C15" s="449" t="s">
        <v>668</v>
      </c>
      <c r="D15" s="450" t="s">
        <v>1513</v>
      </c>
      <c r="E15" s="448" t="s">
        <v>1516</v>
      </c>
      <c r="F15" s="449" t="s">
        <v>1294</v>
      </c>
      <c r="G15" s="450" t="s">
        <v>1518</v>
      </c>
    </row>
    <row r="16" spans="1:7" s="290" customFormat="1" ht="12" customHeight="1">
      <c r="A16" s="446" t="s">
        <v>1132</v>
      </c>
      <c r="B16" s="448" t="s">
        <v>1519</v>
      </c>
      <c r="C16" s="449" t="s">
        <v>1295</v>
      </c>
      <c r="D16" s="450" t="s">
        <v>1520</v>
      </c>
      <c r="E16" s="448" t="s">
        <v>1521</v>
      </c>
      <c r="F16" s="449" t="s">
        <v>1296</v>
      </c>
      <c r="G16" s="547" t="s">
        <v>1522</v>
      </c>
    </row>
    <row r="17" spans="1:7">
      <c r="A17" s="446" t="s">
        <v>212</v>
      </c>
      <c r="B17" s="448" t="s">
        <v>1523</v>
      </c>
      <c r="C17" s="449" t="s">
        <v>1297</v>
      </c>
      <c r="D17" s="450" t="s">
        <v>113</v>
      </c>
      <c r="E17" s="448" t="s">
        <v>1524</v>
      </c>
      <c r="F17" s="449" t="s">
        <v>1298</v>
      </c>
      <c r="G17" s="450" t="s">
        <v>1303</v>
      </c>
    </row>
    <row r="18" spans="1:7" ht="13.5" customHeight="1">
      <c r="A18" s="447" t="s">
        <v>218</v>
      </c>
      <c r="B18" s="451" t="s">
        <v>1525</v>
      </c>
      <c r="C18" s="452" t="s">
        <v>1300</v>
      </c>
      <c r="D18" s="453" t="s">
        <v>84</v>
      </c>
      <c r="E18" s="451" t="s">
        <v>1525</v>
      </c>
      <c r="F18" s="452" t="s">
        <v>1300</v>
      </c>
      <c r="G18" s="453" t="s">
        <v>1332</v>
      </c>
    </row>
    <row r="19" spans="1:7" s="292" customFormat="1" ht="10.5">
      <c r="A19" s="446" t="s">
        <v>221</v>
      </c>
      <c r="B19" s="448" t="s">
        <v>1526</v>
      </c>
      <c r="C19" s="449" t="s">
        <v>1190</v>
      </c>
      <c r="D19" s="450" t="s">
        <v>1527</v>
      </c>
      <c r="E19" s="448" t="s">
        <v>1526</v>
      </c>
      <c r="F19" s="449" t="s">
        <v>1190</v>
      </c>
      <c r="G19" s="450" t="s">
        <v>1527</v>
      </c>
    </row>
    <row r="20" spans="1:7">
      <c r="A20" s="446" t="s">
        <v>1134</v>
      </c>
      <c r="B20" s="448" t="s">
        <v>67</v>
      </c>
      <c r="C20" s="449" t="s">
        <v>67</v>
      </c>
      <c r="D20" s="450" t="s">
        <v>67</v>
      </c>
      <c r="E20" s="448" t="s">
        <v>1528</v>
      </c>
      <c r="F20" s="449" t="s">
        <v>1191</v>
      </c>
      <c r="G20" s="450" t="s">
        <v>1529</v>
      </c>
    </row>
    <row r="21" spans="1:7">
      <c r="B21" s="288"/>
      <c r="C21" s="288"/>
      <c r="D21" s="289"/>
    </row>
    <row r="22" spans="1:7">
      <c r="B22" s="288"/>
      <c r="C22" s="288"/>
      <c r="D22" s="289"/>
    </row>
    <row r="23" spans="1:7">
      <c r="B23" s="288"/>
      <c r="C23" s="288"/>
      <c r="D23" s="289"/>
    </row>
    <row r="24" spans="1:7">
      <c r="B24" s="288"/>
      <c r="C24" s="288"/>
      <c r="D24" s="289"/>
    </row>
    <row r="25" spans="1:7">
      <c r="B25" s="288"/>
      <c r="C25" s="288"/>
      <c r="D25" s="289"/>
    </row>
    <row r="26" spans="1:7">
      <c r="B26" s="288"/>
      <c r="C26" s="288"/>
      <c r="D26" s="289"/>
    </row>
    <row r="27" spans="1:7">
      <c r="B27" s="288"/>
      <c r="C27" s="288"/>
      <c r="D27" s="289"/>
    </row>
    <row r="28" spans="1:7">
      <c r="B28" s="288"/>
      <c r="C28" s="288"/>
      <c r="D28" s="289"/>
    </row>
    <row r="29" spans="1:7">
      <c r="B29" s="288"/>
      <c r="C29" s="288"/>
      <c r="D29" s="289"/>
    </row>
    <row r="30" spans="1:7">
      <c r="B30" s="288"/>
      <c r="C30" s="288"/>
      <c r="D30" s="289"/>
    </row>
    <row r="31" spans="1:7">
      <c r="B31" s="288"/>
      <c r="C31" s="288"/>
      <c r="D31" s="289"/>
    </row>
    <row r="32" spans="1:7">
      <c r="B32" s="288"/>
      <c r="C32" s="288"/>
      <c r="D32" s="289"/>
    </row>
    <row r="33" spans="4:4" s="288" customFormat="1">
      <c r="D33" s="289"/>
    </row>
    <row r="34" spans="4:4" s="288" customFormat="1">
      <c r="D34" s="289"/>
    </row>
    <row r="35" spans="4:4" s="288" customFormat="1">
      <c r="D35" s="289"/>
    </row>
    <row r="36" spans="4:4" s="288" customFormat="1">
      <c r="D36" s="289"/>
    </row>
    <row r="37" spans="4:4" s="288" customFormat="1">
      <c r="D37" s="289"/>
    </row>
    <row r="38" spans="4:4" s="288" customFormat="1">
      <c r="D38" s="289"/>
    </row>
    <row r="39" spans="4:4" s="288" customFormat="1">
      <c r="D39" s="289"/>
    </row>
    <row r="40" spans="4:4" s="288" customFormat="1">
      <c r="D40" s="289"/>
    </row>
    <row r="41" spans="4:4" s="288" customFormat="1">
      <c r="D41" s="289"/>
    </row>
    <row r="42" spans="4:4" s="288" customFormat="1">
      <c r="D42" s="289"/>
    </row>
    <row r="43" spans="4:4" s="288" customFormat="1">
      <c r="D43" s="289"/>
    </row>
    <row r="44" spans="4:4" s="288" customFormat="1">
      <c r="D44" s="289"/>
    </row>
    <row r="45" spans="4:4" s="288" customFormat="1">
      <c r="D45" s="289"/>
    </row>
    <row r="46" spans="4:4" s="288" customFormat="1">
      <c r="D46" s="289"/>
    </row>
    <row r="47" spans="4:4" s="288" customFormat="1">
      <c r="D47" s="289"/>
    </row>
    <row r="48" spans="4:4" s="288" customFormat="1">
      <c r="D48" s="289"/>
    </row>
    <row r="49" spans="2:4">
      <c r="B49" s="288"/>
      <c r="C49" s="288"/>
      <c r="D49" s="289"/>
    </row>
    <row r="50" spans="2:4">
      <c r="B50" s="288"/>
      <c r="C50" s="288"/>
      <c r="D50" s="289"/>
    </row>
    <row r="51" spans="2:4">
      <c r="B51" s="288"/>
      <c r="C51" s="288"/>
      <c r="D51" s="289"/>
    </row>
    <row r="52" spans="2:4">
      <c r="B52" s="288"/>
      <c r="C52" s="288"/>
      <c r="D52" s="289"/>
    </row>
    <row r="53" spans="2:4">
      <c r="B53" s="288"/>
      <c r="C53" s="288"/>
      <c r="D53" s="289"/>
    </row>
    <row r="54" spans="2:4">
      <c r="B54" s="288"/>
      <c r="C54" s="288"/>
      <c r="D54" s="289"/>
    </row>
    <row r="55" spans="2:4">
      <c r="B55" s="288"/>
      <c r="C55" s="288"/>
      <c r="D55" s="289"/>
    </row>
    <row r="56" spans="2:4">
      <c r="B56" s="288"/>
      <c r="C56" s="288"/>
      <c r="D56" s="289"/>
    </row>
    <row r="57" spans="2:4">
      <c r="B57" s="288"/>
      <c r="C57" s="288"/>
      <c r="D57" s="289"/>
    </row>
    <row r="58" spans="2:4">
      <c r="B58" s="288"/>
      <c r="C58" s="288"/>
      <c r="D58" s="289"/>
    </row>
    <row r="59" spans="2:4">
      <c r="B59" s="288"/>
      <c r="C59" s="288"/>
      <c r="D59" s="289"/>
    </row>
    <row r="60" spans="2:4">
      <c r="B60" s="288"/>
      <c r="C60" s="288"/>
      <c r="D60" s="289"/>
    </row>
    <row r="61" spans="2:4">
      <c r="B61" s="288"/>
      <c r="C61" s="288"/>
      <c r="D61" s="289"/>
    </row>
    <row r="62" spans="2:4">
      <c r="B62" s="288"/>
      <c r="C62" s="288"/>
      <c r="D62" s="289"/>
    </row>
    <row r="63" spans="2:4">
      <c r="B63" s="288"/>
      <c r="C63" s="288"/>
      <c r="D63" s="289"/>
    </row>
    <row r="66" spans="1:4" s="291" customFormat="1" ht="3.5">
      <c r="A66" s="295"/>
      <c r="B66" s="296"/>
      <c r="C66" s="296"/>
      <c r="D66" s="297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tabColor rgb="FF92D050"/>
  </sheetPr>
  <dimension ref="A2:G100"/>
  <sheetViews>
    <sheetView showGridLines="0" zoomScaleNormal="100" workbookViewId="0">
      <selection activeCell="I43" sqref="I43"/>
    </sheetView>
  </sheetViews>
  <sheetFormatPr defaultColWidth="9.1796875" defaultRowHeight="12"/>
  <cols>
    <col min="1" max="1" width="50.453125" style="34" customWidth="1"/>
    <col min="2" max="3" width="9.26953125" style="35" customWidth="1"/>
    <col min="4" max="4" width="9.26953125" style="36" customWidth="1"/>
    <col min="5" max="6" width="9.26953125" style="35" customWidth="1"/>
    <col min="7" max="7" width="9.26953125" style="36" customWidth="1"/>
    <col min="8" max="8" width="9.26953125" style="34" customWidth="1"/>
    <col min="9" max="9" width="41.36328125" style="34" bestFit="1" customWidth="1"/>
    <col min="10" max="20" width="9.1796875" style="34" customWidth="1"/>
    <col min="21" max="16384" width="9.1796875" style="34"/>
  </cols>
  <sheetData>
    <row r="2" spans="1:7">
      <c r="A2" s="459" t="s">
        <v>1301</v>
      </c>
      <c r="B2" s="548" t="s">
        <v>180</v>
      </c>
      <c r="C2" s="548"/>
      <c r="D2" s="548"/>
      <c r="E2" s="548" t="s">
        <v>110</v>
      </c>
      <c r="F2" s="548"/>
      <c r="G2" s="548"/>
    </row>
    <row r="3" spans="1:7" ht="11.5">
      <c r="A3" s="444" t="s">
        <v>20</v>
      </c>
      <c r="B3" s="445" t="s">
        <v>1487</v>
      </c>
      <c r="C3" s="445" t="s">
        <v>1276</v>
      </c>
      <c r="D3" s="445" t="s">
        <v>69</v>
      </c>
      <c r="E3" s="445" t="s">
        <v>1487</v>
      </c>
      <c r="F3" s="445" t="s">
        <v>1276</v>
      </c>
      <c r="G3" s="445" t="s">
        <v>69</v>
      </c>
    </row>
    <row r="4" spans="1:7" ht="11.5">
      <c r="A4" s="446" t="s">
        <v>92</v>
      </c>
      <c r="B4" s="448" t="s">
        <v>1530</v>
      </c>
      <c r="C4" s="449" t="s">
        <v>1302</v>
      </c>
      <c r="D4" s="450" t="s">
        <v>1531</v>
      </c>
      <c r="E4" s="448" t="s">
        <v>1489</v>
      </c>
      <c r="F4" s="449" t="s">
        <v>1278</v>
      </c>
      <c r="G4" s="449" t="s">
        <v>1490</v>
      </c>
    </row>
    <row r="5" spans="1:7" ht="11.5">
      <c r="A5" s="446" t="s">
        <v>94</v>
      </c>
      <c r="B5" s="448" t="s">
        <v>1532</v>
      </c>
      <c r="C5" s="449" t="s">
        <v>1187</v>
      </c>
      <c r="D5" s="450" t="s">
        <v>1533</v>
      </c>
      <c r="E5" s="448" t="s">
        <v>1493</v>
      </c>
      <c r="F5" s="449" t="s">
        <v>1280</v>
      </c>
      <c r="G5" s="449" t="s">
        <v>1494</v>
      </c>
    </row>
    <row r="6" spans="1:7" ht="11.5">
      <c r="A6" s="454" t="s">
        <v>106</v>
      </c>
      <c r="B6" s="455" t="s">
        <v>67</v>
      </c>
      <c r="C6" s="456" t="s">
        <v>67</v>
      </c>
      <c r="D6" s="452" t="s">
        <v>67</v>
      </c>
      <c r="E6" s="455" t="s">
        <v>1495</v>
      </c>
      <c r="F6" s="456" t="s">
        <v>1281</v>
      </c>
      <c r="G6" s="452" t="s">
        <v>1496</v>
      </c>
    </row>
    <row r="7" spans="1:7" ht="11.5">
      <c r="A7" s="446" t="s">
        <v>95</v>
      </c>
      <c r="B7" s="448" t="s">
        <v>197</v>
      </c>
      <c r="C7" s="449" t="s">
        <v>1179</v>
      </c>
      <c r="D7" s="450" t="s">
        <v>113</v>
      </c>
      <c r="E7" s="448" t="s">
        <v>1240</v>
      </c>
      <c r="F7" s="449" t="s">
        <v>1284</v>
      </c>
      <c r="G7" s="449" t="s">
        <v>1500</v>
      </c>
    </row>
    <row r="8" spans="1:7" ht="11.5">
      <c r="A8" s="447" t="s">
        <v>188</v>
      </c>
      <c r="B8" s="451" t="s">
        <v>1248</v>
      </c>
      <c r="C8" s="452" t="s">
        <v>234</v>
      </c>
      <c r="D8" s="453" t="s">
        <v>185</v>
      </c>
      <c r="E8" s="451" t="s">
        <v>1143</v>
      </c>
      <c r="F8" s="452" t="s">
        <v>1122</v>
      </c>
      <c r="G8" s="452" t="s">
        <v>1502</v>
      </c>
    </row>
    <row r="9" spans="1:7" ht="11.5">
      <c r="A9" s="447" t="s">
        <v>193</v>
      </c>
      <c r="B9" s="451" t="s">
        <v>1184</v>
      </c>
      <c r="C9" s="452" t="s">
        <v>337</v>
      </c>
      <c r="D9" s="453" t="s">
        <v>113</v>
      </c>
      <c r="E9" s="451" t="s">
        <v>1503</v>
      </c>
      <c r="F9" s="452" t="s">
        <v>1204</v>
      </c>
      <c r="G9" s="452" t="s">
        <v>1504</v>
      </c>
    </row>
    <row r="10" spans="1:7" ht="11.5">
      <c r="A10" s="446" t="s">
        <v>1130</v>
      </c>
      <c r="B10" s="448" t="s">
        <v>1262</v>
      </c>
      <c r="C10" s="449" t="s">
        <v>1128</v>
      </c>
      <c r="D10" s="450" t="s">
        <v>113</v>
      </c>
      <c r="E10" s="448" t="s">
        <v>1206</v>
      </c>
      <c r="F10" s="449" t="s">
        <v>1264</v>
      </c>
      <c r="G10" s="449" t="s">
        <v>1505</v>
      </c>
    </row>
    <row r="11" spans="1:7" ht="11.5">
      <c r="A11" s="447" t="s">
        <v>1237</v>
      </c>
      <c r="B11" s="451" t="s">
        <v>84</v>
      </c>
      <c r="C11" s="452" t="s">
        <v>84</v>
      </c>
      <c r="D11" s="453" t="s">
        <v>113</v>
      </c>
      <c r="E11" s="451" t="s">
        <v>84</v>
      </c>
      <c r="F11" s="452" t="s">
        <v>116</v>
      </c>
      <c r="G11" s="452" t="s">
        <v>113</v>
      </c>
    </row>
    <row r="12" spans="1:7" ht="11.5">
      <c r="A12" s="447" t="s">
        <v>201</v>
      </c>
      <c r="B12" s="451" t="s">
        <v>194</v>
      </c>
      <c r="C12" s="452" t="s">
        <v>196</v>
      </c>
      <c r="D12" s="453" t="s">
        <v>1534</v>
      </c>
      <c r="E12" s="451" t="s">
        <v>194</v>
      </c>
      <c r="F12" s="452" t="s">
        <v>196</v>
      </c>
      <c r="G12" s="452" t="s">
        <v>1510</v>
      </c>
    </row>
    <row r="13" spans="1:7" ht="11.5">
      <c r="A13" s="447" t="s">
        <v>203</v>
      </c>
      <c r="B13" s="451" t="s">
        <v>1259</v>
      </c>
      <c r="C13" s="452" t="s">
        <v>1220</v>
      </c>
      <c r="D13" s="453" t="s">
        <v>113</v>
      </c>
      <c r="E13" s="451" t="s">
        <v>1113</v>
      </c>
      <c r="F13" s="452" t="s">
        <v>1291</v>
      </c>
      <c r="G13" s="452" t="s">
        <v>1511</v>
      </c>
    </row>
    <row r="14" spans="1:7" ht="11.5">
      <c r="A14" s="447" t="s">
        <v>205</v>
      </c>
      <c r="B14" s="451" t="s">
        <v>1535</v>
      </c>
      <c r="C14" s="452" t="s">
        <v>1305</v>
      </c>
      <c r="D14" s="453" t="s">
        <v>113</v>
      </c>
      <c r="E14" s="451" t="s">
        <v>1512</v>
      </c>
      <c r="F14" s="452" t="s">
        <v>661</v>
      </c>
      <c r="G14" s="452" t="s">
        <v>1511</v>
      </c>
    </row>
    <row r="15" spans="1:7" ht="11.5">
      <c r="A15" s="458" t="s">
        <v>207</v>
      </c>
      <c r="B15" s="448" t="s">
        <v>1535</v>
      </c>
      <c r="C15" s="449" t="s">
        <v>1305</v>
      </c>
      <c r="D15" s="450" t="s">
        <v>113</v>
      </c>
      <c r="E15" s="448" t="s">
        <v>1512</v>
      </c>
      <c r="F15" s="449" t="s">
        <v>668</v>
      </c>
      <c r="G15" s="449" t="s">
        <v>1513</v>
      </c>
    </row>
    <row r="16" spans="1:7" ht="11.5">
      <c r="A16" s="446" t="s">
        <v>1132</v>
      </c>
      <c r="B16" s="448" t="s">
        <v>67</v>
      </c>
      <c r="C16" s="449" t="s">
        <v>67</v>
      </c>
      <c r="D16" s="450" t="s">
        <v>67</v>
      </c>
      <c r="E16" s="448" t="s">
        <v>1519</v>
      </c>
      <c r="F16" s="449" t="s">
        <v>1295</v>
      </c>
      <c r="G16" s="449" t="s">
        <v>1520</v>
      </c>
    </row>
    <row r="17" spans="1:7" ht="11.5">
      <c r="A17" s="446" t="s">
        <v>212</v>
      </c>
      <c r="B17" s="448" t="s">
        <v>67</v>
      </c>
      <c r="C17" s="449" t="s">
        <v>67</v>
      </c>
      <c r="D17" s="450" t="s">
        <v>67</v>
      </c>
      <c r="E17" s="448" t="s">
        <v>1523</v>
      </c>
      <c r="F17" s="449" t="s">
        <v>1297</v>
      </c>
      <c r="G17" s="449" t="s">
        <v>113</v>
      </c>
    </row>
    <row r="18" spans="1:7" ht="11.5">
      <c r="A18" s="446" t="s">
        <v>218</v>
      </c>
      <c r="B18" s="448"/>
      <c r="C18" s="449"/>
      <c r="D18" s="450"/>
      <c r="E18" s="448" t="s">
        <v>1525</v>
      </c>
      <c r="F18" s="449" t="s">
        <v>1300</v>
      </c>
      <c r="G18" s="450" t="s">
        <v>1332</v>
      </c>
    </row>
    <row r="19" spans="1:7" ht="11.5">
      <c r="A19" s="454" t="s">
        <v>221</v>
      </c>
      <c r="B19" s="455"/>
      <c r="C19" s="456"/>
      <c r="D19" s="453"/>
      <c r="E19" s="455" t="s">
        <v>1526</v>
      </c>
      <c r="F19" s="456" t="s">
        <v>1190</v>
      </c>
      <c r="G19" s="452" t="s">
        <v>1527</v>
      </c>
    </row>
    <row r="21" spans="1:7">
      <c r="A21" s="459" t="s">
        <v>1306</v>
      </c>
      <c r="B21" s="548" t="s">
        <v>180</v>
      </c>
      <c r="C21" s="548"/>
      <c r="D21" s="548"/>
      <c r="E21" s="548" t="s">
        <v>110</v>
      </c>
      <c r="F21" s="548"/>
      <c r="G21" s="548"/>
    </row>
    <row r="22" spans="1:7" ht="11.5">
      <c r="A22" s="444" t="s">
        <v>20</v>
      </c>
      <c r="B22" s="445" t="s">
        <v>1488</v>
      </c>
      <c r="C22" s="445" t="s">
        <v>1277</v>
      </c>
      <c r="D22" s="445" t="s">
        <v>69</v>
      </c>
      <c r="E22" s="445" t="s">
        <v>1488</v>
      </c>
      <c r="F22" s="445" t="s">
        <v>1277</v>
      </c>
      <c r="G22" s="445" t="s">
        <v>69</v>
      </c>
    </row>
    <row r="23" spans="1:7" ht="11.5">
      <c r="A23" s="446" t="s">
        <v>92</v>
      </c>
      <c r="B23" s="448" t="s">
        <v>1536</v>
      </c>
      <c r="C23" s="449" t="s">
        <v>1307</v>
      </c>
      <c r="D23" s="450" t="s">
        <v>1002</v>
      </c>
      <c r="E23" s="448" t="s">
        <v>1491</v>
      </c>
      <c r="F23" s="449" t="s">
        <v>1279</v>
      </c>
      <c r="G23" s="449" t="s">
        <v>1492</v>
      </c>
    </row>
    <row r="24" spans="1:7" ht="11.5">
      <c r="A24" s="446" t="s">
        <v>94</v>
      </c>
      <c r="B24" s="448" t="s">
        <v>1537</v>
      </c>
      <c r="C24" s="449" t="s">
        <v>1308</v>
      </c>
      <c r="D24" s="450" t="s">
        <v>995</v>
      </c>
      <c r="E24" s="448" t="s">
        <v>1497</v>
      </c>
      <c r="F24" s="449" t="s">
        <v>1282</v>
      </c>
      <c r="G24" s="449" t="s">
        <v>1355</v>
      </c>
    </row>
    <row r="25" spans="1:7" ht="11.5">
      <c r="A25" s="454" t="s">
        <v>106</v>
      </c>
      <c r="B25" s="455" t="s">
        <v>67</v>
      </c>
      <c r="C25" s="456" t="s">
        <v>67</v>
      </c>
      <c r="D25" s="456" t="s">
        <v>67</v>
      </c>
      <c r="E25" s="455" t="s">
        <v>1498</v>
      </c>
      <c r="F25" s="456" t="s">
        <v>1283</v>
      </c>
      <c r="G25" s="456" t="s">
        <v>1499</v>
      </c>
    </row>
    <row r="26" spans="1:7" ht="11.5">
      <c r="A26" s="446" t="s">
        <v>95</v>
      </c>
      <c r="B26" s="448" t="s">
        <v>1538</v>
      </c>
      <c r="C26" s="449" t="s">
        <v>1258</v>
      </c>
      <c r="D26" s="450" t="s">
        <v>1539</v>
      </c>
      <c r="E26" s="448" t="s">
        <v>1299</v>
      </c>
      <c r="F26" s="449" t="s">
        <v>1285</v>
      </c>
      <c r="G26" s="449" t="s">
        <v>1501</v>
      </c>
    </row>
    <row r="27" spans="1:7" ht="11.5">
      <c r="A27" s="447" t="s">
        <v>188</v>
      </c>
      <c r="B27" s="451" t="s">
        <v>1367</v>
      </c>
      <c r="C27" s="452" t="s">
        <v>1309</v>
      </c>
      <c r="D27" s="453" t="s">
        <v>1540</v>
      </c>
      <c r="E27" s="451" t="s">
        <v>1406</v>
      </c>
      <c r="F27" s="452" t="s">
        <v>1287</v>
      </c>
      <c r="G27" s="452" t="s">
        <v>1343</v>
      </c>
    </row>
    <row r="28" spans="1:7" ht="11.5">
      <c r="A28" s="447" t="s">
        <v>193</v>
      </c>
      <c r="B28" s="451" t="s">
        <v>1365</v>
      </c>
      <c r="C28" s="452" t="s">
        <v>1174</v>
      </c>
      <c r="D28" s="453" t="s">
        <v>1541</v>
      </c>
      <c r="E28" s="451" t="s">
        <v>1506</v>
      </c>
      <c r="F28" s="452" t="s">
        <v>1289</v>
      </c>
      <c r="G28" s="452" t="s">
        <v>1504</v>
      </c>
    </row>
    <row r="29" spans="1:7" ht="11.5">
      <c r="A29" s="454" t="s">
        <v>195</v>
      </c>
      <c r="B29" s="455" t="s">
        <v>67</v>
      </c>
      <c r="C29" s="456" t="s">
        <v>67</v>
      </c>
      <c r="D29" s="456" t="s">
        <v>67</v>
      </c>
      <c r="E29" s="455" t="s">
        <v>1542</v>
      </c>
      <c r="F29" s="456" t="s">
        <v>1543</v>
      </c>
      <c r="G29" s="456" t="s">
        <v>1507</v>
      </c>
    </row>
    <row r="30" spans="1:7" ht="11.5">
      <c r="A30" s="446" t="s">
        <v>1130</v>
      </c>
      <c r="B30" s="448" t="s">
        <v>1544</v>
      </c>
      <c r="C30" s="449" t="s">
        <v>1310</v>
      </c>
      <c r="D30" s="450" t="s">
        <v>1545</v>
      </c>
      <c r="E30" s="448" t="s">
        <v>1508</v>
      </c>
      <c r="F30" s="449" t="s">
        <v>1290</v>
      </c>
      <c r="G30" s="449" t="s">
        <v>1509</v>
      </c>
    </row>
    <row r="31" spans="1:7" ht="11.5">
      <c r="A31" s="447" t="s">
        <v>1237</v>
      </c>
      <c r="B31" s="451" t="s">
        <v>84</v>
      </c>
      <c r="C31" s="452" t="s">
        <v>84</v>
      </c>
      <c r="D31" s="453" t="s">
        <v>113</v>
      </c>
      <c r="E31" s="451" t="s">
        <v>84</v>
      </c>
      <c r="F31" s="452" t="s">
        <v>116</v>
      </c>
      <c r="G31" s="452" t="s">
        <v>113</v>
      </c>
    </row>
    <row r="32" spans="1:7" ht="11.5">
      <c r="A32" s="447" t="s">
        <v>201</v>
      </c>
      <c r="B32" s="451" t="s">
        <v>189</v>
      </c>
      <c r="C32" s="452" t="s">
        <v>1166</v>
      </c>
      <c r="D32" s="453" t="s">
        <v>1546</v>
      </c>
      <c r="E32" s="451" t="s">
        <v>1186</v>
      </c>
      <c r="F32" s="452" t="s">
        <v>234</v>
      </c>
      <c r="G32" s="452" t="s">
        <v>1514</v>
      </c>
    </row>
    <row r="33" spans="1:7" ht="11.5">
      <c r="A33" s="447" t="s">
        <v>203</v>
      </c>
      <c r="B33" s="451" t="s">
        <v>1220</v>
      </c>
      <c r="C33" s="452" t="s">
        <v>1312</v>
      </c>
      <c r="D33" s="453" t="s">
        <v>1511</v>
      </c>
      <c r="E33" s="451" t="s">
        <v>1457</v>
      </c>
      <c r="F33" s="452" t="s">
        <v>1292</v>
      </c>
      <c r="G33" s="452" t="s">
        <v>1515</v>
      </c>
    </row>
    <row r="34" spans="1:7" ht="11.5">
      <c r="A34" s="447" t="s">
        <v>205</v>
      </c>
      <c r="B34" s="451" t="s">
        <v>1305</v>
      </c>
      <c r="C34" s="452" t="s">
        <v>1241</v>
      </c>
      <c r="D34" s="453" t="s">
        <v>1547</v>
      </c>
      <c r="E34" s="451" t="s">
        <v>1516</v>
      </c>
      <c r="F34" s="452" t="s">
        <v>1293</v>
      </c>
      <c r="G34" s="452" t="s">
        <v>1517</v>
      </c>
    </row>
    <row r="35" spans="1:7" ht="11.5">
      <c r="A35" s="458" t="s">
        <v>207</v>
      </c>
      <c r="B35" s="448" t="s">
        <v>1305</v>
      </c>
      <c r="C35" s="449" t="s">
        <v>1241</v>
      </c>
      <c r="D35" s="450" t="s">
        <v>1547</v>
      </c>
      <c r="E35" s="448" t="s">
        <v>1516</v>
      </c>
      <c r="F35" s="449" t="s">
        <v>1294</v>
      </c>
      <c r="G35" s="449" t="s">
        <v>1518</v>
      </c>
    </row>
    <row r="36" spans="1:7" ht="11.5">
      <c r="A36" s="446" t="s">
        <v>1311</v>
      </c>
      <c r="B36" s="448" t="s">
        <v>1313</v>
      </c>
      <c r="C36" s="449" t="s">
        <v>1313</v>
      </c>
      <c r="D36" s="450" t="s">
        <v>84</v>
      </c>
      <c r="E36" s="448" t="s">
        <v>1313</v>
      </c>
      <c r="F36" s="449" t="s">
        <v>1313</v>
      </c>
      <c r="G36" s="449" t="s">
        <v>84</v>
      </c>
    </row>
    <row r="37" spans="1:7" ht="11.5">
      <c r="A37" s="446" t="s">
        <v>1132</v>
      </c>
      <c r="B37" s="448" t="s">
        <v>67</v>
      </c>
      <c r="C37" s="449" t="s">
        <v>67</v>
      </c>
      <c r="D37" s="450" t="s">
        <v>67</v>
      </c>
      <c r="E37" s="448" t="s">
        <v>1521</v>
      </c>
      <c r="F37" s="449" t="s">
        <v>1296</v>
      </c>
      <c r="G37" s="449" t="s">
        <v>1522</v>
      </c>
    </row>
    <row r="38" spans="1:7" ht="11.5">
      <c r="A38" s="446" t="s">
        <v>212</v>
      </c>
      <c r="B38" s="448" t="s">
        <v>67</v>
      </c>
      <c r="C38" s="449" t="s">
        <v>67</v>
      </c>
      <c r="D38" s="450" t="s">
        <v>67</v>
      </c>
      <c r="E38" s="448" t="s">
        <v>1524</v>
      </c>
      <c r="F38" s="449" t="s">
        <v>1298</v>
      </c>
      <c r="G38" s="449" t="s">
        <v>1303</v>
      </c>
    </row>
    <row r="39" spans="1:7" ht="11.5">
      <c r="A39" s="447" t="s">
        <v>1242</v>
      </c>
      <c r="B39" s="451" t="s">
        <v>67</v>
      </c>
      <c r="C39" s="452" t="s">
        <v>67</v>
      </c>
      <c r="D39" s="453" t="s">
        <v>67</v>
      </c>
      <c r="E39" s="451" t="s">
        <v>1548</v>
      </c>
      <c r="F39" s="452" t="s">
        <v>1247</v>
      </c>
      <c r="G39" s="452" t="s">
        <v>1549</v>
      </c>
    </row>
    <row r="40" spans="1:7" ht="11.5">
      <c r="A40" s="446" t="s">
        <v>218</v>
      </c>
      <c r="B40" s="448"/>
      <c r="C40" s="449"/>
      <c r="D40" s="450"/>
      <c r="E40" s="448" t="s">
        <v>1525</v>
      </c>
      <c r="F40" s="449" t="s">
        <v>1300</v>
      </c>
      <c r="G40" s="449" t="s">
        <v>1332</v>
      </c>
    </row>
    <row r="41" spans="1:7" ht="11.5">
      <c r="A41" s="454" t="s">
        <v>221</v>
      </c>
      <c r="B41" s="455"/>
      <c r="C41" s="456"/>
      <c r="D41" s="461"/>
      <c r="E41" s="455" t="s">
        <v>1526</v>
      </c>
      <c r="F41" s="456" t="s">
        <v>1190</v>
      </c>
      <c r="G41" s="456" t="s">
        <v>1527</v>
      </c>
    </row>
    <row r="42" spans="1:7" ht="11.5">
      <c r="A42" s="539" t="s">
        <v>1134</v>
      </c>
      <c r="B42" s="533" t="s">
        <v>67</v>
      </c>
      <c r="C42" s="534" t="s">
        <v>67</v>
      </c>
      <c r="D42" s="462" t="s">
        <v>67</v>
      </c>
      <c r="E42" s="533" t="s">
        <v>1528</v>
      </c>
      <c r="F42" s="534" t="s">
        <v>1191</v>
      </c>
      <c r="G42" s="534" t="s">
        <v>1529</v>
      </c>
    </row>
    <row r="44" spans="1:7">
      <c r="A44" s="546" t="s">
        <v>1550</v>
      </c>
    </row>
    <row r="99" hidden="1"/>
    <row r="100" hidden="1"/>
  </sheetData>
  <dataConsolidate/>
  <mergeCells count="4">
    <mergeCell ref="B2:D2"/>
    <mergeCell ref="E2:G2"/>
    <mergeCell ref="B21:D21"/>
    <mergeCell ref="E21:G21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rgb="FF92D050"/>
  </sheetPr>
  <dimension ref="A2:J14"/>
  <sheetViews>
    <sheetView showGridLines="0" zoomScaleNormal="100" workbookViewId="0">
      <selection activeCell="A23" sqref="A23"/>
    </sheetView>
  </sheetViews>
  <sheetFormatPr defaultColWidth="9.1796875" defaultRowHeight="12"/>
  <cols>
    <col min="1" max="1" width="22.7265625" style="34" customWidth="1"/>
    <col min="2" max="3" width="9.26953125" style="35" customWidth="1"/>
    <col min="4" max="4" width="10.1796875" style="36" customWidth="1"/>
    <col min="5" max="5" width="9.453125" style="35" customWidth="1"/>
    <col min="6" max="7" width="9.26953125" style="35" customWidth="1"/>
    <col min="8" max="8" width="9.26953125" style="34" customWidth="1"/>
    <col min="9" max="24" width="9.1796875" style="34" customWidth="1"/>
    <col min="25" max="16384" width="9.1796875" style="34"/>
  </cols>
  <sheetData>
    <row r="2" spans="1:10" s="81" customFormat="1">
      <c r="A2" s="459" t="s">
        <v>1320</v>
      </c>
      <c r="B2" s="549"/>
      <c r="C2" s="549"/>
      <c r="D2" s="549"/>
      <c r="E2" s="549"/>
      <c r="F2" s="549"/>
      <c r="G2" s="549"/>
      <c r="J2" s="34"/>
    </row>
    <row r="3" spans="1:10" ht="21">
      <c r="A3" s="444" t="s">
        <v>20</v>
      </c>
      <c r="B3" s="445" t="s">
        <v>1276</v>
      </c>
      <c r="C3" s="445" t="s">
        <v>134</v>
      </c>
      <c r="D3" s="445" t="s">
        <v>135</v>
      </c>
      <c r="E3" s="445" t="s">
        <v>136</v>
      </c>
      <c r="F3" s="445" t="s">
        <v>137</v>
      </c>
      <c r="G3" s="445" t="s">
        <v>1487</v>
      </c>
    </row>
    <row r="4" spans="1:10" ht="11.5">
      <c r="A4" s="463" t="s">
        <v>228</v>
      </c>
      <c r="B4" s="448" t="s">
        <v>1278</v>
      </c>
      <c r="C4" s="449" t="s">
        <v>196</v>
      </c>
      <c r="D4" s="449" t="s">
        <v>240</v>
      </c>
      <c r="E4" s="449" t="s">
        <v>1551</v>
      </c>
      <c r="F4" s="449" t="s">
        <v>1552</v>
      </c>
      <c r="G4" s="448" t="s">
        <v>1489</v>
      </c>
    </row>
    <row r="5" spans="1:10" ht="11.5">
      <c r="A5" s="464" t="s">
        <v>1136</v>
      </c>
      <c r="B5" s="465" t="s">
        <v>1318</v>
      </c>
      <c r="C5" s="466" t="s">
        <v>194</v>
      </c>
      <c r="D5" s="466" t="s">
        <v>1222</v>
      </c>
      <c r="E5" s="466" t="s">
        <v>1503</v>
      </c>
      <c r="F5" s="466" t="s">
        <v>1196</v>
      </c>
      <c r="G5" s="465" t="s">
        <v>1554</v>
      </c>
    </row>
    <row r="6" spans="1:10" ht="11.5">
      <c r="A6" s="464" t="s">
        <v>1137</v>
      </c>
      <c r="B6" s="465" t="s">
        <v>1319</v>
      </c>
      <c r="C6" s="466" t="s">
        <v>84</v>
      </c>
      <c r="D6" s="466" t="s">
        <v>1119</v>
      </c>
      <c r="E6" s="466" t="s">
        <v>1201</v>
      </c>
      <c r="F6" s="466" t="s">
        <v>1553</v>
      </c>
      <c r="G6" s="465" t="s">
        <v>1555</v>
      </c>
    </row>
    <row r="7" spans="1:10" ht="11.5">
      <c r="A7" s="464" t="s">
        <v>1138</v>
      </c>
      <c r="B7" s="465" t="s">
        <v>116</v>
      </c>
      <c r="C7" s="466" t="s">
        <v>225</v>
      </c>
      <c r="D7" s="466" t="s">
        <v>84</v>
      </c>
      <c r="E7" s="466" t="s">
        <v>84</v>
      </c>
      <c r="F7" s="466" t="s">
        <v>84</v>
      </c>
      <c r="G7" s="465" t="s">
        <v>84</v>
      </c>
    </row>
    <row r="9" spans="1:10">
      <c r="A9" s="459" t="s">
        <v>1325</v>
      </c>
    </row>
    <row r="10" spans="1:10" ht="21">
      <c r="A10" s="444" t="s">
        <v>20</v>
      </c>
      <c r="B10" s="445" t="s">
        <v>1277</v>
      </c>
      <c r="C10" s="445" t="s">
        <v>134</v>
      </c>
      <c r="D10" s="445" t="s">
        <v>135</v>
      </c>
      <c r="E10" s="445" t="s">
        <v>136</v>
      </c>
      <c r="F10" s="445" t="s">
        <v>137</v>
      </c>
      <c r="G10" s="445" t="s">
        <v>1488</v>
      </c>
    </row>
    <row r="11" spans="1:10" ht="11.5">
      <c r="A11" s="463" t="s">
        <v>228</v>
      </c>
      <c r="B11" s="448" t="s">
        <v>1279</v>
      </c>
      <c r="C11" s="449" t="s">
        <v>189</v>
      </c>
      <c r="D11" s="449" t="s">
        <v>1557</v>
      </c>
      <c r="E11" s="449" t="s">
        <v>1558</v>
      </c>
      <c r="F11" s="449" t="s">
        <v>1223</v>
      </c>
      <c r="G11" s="448" t="s">
        <v>1491</v>
      </c>
    </row>
    <row r="12" spans="1:10" ht="11.5">
      <c r="A12" s="464" t="s">
        <v>1136</v>
      </c>
      <c r="B12" s="465" t="s">
        <v>1323</v>
      </c>
      <c r="C12" s="466" t="s">
        <v>115</v>
      </c>
      <c r="D12" s="466" t="s">
        <v>1202</v>
      </c>
      <c r="E12" s="466" t="s">
        <v>1259</v>
      </c>
      <c r="F12" s="466" t="s">
        <v>1194</v>
      </c>
      <c r="G12" s="465" t="s">
        <v>1559</v>
      </c>
    </row>
    <row r="13" spans="1:10" ht="11.5">
      <c r="A13" s="464" t="s">
        <v>1137</v>
      </c>
      <c r="B13" s="465" t="s">
        <v>1324</v>
      </c>
      <c r="C13" s="466" t="s">
        <v>84</v>
      </c>
      <c r="D13" s="466" t="s">
        <v>1347</v>
      </c>
      <c r="E13" s="466" t="s">
        <v>1309</v>
      </c>
      <c r="F13" s="466" t="s">
        <v>1119</v>
      </c>
      <c r="G13" s="465" t="s">
        <v>1560</v>
      </c>
    </row>
    <row r="14" spans="1:10" ht="11.5">
      <c r="A14" s="464" t="s">
        <v>1138</v>
      </c>
      <c r="B14" s="465" t="s">
        <v>182</v>
      </c>
      <c r="C14" s="466" t="s">
        <v>1166</v>
      </c>
      <c r="D14" s="466" t="s">
        <v>84</v>
      </c>
      <c r="E14" s="466" t="s">
        <v>84</v>
      </c>
      <c r="F14" s="466" t="s">
        <v>84</v>
      </c>
      <c r="G14" s="465" t="s">
        <v>84</v>
      </c>
    </row>
  </sheetData>
  <mergeCells count="1"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>
    <tabColor rgb="FF92D050"/>
  </sheetPr>
  <dimension ref="A2:I26"/>
  <sheetViews>
    <sheetView showGridLines="0" zoomScaleNormal="100" zoomScaleSheetLayoutView="100" workbookViewId="0">
      <selection activeCell="G12" sqref="G12"/>
    </sheetView>
  </sheetViews>
  <sheetFormatPr defaultColWidth="9.1796875" defaultRowHeight="12"/>
  <cols>
    <col min="1" max="1" width="34.08984375" style="34" customWidth="1"/>
    <col min="2" max="3" width="9.26953125" style="35" customWidth="1"/>
    <col min="4" max="5" width="9.26953125" style="36" customWidth="1"/>
    <col min="6" max="17" width="9.1796875" style="34" customWidth="1"/>
    <col min="18" max="16384" width="9.1796875" style="34"/>
  </cols>
  <sheetData>
    <row r="2" spans="1:9">
      <c r="A2" s="459" t="s">
        <v>100</v>
      </c>
      <c r="B2" s="550" t="s">
        <v>110</v>
      </c>
      <c r="C2" s="550"/>
      <c r="D2" s="550"/>
      <c r="E2" s="550"/>
      <c r="F2" s="550"/>
      <c r="G2" s="550"/>
      <c r="H2" s="550"/>
      <c r="I2" s="550"/>
    </row>
    <row r="3" spans="1:9" ht="11.5">
      <c r="A3" s="444" t="s">
        <v>20</v>
      </c>
      <c r="B3" s="445" t="s">
        <v>1487</v>
      </c>
      <c r="C3" s="445" t="s">
        <v>1276</v>
      </c>
      <c r="D3" s="445" t="s">
        <v>69</v>
      </c>
      <c r="E3" s="445" t="s">
        <v>111</v>
      </c>
      <c r="F3" s="445" t="s">
        <v>1488</v>
      </c>
      <c r="G3" s="445" t="s">
        <v>1277</v>
      </c>
      <c r="H3" s="445" t="s">
        <v>69</v>
      </c>
      <c r="I3" s="445" t="s">
        <v>111</v>
      </c>
    </row>
    <row r="4" spans="1:9" ht="11.5">
      <c r="A4" s="463" t="s">
        <v>92</v>
      </c>
      <c r="B4" s="448" t="s">
        <v>1489</v>
      </c>
      <c r="C4" s="449" t="s">
        <v>1278</v>
      </c>
      <c r="D4" s="450" t="s">
        <v>1490</v>
      </c>
      <c r="E4" s="462" t="s">
        <v>1533</v>
      </c>
      <c r="F4" s="448" t="s">
        <v>1491</v>
      </c>
      <c r="G4" s="449" t="s">
        <v>1279</v>
      </c>
      <c r="H4" s="450" t="s">
        <v>1492</v>
      </c>
      <c r="I4" s="462" t="s">
        <v>1335</v>
      </c>
    </row>
    <row r="5" spans="1:9" ht="11.5">
      <c r="A5" s="464" t="s">
        <v>1136</v>
      </c>
      <c r="B5" s="465" t="s">
        <v>1554</v>
      </c>
      <c r="C5" s="466" t="s">
        <v>1318</v>
      </c>
      <c r="D5" s="453" t="s">
        <v>1561</v>
      </c>
      <c r="E5" s="461" t="s">
        <v>1562</v>
      </c>
      <c r="F5" s="465" t="s">
        <v>1559</v>
      </c>
      <c r="G5" s="466" t="s">
        <v>1323</v>
      </c>
      <c r="H5" s="453" t="s">
        <v>1563</v>
      </c>
      <c r="I5" s="461" t="s">
        <v>1564</v>
      </c>
    </row>
    <row r="6" spans="1:9" ht="11.5">
      <c r="A6" s="471" t="s">
        <v>101</v>
      </c>
      <c r="B6" s="465" t="s">
        <v>1565</v>
      </c>
      <c r="C6" s="466" t="s">
        <v>1328</v>
      </c>
      <c r="D6" s="453" t="s">
        <v>1004</v>
      </c>
      <c r="E6" s="461" t="s">
        <v>1566</v>
      </c>
      <c r="F6" s="465" t="s">
        <v>1450</v>
      </c>
      <c r="G6" s="466" t="s">
        <v>1329</v>
      </c>
      <c r="H6" s="453" t="s">
        <v>1567</v>
      </c>
      <c r="I6" s="461" t="s">
        <v>1568</v>
      </c>
    </row>
    <row r="7" spans="1:9" ht="11.5">
      <c r="A7" s="471" t="s">
        <v>102</v>
      </c>
      <c r="B7" s="465" t="s">
        <v>1569</v>
      </c>
      <c r="C7" s="466" t="s">
        <v>1148</v>
      </c>
      <c r="D7" s="453" t="s">
        <v>1570</v>
      </c>
      <c r="E7" s="461" t="s">
        <v>1326</v>
      </c>
      <c r="F7" s="465" t="s">
        <v>1571</v>
      </c>
      <c r="G7" s="466" t="s">
        <v>1331</v>
      </c>
      <c r="H7" s="453" t="s">
        <v>1572</v>
      </c>
      <c r="I7" s="461" t="s">
        <v>1573</v>
      </c>
    </row>
    <row r="8" spans="1:9" ht="11.5">
      <c r="A8" s="464" t="s">
        <v>1137</v>
      </c>
      <c r="B8" s="465" t="s">
        <v>1555</v>
      </c>
      <c r="C8" s="466" t="s">
        <v>1319</v>
      </c>
      <c r="D8" s="453" t="s">
        <v>1353</v>
      </c>
      <c r="E8" s="461" t="s">
        <v>1023</v>
      </c>
      <c r="F8" s="465" t="s">
        <v>1560</v>
      </c>
      <c r="G8" s="466" t="s">
        <v>1324</v>
      </c>
      <c r="H8" s="453" t="s">
        <v>1574</v>
      </c>
      <c r="I8" s="461" t="s">
        <v>1575</v>
      </c>
    </row>
    <row r="9" spans="1:9" ht="11.5">
      <c r="A9" s="471" t="s">
        <v>104</v>
      </c>
      <c r="B9" s="465" t="s">
        <v>1576</v>
      </c>
      <c r="C9" s="466" t="s">
        <v>1144</v>
      </c>
      <c r="D9" s="453" t="s">
        <v>1577</v>
      </c>
      <c r="E9" s="461" t="s">
        <v>1578</v>
      </c>
      <c r="F9" s="465" t="s">
        <v>1579</v>
      </c>
      <c r="G9" s="466" t="s">
        <v>1334</v>
      </c>
      <c r="H9" s="453" t="s">
        <v>1327</v>
      </c>
      <c r="I9" s="461" t="s">
        <v>1580</v>
      </c>
    </row>
    <row r="10" spans="1:9" ht="11.5">
      <c r="A10" s="471" t="s">
        <v>103</v>
      </c>
      <c r="B10" s="465" t="s">
        <v>1581</v>
      </c>
      <c r="C10" s="466" t="s">
        <v>1336</v>
      </c>
      <c r="D10" s="453" t="s">
        <v>1582</v>
      </c>
      <c r="E10" s="461" t="s">
        <v>1583</v>
      </c>
      <c r="F10" s="465" t="s">
        <v>1584</v>
      </c>
      <c r="G10" s="466" t="s">
        <v>1337</v>
      </c>
      <c r="H10" s="453" t="s">
        <v>1357</v>
      </c>
      <c r="I10" s="461" t="s">
        <v>1585</v>
      </c>
    </row>
    <row r="11" spans="1:9" ht="11.5">
      <c r="A11" s="471" t="s">
        <v>105</v>
      </c>
      <c r="B11" s="465" t="s">
        <v>1187</v>
      </c>
      <c r="C11" s="466" t="s">
        <v>1336</v>
      </c>
      <c r="D11" s="453" t="s">
        <v>1586</v>
      </c>
      <c r="E11" s="461" t="s">
        <v>1587</v>
      </c>
      <c r="F11" s="465" t="s">
        <v>1588</v>
      </c>
      <c r="G11" s="466" t="s">
        <v>1340</v>
      </c>
      <c r="H11" s="453" t="s">
        <v>1589</v>
      </c>
      <c r="I11" s="461" t="s">
        <v>1590</v>
      </c>
    </row>
    <row r="12" spans="1:9" ht="11.5">
      <c r="A12" s="464" t="s">
        <v>1138</v>
      </c>
      <c r="B12" s="465" t="s">
        <v>84</v>
      </c>
      <c r="C12" s="466" t="s">
        <v>116</v>
      </c>
      <c r="D12" s="453" t="s">
        <v>67</v>
      </c>
      <c r="E12" s="461" t="s">
        <v>67</v>
      </c>
      <c r="F12" s="465" t="s">
        <v>84</v>
      </c>
      <c r="G12" s="466" t="s">
        <v>182</v>
      </c>
      <c r="H12" s="453" t="s">
        <v>67</v>
      </c>
      <c r="I12" s="461" t="s">
        <v>1591</v>
      </c>
    </row>
    <row r="13" spans="1:9" ht="11.5">
      <c r="A13" s="463" t="s">
        <v>94</v>
      </c>
      <c r="B13" s="448" t="s">
        <v>1493</v>
      </c>
      <c r="C13" s="449" t="s">
        <v>1280</v>
      </c>
      <c r="D13" s="450" t="s">
        <v>1494</v>
      </c>
      <c r="E13" s="462" t="s">
        <v>1592</v>
      </c>
      <c r="F13" s="448" t="s">
        <v>1497</v>
      </c>
      <c r="G13" s="449" t="s">
        <v>1282</v>
      </c>
      <c r="H13" s="450" t="s">
        <v>1355</v>
      </c>
      <c r="I13" s="462" t="s">
        <v>1339</v>
      </c>
    </row>
    <row r="14" spans="1:9" ht="11.5">
      <c r="A14" s="464" t="s">
        <v>1136</v>
      </c>
      <c r="B14" s="465" t="s">
        <v>1288</v>
      </c>
      <c r="C14" s="466" t="s">
        <v>1342</v>
      </c>
      <c r="D14" s="453" t="s">
        <v>1593</v>
      </c>
      <c r="E14" s="461" t="s">
        <v>1594</v>
      </c>
      <c r="F14" s="465" t="s">
        <v>1595</v>
      </c>
      <c r="G14" s="466" t="s">
        <v>1344</v>
      </c>
      <c r="H14" s="453" t="s">
        <v>1596</v>
      </c>
      <c r="I14" s="461" t="s">
        <v>1078</v>
      </c>
    </row>
    <row r="15" spans="1:9" ht="11.5">
      <c r="A15" s="464" t="s">
        <v>1137</v>
      </c>
      <c r="B15" s="465" t="s">
        <v>1446</v>
      </c>
      <c r="C15" s="466" t="s">
        <v>1345</v>
      </c>
      <c r="D15" s="453" t="s">
        <v>1597</v>
      </c>
      <c r="E15" s="461" t="s">
        <v>1598</v>
      </c>
      <c r="F15" s="465" t="s">
        <v>1599</v>
      </c>
      <c r="G15" s="466" t="s">
        <v>1346</v>
      </c>
      <c r="H15" s="453" t="s">
        <v>1600</v>
      </c>
      <c r="I15" s="461" t="s">
        <v>1333</v>
      </c>
    </row>
    <row r="16" spans="1:9" ht="11.5">
      <c r="A16" s="464" t="s">
        <v>1138</v>
      </c>
      <c r="B16" s="465" t="s">
        <v>1182</v>
      </c>
      <c r="C16" s="466" t="s">
        <v>1222</v>
      </c>
      <c r="D16" s="453" t="s">
        <v>113</v>
      </c>
      <c r="E16" s="461" t="s">
        <v>1139</v>
      </c>
      <c r="F16" s="465" t="s">
        <v>1601</v>
      </c>
      <c r="G16" s="466" t="s">
        <v>1286</v>
      </c>
      <c r="H16" s="453" t="s">
        <v>1602</v>
      </c>
      <c r="I16" s="461" t="s">
        <v>1139</v>
      </c>
    </row>
    <row r="17" spans="1:9" ht="11.5">
      <c r="A17" s="532" t="s">
        <v>106</v>
      </c>
      <c r="B17" s="533" t="s">
        <v>1495</v>
      </c>
      <c r="C17" s="534" t="s">
        <v>1281</v>
      </c>
      <c r="D17" s="462" t="s">
        <v>1496</v>
      </c>
      <c r="E17" s="462" t="s">
        <v>67</v>
      </c>
      <c r="F17" s="533" t="s">
        <v>1498</v>
      </c>
      <c r="G17" s="534" t="s">
        <v>1283</v>
      </c>
      <c r="H17" s="462" t="s">
        <v>1499</v>
      </c>
      <c r="I17" s="462" t="s">
        <v>67</v>
      </c>
    </row>
    <row r="18" spans="1:9" ht="11.5">
      <c r="A18" s="474" t="s">
        <v>1136</v>
      </c>
      <c r="B18" s="475" t="s">
        <v>1603</v>
      </c>
      <c r="C18" s="476" t="s">
        <v>1348</v>
      </c>
      <c r="D18" s="461" t="s">
        <v>1604</v>
      </c>
      <c r="E18" s="461" t="s">
        <v>67</v>
      </c>
      <c r="F18" s="475" t="s">
        <v>1605</v>
      </c>
      <c r="G18" s="476" t="s">
        <v>1349</v>
      </c>
      <c r="H18" s="461" t="s">
        <v>1606</v>
      </c>
      <c r="I18" s="461" t="s">
        <v>67</v>
      </c>
    </row>
    <row r="19" spans="1:9" ht="11.5">
      <c r="A19" s="474" t="s">
        <v>1137</v>
      </c>
      <c r="B19" s="475" t="s">
        <v>1607</v>
      </c>
      <c r="C19" s="476" t="s">
        <v>1350</v>
      </c>
      <c r="D19" s="461" t="s">
        <v>1608</v>
      </c>
      <c r="E19" s="461" t="s">
        <v>67</v>
      </c>
      <c r="F19" s="475" t="s">
        <v>1609</v>
      </c>
      <c r="G19" s="476" t="s">
        <v>1351</v>
      </c>
      <c r="H19" s="461" t="s">
        <v>1610</v>
      </c>
      <c r="I19" s="461" t="s">
        <v>67</v>
      </c>
    </row>
    <row r="20" spans="1:9" ht="11.5">
      <c r="A20" s="542" t="s">
        <v>1132</v>
      </c>
      <c r="B20" s="472" t="s">
        <v>1519</v>
      </c>
      <c r="C20" s="543" t="s">
        <v>1295</v>
      </c>
      <c r="D20" s="450" t="s">
        <v>1520</v>
      </c>
      <c r="E20" s="462" t="s">
        <v>84</v>
      </c>
      <c r="F20" s="472" t="s">
        <v>1521</v>
      </c>
      <c r="G20" s="543" t="s">
        <v>1296</v>
      </c>
      <c r="H20" s="450" t="s">
        <v>1522</v>
      </c>
      <c r="I20" s="462" t="s">
        <v>84</v>
      </c>
    </row>
    <row r="21" spans="1:9" ht="11.5">
      <c r="A21" s="464" t="s">
        <v>1136</v>
      </c>
      <c r="B21" s="465" t="s">
        <v>1391</v>
      </c>
      <c r="C21" s="466" t="s">
        <v>1239</v>
      </c>
      <c r="D21" s="453" t="s">
        <v>1611</v>
      </c>
      <c r="E21" s="461" t="s">
        <v>67</v>
      </c>
      <c r="F21" s="465" t="s">
        <v>1612</v>
      </c>
      <c r="G21" s="466" t="s">
        <v>1271</v>
      </c>
      <c r="H21" s="453" t="s">
        <v>1613</v>
      </c>
      <c r="I21" s="461" t="s">
        <v>67</v>
      </c>
    </row>
    <row r="22" spans="1:9" ht="11.5">
      <c r="A22" s="464" t="s">
        <v>1137</v>
      </c>
      <c r="B22" s="465" t="s">
        <v>1485</v>
      </c>
      <c r="C22" s="466" t="s">
        <v>1244</v>
      </c>
      <c r="D22" s="453" t="s">
        <v>1592</v>
      </c>
      <c r="E22" s="461" t="s">
        <v>67</v>
      </c>
      <c r="F22" s="465" t="s">
        <v>1614</v>
      </c>
      <c r="G22" s="466" t="s">
        <v>1356</v>
      </c>
      <c r="H22" s="453" t="s">
        <v>1330</v>
      </c>
      <c r="I22" s="461" t="s">
        <v>67</v>
      </c>
    </row>
    <row r="23" spans="1:9" ht="11.5">
      <c r="A23" s="464" t="s">
        <v>1138</v>
      </c>
      <c r="B23" s="465" t="s">
        <v>1133</v>
      </c>
      <c r="C23" s="466" t="s">
        <v>1192</v>
      </c>
      <c r="D23" s="453" t="s">
        <v>1615</v>
      </c>
      <c r="E23" s="461" t="s">
        <v>67</v>
      </c>
      <c r="F23" s="465" t="s">
        <v>1485</v>
      </c>
      <c r="G23" s="466" t="s">
        <v>1263</v>
      </c>
      <c r="H23" s="453" t="s">
        <v>1616</v>
      </c>
      <c r="I23" s="461" t="s">
        <v>67</v>
      </c>
    </row>
    <row r="24" spans="1:9" ht="11.5">
      <c r="A24" s="542" t="s">
        <v>1352</v>
      </c>
      <c r="B24" s="472" t="s">
        <v>1617</v>
      </c>
      <c r="C24" s="543" t="s">
        <v>1358</v>
      </c>
      <c r="D24" s="450" t="s">
        <v>1618</v>
      </c>
      <c r="E24" s="462" t="s">
        <v>84</v>
      </c>
      <c r="F24" s="472" t="s">
        <v>1619</v>
      </c>
      <c r="G24" s="543" t="s">
        <v>1359</v>
      </c>
      <c r="H24" s="450" t="s">
        <v>1620</v>
      </c>
      <c r="I24" s="462" t="s">
        <v>84</v>
      </c>
    </row>
    <row r="25" spans="1:9" ht="11.5">
      <c r="A25" s="464" t="s">
        <v>1136</v>
      </c>
      <c r="B25" s="465" t="s">
        <v>67</v>
      </c>
      <c r="C25" s="466" t="s">
        <v>67</v>
      </c>
      <c r="D25" s="453" t="s">
        <v>67</v>
      </c>
      <c r="E25" s="461" t="s">
        <v>67</v>
      </c>
      <c r="F25" s="465" t="s">
        <v>1621</v>
      </c>
      <c r="G25" s="466" t="s">
        <v>1360</v>
      </c>
      <c r="H25" s="453" t="s">
        <v>124</v>
      </c>
      <c r="I25" s="461" t="s">
        <v>67</v>
      </c>
    </row>
    <row r="26" spans="1:9" ht="11.5">
      <c r="A26" s="464" t="s">
        <v>1137</v>
      </c>
      <c r="B26" s="465" t="s">
        <v>67</v>
      </c>
      <c r="C26" s="466" t="s">
        <v>67</v>
      </c>
      <c r="D26" s="453" t="s">
        <v>67</v>
      </c>
      <c r="E26" s="461" t="s">
        <v>67</v>
      </c>
      <c r="F26" s="465" t="s">
        <v>1622</v>
      </c>
      <c r="G26" s="466" t="s">
        <v>1361</v>
      </c>
      <c r="H26" s="453" t="s">
        <v>1623</v>
      </c>
      <c r="I26" s="461" t="s">
        <v>67</v>
      </c>
    </row>
  </sheetData>
  <mergeCells count="1">
    <mergeCell ref="B2:I2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tabColor rgb="FF92D050"/>
    <pageSetUpPr fitToPage="1"/>
  </sheetPr>
  <dimension ref="A1:D94"/>
  <sheetViews>
    <sheetView showGridLines="0" zoomScaleNormal="100" workbookViewId="0">
      <selection activeCell="A38" sqref="A38"/>
    </sheetView>
  </sheetViews>
  <sheetFormatPr defaultColWidth="9.1796875" defaultRowHeight="11.5"/>
  <cols>
    <col min="1" max="1" width="67.1796875" style="34" customWidth="1"/>
    <col min="2" max="2" width="11.453125" style="34" customWidth="1"/>
    <col min="3" max="4" width="9.26953125" style="35" customWidth="1"/>
    <col min="5" max="5" width="9.26953125" style="34" customWidth="1"/>
    <col min="6" max="16384" width="9.1796875" style="34"/>
  </cols>
  <sheetData>
    <row r="1" spans="1:4" s="13" customFormat="1" ht="14.25" customHeight="1">
      <c r="A1" s="459" t="s">
        <v>229</v>
      </c>
      <c r="B1" s="299" t="s">
        <v>67</v>
      </c>
      <c r="C1" s="552"/>
      <c r="D1" s="552"/>
    </row>
    <row r="2" spans="1:4" s="69" customFormat="1" ht="26.25" customHeight="1">
      <c r="A2" s="444" t="s">
        <v>20</v>
      </c>
      <c r="B2" s="460" t="s">
        <v>67</v>
      </c>
      <c r="C2" s="445" t="s">
        <v>1488</v>
      </c>
      <c r="D2" s="445" t="s">
        <v>1277</v>
      </c>
    </row>
    <row r="3" spans="1:4">
      <c r="A3" s="477" t="s">
        <v>191</v>
      </c>
      <c r="B3" s="478" t="s">
        <v>230</v>
      </c>
      <c r="C3" s="451" t="s">
        <v>1258</v>
      </c>
      <c r="D3" s="452" t="s">
        <v>1362</v>
      </c>
    </row>
    <row r="4" spans="1:4" s="37" customFormat="1" ht="12.75" customHeight="1">
      <c r="A4" s="477" t="s">
        <v>231</v>
      </c>
      <c r="B4" s="478" t="s">
        <v>232</v>
      </c>
      <c r="C4" s="451" t="s">
        <v>198</v>
      </c>
      <c r="D4" s="452" t="s">
        <v>266</v>
      </c>
    </row>
    <row r="5" spans="1:4" s="37" customFormat="1">
      <c r="A5" s="477" t="s">
        <v>235</v>
      </c>
      <c r="B5" s="478" t="s">
        <v>233</v>
      </c>
      <c r="C5" s="451" t="s">
        <v>1506</v>
      </c>
      <c r="D5" s="452" t="s">
        <v>1289</v>
      </c>
    </row>
    <row r="6" spans="1:4" s="37" customFormat="1">
      <c r="A6" s="479" t="s">
        <v>229</v>
      </c>
      <c r="B6" s="478" t="s">
        <v>1163</v>
      </c>
      <c r="C6" s="480" t="s">
        <v>1542</v>
      </c>
      <c r="D6" s="481" t="s">
        <v>1543</v>
      </c>
    </row>
    <row r="7" spans="1:4" s="43" customFormat="1" ht="3.5">
      <c r="A7" s="535"/>
      <c r="B7" s="535"/>
      <c r="C7" s="536"/>
      <c r="D7" s="536"/>
    </row>
    <row r="8" spans="1:4" s="85" customFormat="1" ht="9">
      <c r="A8" s="551"/>
      <c r="B8" s="551"/>
      <c r="C8" s="551"/>
      <c r="D8" s="551"/>
    </row>
    <row r="9" spans="1:4" s="85" customFormat="1" ht="9">
      <c r="B9" s="551"/>
      <c r="C9" s="551"/>
      <c r="D9" s="551"/>
    </row>
    <row r="10" spans="1:4" s="85" customFormat="1" ht="9">
      <c r="B10" s="551"/>
      <c r="C10" s="551"/>
      <c r="D10" s="551"/>
    </row>
    <row r="94" spans="1:4" s="43" customFormat="1" ht="3.5">
      <c r="A94" s="65"/>
      <c r="B94" s="65"/>
      <c r="C94" s="80"/>
      <c r="D94" s="80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>
    <tabColor rgb="FF92D050"/>
  </sheetPr>
  <dimension ref="A1:F156"/>
  <sheetViews>
    <sheetView showGridLines="0" tabSelected="1" zoomScaleNormal="100" workbookViewId="0">
      <selection activeCell="A29" sqref="A29"/>
    </sheetView>
  </sheetViews>
  <sheetFormatPr defaultColWidth="9.1796875" defaultRowHeight="11.5"/>
  <cols>
    <col min="1" max="1" width="75.54296875" style="34" customWidth="1"/>
    <col min="2" max="2" width="17.1796875" style="34" customWidth="1"/>
    <col min="3" max="4" width="9.26953125" style="35" customWidth="1"/>
    <col min="5" max="16384" width="9.1796875" style="34"/>
  </cols>
  <sheetData>
    <row r="1" spans="1:6">
      <c r="B1" s="35"/>
    </row>
    <row r="2" spans="1:6" ht="12">
      <c r="A2" s="459" t="s">
        <v>322</v>
      </c>
      <c r="B2" s="460" t="s">
        <v>67</v>
      </c>
      <c r="C2" s="482" t="s">
        <v>67</v>
      </c>
      <c r="D2" s="482" t="s">
        <v>67</v>
      </c>
      <c r="E2" s="482" t="s">
        <v>67</v>
      </c>
      <c r="F2" s="482" t="s">
        <v>67</v>
      </c>
    </row>
    <row r="3" spans="1:6">
      <c r="A3" s="444" t="s">
        <v>20</v>
      </c>
      <c r="B3" s="460" t="s">
        <v>67</v>
      </c>
      <c r="C3" s="445" t="s">
        <v>1487</v>
      </c>
      <c r="D3" s="445" t="s">
        <v>1276</v>
      </c>
      <c r="E3" s="445" t="s">
        <v>1488</v>
      </c>
      <c r="F3" s="445" t="s">
        <v>1277</v>
      </c>
    </row>
    <row r="4" spans="1:6">
      <c r="A4" s="483" t="s">
        <v>323</v>
      </c>
      <c r="B4" s="484" t="s">
        <v>230</v>
      </c>
      <c r="C4" s="485" t="s">
        <v>1155</v>
      </c>
      <c r="D4" s="486" t="s">
        <v>1369</v>
      </c>
      <c r="E4" s="485" t="s">
        <v>1626</v>
      </c>
      <c r="F4" s="486" t="s">
        <v>1372</v>
      </c>
    </row>
    <row r="5" spans="1:6">
      <c r="A5" s="494" t="s">
        <v>324</v>
      </c>
      <c r="B5" s="484" t="s">
        <v>232</v>
      </c>
      <c r="C5" s="485" t="s">
        <v>84</v>
      </c>
      <c r="D5" s="486" t="s">
        <v>240</v>
      </c>
      <c r="E5" s="485" t="s">
        <v>84</v>
      </c>
      <c r="F5" s="486" t="s">
        <v>240</v>
      </c>
    </row>
    <row r="6" spans="1:6">
      <c r="A6" s="494" t="s">
        <v>325</v>
      </c>
      <c r="B6" s="484" t="s">
        <v>233</v>
      </c>
      <c r="C6" s="485" t="s">
        <v>1186</v>
      </c>
      <c r="D6" s="486" t="s">
        <v>1114</v>
      </c>
      <c r="E6" s="485" t="s">
        <v>1272</v>
      </c>
      <c r="F6" s="486" t="s">
        <v>1174</v>
      </c>
    </row>
    <row r="7" spans="1:6">
      <c r="A7" s="483" t="s">
        <v>326</v>
      </c>
      <c r="B7" s="484" t="s">
        <v>236</v>
      </c>
      <c r="C7" s="485" t="s">
        <v>1625</v>
      </c>
      <c r="D7" s="486" t="s">
        <v>1371</v>
      </c>
      <c r="E7" s="485" t="s">
        <v>1627</v>
      </c>
      <c r="F7" s="486" t="s">
        <v>1373</v>
      </c>
    </row>
    <row r="8" spans="1:6">
      <c r="A8" s="494" t="s">
        <v>1140</v>
      </c>
      <c r="B8" s="484" t="s">
        <v>89</v>
      </c>
      <c r="C8" s="485" t="s">
        <v>84</v>
      </c>
      <c r="D8" s="486" t="s">
        <v>84</v>
      </c>
      <c r="E8" s="485" t="s">
        <v>116</v>
      </c>
      <c r="F8" s="486" t="s">
        <v>225</v>
      </c>
    </row>
    <row r="9" spans="1:6">
      <c r="A9" s="483" t="s">
        <v>327</v>
      </c>
      <c r="B9" s="484" t="s">
        <v>78</v>
      </c>
      <c r="C9" s="485" t="s">
        <v>84</v>
      </c>
      <c r="D9" s="486" t="s">
        <v>84</v>
      </c>
      <c r="E9" s="485" t="s">
        <v>84</v>
      </c>
      <c r="F9" s="486" t="s">
        <v>1119</v>
      </c>
    </row>
    <row r="10" spans="1:6">
      <c r="A10" s="483" t="s">
        <v>328</v>
      </c>
      <c r="B10" s="484" t="s">
        <v>329</v>
      </c>
      <c r="C10" s="485" t="s">
        <v>84</v>
      </c>
      <c r="D10" s="486" t="s">
        <v>84</v>
      </c>
      <c r="E10" s="485" t="s">
        <v>1183</v>
      </c>
      <c r="F10" s="486" t="s">
        <v>197</v>
      </c>
    </row>
    <row r="11" spans="1:6">
      <c r="A11" s="483" t="s">
        <v>330</v>
      </c>
      <c r="B11" s="484" t="s">
        <v>293</v>
      </c>
      <c r="C11" s="485" t="s">
        <v>84</v>
      </c>
      <c r="D11" s="486" t="s">
        <v>225</v>
      </c>
      <c r="E11" s="485" t="s">
        <v>198</v>
      </c>
      <c r="F11" s="486" t="s">
        <v>197</v>
      </c>
    </row>
    <row r="12" spans="1:6">
      <c r="A12" s="483" t="s">
        <v>1628</v>
      </c>
      <c r="B12" s="484" t="s">
        <v>293</v>
      </c>
      <c r="C12" s="485" t="s">
        <v>84</v>
      </c>
      <c r="D12" s="486" t="s">
        <v>84</v>
      </c>
      <c r="E12" s="485" t="s">
        <v>84</v>
      </c>
      <c r="F12" s="486" t="s">
        <v>84</v>
      </c>
    </row>
    <row r="13" spans="1:6">
      <c r="A13" s="483" t="s">
        <v>331</v>
      </c>
      <c r="B13" s="484" t="s">
        <v>297</v>
      </c>
      <c r="C13" s="485" t="s">
        <v>1119</v>
      </c>
      <c r="D13" s="486" t="s">
        <v>234</v>
      </c>
      <c r="E13" s="485" t="s">
        <v>1625</v>
      </c>
      <c r="F13" s="486" t="s">
        <v>1181</v>
      </c>
    </row>
    <row r="14" spans="1:6">
      <c r="A14" s="487" t="s">
        <v>210</v>
      </c>
      <c r="B14" s="484" t="s">
        <v>1629</v>
      </c>
      <c r="C14" s="488" t="s">
        <v>1321</v>
      </c>
      <c r="D14" s="489" t="s">
        <v>1156</v>
      </c>
      <c r="E14" s="488" t="s">
        <v>1630</v>
      </c>
      <c r="F14" s="489" t="s">
        <v>1253</v>
      </c>
    </row>
    <row r="15" spans="1:6">
      <c r="A15" s="483" t="s">
        <v>1207</v>
      </c>
      <c r="B15" s="537" t="s">
        <v>380</v>
      </c>
      <c r="C15" s="485" t="s">
        <v>1222</v>
      </c>
      <c r="D15" s="486" t="s">
        <v>197</v>
      </c>
      <c r="E15" s="485" t="s">
        <v>1201</v>
      </c>
      <c r="F15" s="486" t="s">
        <v>1176</v>
      </c>
    </row>
    <row r="16" spans="1:6">
      <c r="A16" s="483" t="s">
        <v>1142</v>
      </c>
      <c r="B16" s="537" t="s">
        <v>1164</v>
      </c>
      <c r="C16" s="485" t="s">
        <v>1631</v>
      </c>
      <c r="D16" s="486" t="s">
        <v>1122</v>
      </c>
      <c r="E16" s="485" t="s">
        <v>1632</v>
      </c>
      <c r="F16" s="486" t="s">
        <v>1374</v>
      </c>
    </row>
    <row r="17" spans="1:6">
      <c r="A17" s="483" t="s">
        <v>1208</v>
      </c>
      <c r="B17" s="537" t="s">
        <v>418</v>
      </c>
      <c r="C17" s="485" t="s">
        <v>197</v>
      </c>
      <c r="D17" s="486" t="s">
        <v>197</v>
      </c>
      <c r="E17" s="485" t="s">
        <v>198</v>
      </c>
      <c r="F17" s="486" t="s">
        <v>266</v>
      </c>
    </row>
    <row r="18" spans="1:6">
      <c r="A18" s="483" t="s">
        <v>1209</v>
      </c>
      <c r="B18" s="537" t="s">
        <v>333</v>
      </c>
      <c r="C18" s="485" t="s">
        <v>1183</v>
      </c>
      <c r="D18" s="486" t="s">
        <v>194</v>
      </c>
      <c r="E18" s="485" t="s">
        <v>189</v>
      </c>
      <c r="F18" s="486" t="s">
        <v>1183</v>
      </c>
    </row>
    <row r="19" spans="1:6">
      <c r="A19" s="495" t="s">
        <v>212</v>
      </c>
      <c r="B19" s="538" t="s">
        <v>1633</v>
      </c>
      <c r="C19" s="472" t="s">
        <v>1523</v>
      </c>
      <c r="D19" s="491" t="s">
        <v>1297</v>
      </c>
      <c r="E19" s="472" t="s">
        <v>1524</v>
      </c>
      <c r="F19" s="491" t="s">
        <v>1298</v>
      </c>
    </row>
    <row r="20" spans="1:6">
      <c r="A20" s="495" t="s">
        <v>1251</v>
      </c>
      <c r="B20" s="538" t="s">
        <v>1252</v>
      </c>
      <c r="C20" s="472" t="s">
        <v>1524</v>
      </c>
      <c r="D20" s="491" t="s">
        <v>1298</v>
      </c>
      <c r="E20" s="472" t="s">
        <v>1524</v>
      </c>
      <c r="F20" s="491" t="s">
        <v>1298</v>
      </c>
    </row>
    <row r="21" spans="1:6">
      <c r="A21" s="492" t="s">
        <v>1254</v>
      </c>
      <c r="B21" s="538" t="s">
        <v>1255</v>
      </c>
      <c r="C21" s="465" t="s">
        <v>189</v>
      </c>
      <c r="D21" s="493" t="s">
        <v>1183</v>
      </c>
      <c r="E21" s="465" t="s">
        <v>189</v>
      </c>
      <c r="F21" s="493" t="s">
        <v>1183</v>
      </c>
    </row>
    <row r="22" spans="1:6">
      <c r="A22" s="492" t="s">
        <v>335</v>
      </c>
      <c r="B22" s="538" t="s">
        <v>336</v>
      </c>
      <c r="C22" s="465" t="s">
        <v>1497</v>
      </c>
      <c r="D22" s="493" t="s">
        <v>1282</v>
      </c>
      <c r="E22" s="465" t="s">
        <v>1497</v>
      </c>
      <c r="F22" s="493" t="s">
        <v>1282</v>
      </c>
    </row>
    <row r="23" spans="1:6">
      <c r="A23" s="495" t="s">
        <v>1256</v>
      </c>
      <c r="B23" s="538" t="s">
        <v>1257</v>
      </c>
      <c r="C23" s="472" t="s">
        <v>1548</v>
      </c>
      <c r="D23" s="491" t="s">
        <v>1247</v>
      </c>
      <c r="E23" s="472" t="s">
        <v>1548</v>
      </c>
      <c r="F23" s="491" t="s">
        <v>1247</v>
      </c>
    </row>
    <row r="64" spans="1:4" s="43" customFormat="1" ht="3.5">
      <c r="A64" s="65"/>
      <c r="B64" s="65"/>
      <c r="C64" s="80"/>
      <c r="D64" s="80"/>
    </row>
    <row r="69" spans="1:4" s="64" customFormat="1">
      <c r="A69" s="34"/>
      <c r="B69" s="34"/>
      <c r="C69" s="35"/>
      <c r="D69" s="35"/>
    </row>
    <row r="70" spans="1:4" s="64" customFormat="1">
      <c r="A70" s="34"/>
      <c r="B70" s="34"/>
      <c r="C70" s="35"/>
      <c r="D70" s="35"/>
    </row>
    <row r="71" spans="1:4" s="64" customFormat="1">
      <c r="A71" s="34"/>
      <c r="B71" s="34"/>
      <c r="C71" s="35"/>
      <c r="D71" s="35"/>
    </row>
    <row r="72" spans="1:4" s="64" customFormat="1">
      <c r="A72" s="34"/>
      <c r="B72" s="34"/>
      <c r="C72" s="35"/>
      <c r="D72" s="35"/>
    </row>
    <row r="73" spans="1:4" s="64" customFormat="1">
      <c r="A73" s="34"/>
      <c r="B73" s="34"/>
      <c r="C73" s="35"/>
      <c r="D73" s="35"/>
    </row>
    <row r="74" spans="1:4" s="64" customFormat="1">
      <c r="A74" s="34"/>
      <c r="B74" s="34"/>
      <c r="C74" s="35"/>
      <c r="D74" s="35"/>
    </row>
    <row r="75" spans="1:4" s="64" customFormat="1">
      <c r="A75" s="34"/>
      <c r="B75" s="34"/>
      <c r="C75" s="35"/>
      <c r="D75" s="35"/>
    </row>
    <row r="76" spans="1:4" s="64" customFormat="1">
      <c r="A76" s="34"/>
      <c r="B76" s="34"/>
      <c r="C76" s="35"/>
      <c r="D76" s="35"/>
    </row>
    <row r="77" spans="1:4" s="64" customFormat="1">
      <c r="A77" s="34"/>
      <c r="B77" s="34"/>
      <c r="C77" s="35"/>
      <c r="D77" s="35"/>
    </row>
    <row r="78" spans="1:4" s="64" customFormat="1">
      <c r="A78" s="34"/>
      <c r="B78" s="34"/>
      <c r="C78" s="35"/>
      <c r="D78" s="35"/>
    </row>
    <row r="79" spans="1:4" s="64" customFormat="1">
      <c r="A79" s="34"/>
      <c r="B79" s="34"/>
      <c r="C79" s="35"/>
      <c r="D79" s="35"/>
    </row>
    <row r="80" spans="1:4" s="64" customFormat="1">
      <c r="A80" s="34"/>
      <c r="B80" s="34"/>
      <c r="C80" s="35"/>
      <c r="D80" s="35"/>
    </row>
    <row r="81" spans="1:4" s="64" customFormat="1">
      <c r="A81" s="34"/>
      <c r="B81" s="34"/>
      <c r="C81" s="35"/>
      <c r="D81" s="35"/>
    </row>
    <row r="82" spans="1:4" s="64" customFormat="1">
      <c r="A82" s="34"/>
      <c r="B82" s="34"/>
      <c r="C82" s="35"/>
      <c r="D82" s="35"/>
    </row>
    <row r="83" spans="1:4" s="64" customFormat="1">
      <c r="A83" s="34"/>
      <c r="B83" s="34"/>
      <c r="C83" s="35"/>
      <c r="D83" s="35"/>
    </row>
    <row r="84" spans="1:4" s="64" customFormat="1">
      <c r="A84" s="34"/>
      <c r="B84" s="34"/>
      <c r="C84" s="35"/>
      <c r="D84" s="35"/>
    </row>
    <row r="85" spans="1:4" s="64" customFormat="1">
      <c r="A85" s="34"/>
      <c r="B85" s="34"/>
      <c r="C85" s="35"/>
      <c r="D85" s="35"/>
    </row>
    <row r="86" spans="1:4" s="64" customFormat="1">
      <c r="A86" s="34"/>
      <c r="B86" s="34"/>
      <c r="C86" s="35"/>
      <c r="D86" s="35"/>
    </row>
    <row r="87" spans="1:4" s="64" customFormat="1">
      <c r="A87" s="34"/>
      <c r="B87" s="34"/>
      <c r="C87" s="35"/>
      <c r="D87" s="35"/>
    </row>
    <row r="88" spans="1:4" s="64" customFormat="1">
      <c r="A88" s="34"/>
      <c r="B88" s="34"/>
      <c r="C88" s="35"/>
      <c r="D88" s="35"/>
    </row>
    <row r="89" spans="1:4" s="64" customFormat="1">
      <c r="A89" s="34"/>
      <c r="B89" s="34"/>
      <c r="C89" s="35"/>
      <c r="D89" s="35"/>
    </row>
    <row r="90" spans="1:4" s="64" customFormat="1">
      <c r="A90" s="34"/>
      <c r="B90" s="34"/>
      <c r="C90" s="35"/>
      <c r="D90" s="35"/>
    </row>
    <row r="91" spans="1:4" s="64" customFormat="1">
      <c r="A91" s="34"/>
      <c r="B91" s="34"/>
      <c r="C91" s="35"/>
      <c r="D91" s="35"/>
    </row>
    <row r="92" spans="1:4" s="64" customFormat="1">
      <c r="A92" s="34"/>
      <c r="B92" s="34"/>
      <c r="C92" s="35"/>
      <c r="D92" s="35"/>
    </row>
    <row r="93" spans="1:4" s="64" customFormat="1">
      <c r="A93" s="34"/>
      <c r="B93" s="34"/>
      <c r="C93" s="35"/>
      <c r="D93" s="35"/>
    </row>
    <row r="94" spans="1:4" s="64" customFormat="1">
      <c r="A94" s="34"/>
      <c r="B94" s="34"/>
      <c r="C94" s="35"/>
      <c r="D94" s="35"/>
    </row>
    <row r="95" spans="1:4" s="64" customFormat="1">
      <c r="A95" s="34"/>
      <c r="B95" s="34"/>
      <c r="C95" s="35"/>
      <c r="D95" s="35"/>
    </row>
    <row r="96" spans="1:4" s="64" customFormat="1">
      <c r="A96" s="34"/>
      <c r="B96" s="34"/>
      <c r="C96" s="35"/>
      <c r="D96" s="35"/>
    </row>
    <row r="97" spans="1:4" s="64" customFormat="1">
      <c r="A97" s="34"/>
      <c r="B97" s="34"/>
      <c r="C97" s="35"/>
      <c r="D97" s="35"/>
    </row>
    <row r="98" spans="1:4" s="64" customFormat="1">
      <c r="A98" s="34"/>
      <c r="B98" s="34"/>
      <c r="C98" s="35"/>
      <c r="D98" s="35"/>
    </row>
    <row r="99" spans="1:4" s="64" customFormat="1">
      <c r="A99" s="34"/>
      <c r="B99" s="34"/>
      <c r="C99" s="35"/>
      <c r="D99" s="35"/>
    </row>
    <row r="100" spans="1:4" s="64" customFormat="1">
      <c r="A100" s="34"/>
      <c r="B100" s="34"/>
      <c r="C100" s="35"/>
      <c r="D100" s="35"/>
    </row>
    <row r="101" spans="1:4" s="64" customFormat="1">
      <c r="A101" s="34"/>
      <c r="B101" s="34"/>
      <c r="C101" s="35"/>
      <c r="D101" s="35"/>
    </row>
    <row r="102" spans="1:4" s="64" customFormat="1">
      <c r="A102" s="34"/>
      <c r="B102" s="34"/>
      <c r="C102" s="35"/>
      <c r="D102" s="35"/>
    </row>
    <row r="103" spans="1:4" s="64" customFormat="1">
      <c r="A103" s="34"/>
      <c r="B103" s="34"/>
      <c r="C103" s="35"/>
      <c r="D103" s="35"/>
    </row>
    <row r="104" spans="1:4" s="64" customFormat="1">
      <c r="A104" s="34"/>
      <c r="B104" s="34"/>
      <c r="C104" s="35"/>
      <c r="D104" s="35"/>
    </row>
    <row r="105" spans="1:4" s="64" customFormat="1">
      <c r="A105" s="34"/>
      <c r="B105" s="34"/>
      <c r="C105" s="35"/>
      <c r="D105" s="35"/>
    </row>
    <row r="106" spans="1:4" s="64" customFormat="1">
      <c r="A106" s="34"/>
      <c r="B106" s="34"/>
      <c r="C106" s="35"/>
      <c r="D106" s="35"/>
    </row>
    <row r="107" spans="1:4" s="64" customFormat="1">
      <c r="A107" s="34"/>
      <c r="B107" s="34"/>
      <c r="C107" s="35"/>
      <c r="D107" s="35"/>
    </row>
    <row r="108" spans="1:4" s="64" customFormat="1">
      <c r="A108" s="34"/>
      <c r="B108" s="34"/>
      <c r="C108" s="35"/>
      <c r="D108" s="35"/>
    </row>
    <row r="109" spans="1:4" s="64" customFormat="1">
      <c r="A109" s="34"/>
      <c r="B109" s="34"/>
      <c r="C109" s="35"/>
      <c r="D109" s="35"/>
    </row>
    <row r="110" spans="1:4" s="64" customFormat="1">
      <c r="A110" s="34"/>
      <c r="B110" s="34"/>
      <c r="C110" s="35"/>
      <c r="D110" s="35"/>
    </row>
    <row r="111" spans="1:4" s="64" customFormat="1">
      <c r="A111" s="34"/>
      <c r="B111" s="34"/>
      <c r="C111" s="35"/>
      <c r="D111" s="35"/>
    </row>
    <row r="112" spans="1:4" s="64" customFormat="1">
      <c r="A112" s="34"/>
      <c r="B112" s="34"/>
      <c r="C112" s="35"/>
      <c r="D112" s="35"/>
    </row>
    <row r="113" spans="1:4" s="64" customFormat="1">
      <c r="A113" s="34"/>
      <c r="B113" s="34"/>
      <c r="C113" s="35"/>
      <c r="D113" s="35"/>
    </row>
    <row r="114" spans="1:4" s="64" customFormat="1">
      <c r="A114" s="34"/>
      <c r="B114" s="34"/>
      <c r="C114" s="35"/>
      <c r="D114" s="35"/>
    </row>
    <row r="115" spans="1:4" s="64" customFormat="1">
      <c r="A115" s="34"/>
      <c r="B115" s="34"/>
      <c r="C115" s="35"/>
      <c r="D115" s="35"/>
    </row>
    <row r="116" spans="1:4" s="64" customFormat="1">
      <c r="A116" s="34"/>
      <c r="B116" s="34"/>
      <c r="C116" s="35"/>
      <c r="D116" s="35"/>
    </row>
    <row r="117" spans="1:4" s="64" customFormat="1">
      <c r="A117" s="34"/>
      <c r="B117" s="34"/>
      <c r="C117" s="35"/>
      <c r="D117" s="35"/>
    </row>
    <row r="118" spans="1:4" s="64" customFormat="1">
      <c r="A118" s="34"/>
      <c r="B118" s="34"/>
      <c r="C118" s="35"/>
      <c r="D118" s="35"/>
    </row>
    <row r="119" spans="1:4" s="64" customFormat="1">
      <c r="A119" s="34"/>
      <c r="B119" s="34"/>
      <c r="C119" s="35"/>
      <c r="D119" s="35"/>
    </row>
    <row r="120" spans="1:4" s="64" customFormat="1">
      <c r="A120" s="34"/>
      <c r="B120" s="34"/>
      <c r="C120" s="35"/>
      <c r="D120" s="35"/>
    </row>
    <row r="121" spans="1:4" s="64" customFormat="1">
      <c r="A121" s="34"/>
      <c r="B121" s="34"/>
      <c r="C121" s="35"/>
      <c r="D121" s="35"/>
    </row>
    <row r="122" spans="1:4" s="64" customFormat="1">
      <c r="A122" s="34"/>
      <c r="B122" s="34"/>
      <c r="C122" s="35"/>
      <c r="D122" s="35"/>
    </row>
    <row r="123" spans="1:4" s="64" customFormat="1">
      <c r="A123" s="34"/>
      <c r="B123" s="34"/>
      <c r="C123" s="35"/>
      <c r="D123" s="35"/>
    </row>
    <row r="124" spans="1:4" s="64" customFormat="1">
      <c r="A124" s="34"/>
      <c r="B124" s="34"/>
      <c r="C124" s="35"/>
      <c r="D124" s="35"/>
    </row>
    <row r="125" spans="1:4" s="64" customFormat="1">
      <c r="A125" s="34"/>
      <c r="B125" s="34"/>
      <c r="C125" s="35"/>
      <c r="D125" s="35"/>
    </row>
    <row r="126" spans="1:4" s="64" customFormat="1">
      <c r="A126" s="34"/>
      <c r="B126" s="34"/>
      <c r="C126" s="35"/>
      <c r="D126" s="35"/>
    </row>
    <row r="127" spans="1:4" s="64" customFormat="1">
      <c r="A127" s="34"/>
      <c r="B127" s="34"/>
      <c r="C127" s="35"/>
      <c r="D127" s="35"/>
    </row>
    <row r="128" spans="1:4" s="64" customFormat="1">
      <c r="A128" s="34"/>
      <c r="B128" s="34"/>
      <c r="C128" s="35"/>
      <c r="D128" s="35"/>
    </row>
    <row r="129" spans="1:4" s="64" customFormat="1">
      <c r="A129" s="34"/>
      <c r="B129" s="34"/>
      <c r="C129" s="35"/>
      <c r="D129" s="35"/>
    </row>
    <row r="130" spans="1:4" s="64" customFormat="1">
      <c r="A130" s="34"/>
      <c r="B130" s="34"/>
      <c r="C130" s="35"/>
      <c r="D130" s="35"/>
    </row>
    <row r="131" spans="1:4" s="64" customFormat="1">
      <c r="A131" s="34"/>
      <c r="B131" s="34"/>
      <c r="C131" s="35"/>
      <c r="D131" s="35"/>
    </row>
    <row r="132" spans="1:4" s="64" customFormat="1">
      <c r="A132" s="34"/>
      <c r="B132" s="34"/>
      <c r="C132" s="35"/>
      <c r="D132" s="35"/>
    </row>
    <row r="133" spans="1:4" s="64" customFormat="1">
      <c r="A133" s="34"/>
      <c r="B133" s="34"/>
      <c r="C133" s="35"/>
      <c r="D133" s="35"/>
    </row>
    <row r="134" spans="1:4" s="64" customFormat="1">
      <c r="A134" s="34"/>
      <c r="B134" s="34"/>
      <c r="C134" s="35"/>
      <c r="D134" s="35"/>
    </row>
    <row r="135" spans="1:4" s="64" customFormat="1">
      <c r="A135" s="34"/>
      <c r="B135" s="34"/>
      <c r="C135" s="35"/>
      <c r="D135" s="35"/>
    </row>
    <row r="136" spans="1:4" s="64" customFormat="1">
      <c r="A136" s="34"/>
      <c r="B136" s="34"/>
      <c r="C136" s="35"/>
      <c r="D136" s="35"/>
    </row>
    <row r="137" spans="1:4" s="64" customFormat="1">
      <c r="A137" s="34"/>
      <c r="B137" s="34"/>
      <c r="C137" s="35"/>
      <c r="D137" s="35"/>
    </row>
    <row r="138" spans="1:4" s="64" customFormat="1">
      <c r="A138" s="34"/>
      <c r="B138" s="34"/>
      <c r="C138" s="35"/>
      <c r="D138" s="35"/>
    </row>
    <row r="139" spans="1:4" s="64" customFormat="1">
      <c r="A139" s="34"/>
      <c r="B139" s="34"/>
      <c r="C139" s="35"/>
      <c r="D139" s="35"/>
    </row>
    <row r="140" spans="1:4" s="64" customFormat="1">
      <c r="A140" s="34"/>
      <c r="B140" s="34"/>
      <c r="C140" s="35"/>
      <c r="D140" s="35"/>
    </row>
    <row r="141" spans="1:4" s="64" customFormat="1">
      <c r="A141" s="34"/>
      <c r="B141" s="34"/>
      <c r="C141" s="35"/>
      <c r="D141" s="35"/>
    </row>
    <row r="142" spans="1:4" s="64" customFormat="1">
      <c r="A142" s="34"/>
      <c r="B142" s="34"/>
      <c r="C142" s="35"/>
      <c r="D142" s="35"/>
    </row>
    <row r="143" spans="1:4" s="64" customFormat="1">
      <c r="A143" s="34"/>
      <c r="B143" s="34"/>
      <c r="C143" s="35"/>
      <c r="D143" s="35"/>
    </row>
    <row r="144" spans="1:4" s="64" customFormat="1">
      <c r="A144" s="34"/>
      <c r="B144" s="34"/>
      <c r="C144" s="35"/>
      <c r="D144" s="35"/>
    </row>
    <row r="145" spans="1:4" s="64" customFormat="1">
      <c r="A145" s="34"/>
      <c r="B145" s="34"/>
      <c r="C145" s="35"/>
      <c r="D145" s="35"/>
    </row>
    <row r="146" spans="1:4" s="64" customFormat="1">
      <c r="A146" s="34"/>
      <c r="B146" s="34"/>
      <c r="C146" s="35"/>
      <c r="D146" s="35"/>
    </row>
    <row r="147" spans="1:4" s="64" customFormat="1">
      <c r="A147" s="34"/>
      <c r="B147" s="34"/>
      <c r="C147" s="35"/>
      <c r="D147" s="35"/>
    </row>
    <row r="148" spans="1:4" s="64" customFormat="1">
      <c r="A148" s="34"/>
      <c r="B148" s="34"/>
      <c r="C148" s="35"/>
      <c r="D148" s="35"/>
    </row>
    <row r="149" spans="1:4" s="64" customFormat="1">
      <c r="A149" s="34"/>
      <c r="B149" s="34"/>
      <c r="C149" s="35"/>
      <c r="D149" s="35"/>
    </row>
    <row r="150" spans="1:4" s="64" customFormat="1">
      <c r="A150" s="34"/>
      <c r="B150" s="34"/>
      <c r="C150" s="35"/>
      <c r="D150" s="35"/>
    </row>
    <row r="151" spans="1:4" s="64" customFormat="1">
      <c r="A151" s="34"/>
      <c r="B151" s="34"/>
      <c r="C151" s="35"/>
      <c r="D151" s="35"/>
    </row>
    <row r="152" spans="1:4" s="64" customFormat="1">
      <c r="A152" s="34"/>
      <c r="B152" s="34"/>
      <c r="C152" s="35"/>
      <c r="D152" s="35"/>
    </row>
    <row r="153" spans="1:4" s="64" customFormat="1">
      <c r="A153" s="34"/>
      <c r="B153" s="34"/>
      <c r="C153" s="35"/>
      <c r="D153" s="35"/>
    </row>
    <row r="154" spans="1:4" s="64" customFormat="1">
      <c r="A154" s="34"/>
      <c r="B154" s="34"/>
      <c r="C154" s="35"/>
      <c r="D154" s="35"/>
    </row>
    <row r="155" spans="1:4" s="64" customFormat="1">
      <c r="A155" s="34"/>
      <c r="B155" s="34"/>
      <c r="C155" s="35"/>
      <c r="D155" s="35"/>
    </row>
    <row r="156" spans="1:4" s="64" customFormat="1">
      <c r="A156" s="34"/>
      <c r="B156" s="34"/>
      <c r="C156" s="35"/>
      <c r="D156" s="35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>
    <tabColor rgb="FF92D050"/>
  </sheetPr>
  <dimension ref="A1:S177"/>
  <sheetViews>
    <sheetView showGridLines="0" zoomScaleNormal="100" workbookViewId="0">
      <selection activeCell="D42" sqref="D42"/>
    </sheetView>
  </sheetViews>
  <sheetFormatPr defaultColWidth="9.1796875" defaultRowHeight="12"/>
  <cols>
    <col min="1" max="1" width="36.54296875" style="34" bestFit="1" customWidth="1"/>
    <col min="2" max="2" width="18.54296875" style="34" customWidth="1"/>
    <col min="3" max="3" width="10.453125" style="35" customWidth="1"/>
    <col min="4" max="4" width="10.7265625" style="36" customWidth="1"/>
    <col min="5" max="6" width="9.26953125" style="34" customWidth="1"/>
    <col min="7" max="13" width="9.1796875" style="34" customWidth="1"/>
    <col min="14" max="15" width="9.1796875" style="34" hidden="1" customWidth="1"/>
    <col min="16" max="19" width="9.1796875" style="34" customWidth="1"/>
    <col min="20" max="16384" width="9.1796875" style="34"/>
  </cols>
  <sheetData>
    <row r="1" spans="1:4" s="90" customFormat="1" ht="9">
      <c r="B1" s="98"/>
      <c r="C1" s="98"/>
      <c r="D1" s="98"/>
    </row>
    <row r="2" spans="1:4" s="90" customFormat="1">
      <c r="A2" s="459" t="s">
        <v>217</v>
      </c>
      <c r="B2" s="467" t="s">
        <v>67</v>
      </c>
      <c r="C2" s="469" t="s">
        <v>1556</v>
      </c>
      <c r="D2" s="469" t="s">
        <v>1249</v>
      </c>
    </row>
    <row r="3" spans="1:4" s="90" customFormat="1" ht="21">
      <c r="A3" s="444" t="s">
        <v>20</v>
      </c>
      <c r="B3" s="460" t="s">
        <v>67</v>
      </c>
      <c r="C3" s="445" t="s">
        <v>360</v>
      </c>
      <c r="D3" s="445" t="s">
        <v>360</v>
      </c>
    </row>
    <row r="4" spans="1:4" s="90" customFormat="1" ht="10.5">
      <c r="A4" s="483" t="s">
        <v>361</v>
      </c>
      <c r="B4" s="484" t="s">
        <v>230</v>
      </c>
      <c r="C4" s="485" t="s">
        <v>1634</v>
      </c>
      <c r="D4" s="486" t="s">
        <v>1375</v>
      </c>
    </row>
    <row r="5" spans="1:4" s="90" customFormat="1" ht="10.5">
      <c r="A5" s="483" t="s">
        <v>362</v>
      </c>
      <c r="B5" s="484" t="s">
        <v>232</v>
      </c>
      <c r="C5" s="485" t="s">
        <v>1635</v>
      </c>
      <c r="D5" s="486" t="s">
        <v>1376</v>
      </c>
    </row>
    <row r="6" spans="1:4" s="90" customFormat="1" ht="10.5">
      <c r="A6" s="483" t="s">
        <v>363</v>
      </c>
      <c r="B6" s="484" t="s">
        <v>233</v>
      </c>
      <c r="C6" s="485" t="s">
        <v>461</v>
      </c>
      <c r="D6" s="486" t="s">
        <v>1377</v>
      </c>
    </row>
    <row r="7" spans="1:4" s="90" customFormat="1" ht="10.5">
      <c r="A7" s="483" t="s">
        <v>364</v>
      </c>
      <c r="B7" s="484" t="s">
        <v>236</v>
      </c>
      <c r="C7" s="485" t="s">
        <v>1636</v>
      </c>
      <c r="D7" s="486" t="s">
        <v>1378</v>
      </c>
    </row>
    <row r="8" spans="1:4" s="90" customFormat="1" ht="10.5">
      <c r="A8" s="483" t="s">
        <v>365</v>
      </c>
      <c r="B8" s="484" t="s">
        <v>89</v>
      </c>
      <c r="C8" s="485" t="s">
        <v>1637</v>
      </c>
      <c r="D8" s="486" t="s">
        <v>1379</v>
      </c>
    </row>
    <row r="9" spans="1:4" s="90" customFormat="1" ht="10.5">
      <c r="A9" s="487" t="s">
        <v>1189</v>
      </c>
      <c r="B9" s="484" t="s">
        <v>247</v>
      </c>
      <c r="C9" s="488" t="s">
        <v>1638</v>
      </c>
      <c r="D9" s="489" t="s">
        <v>1245</v>
      </c>
    </row>
    <row r="10" spans="1:4" s="90" customFormat="1" ht="10.5">
      <c r="A10" s="483" t="s">
        <v>1211</v>
      </c>
      <c r="B10" s="484" t="s">
        <v>329</v>
      </c>
      <c r="C10" s="485" t="s">
        <v>1639</v>
      </c>
      <c r="D10" s="486" t="s">
        <v>1314</v>
      </c>
    </row>
    <row r="11" spans="1:4" s="90" customFormat="1" ht="10.5">
      <c r="A11" s="487" t="s">
        <v>1212</v>
      </c>
      <c r="B11" s="484" t="s">
        <v>1200</v>
      </c>
      <c r="C11" s="488" t="s">
        <v>1640</v>
      </c>
      <c r="D11" s="489" t="s">
        <v>1380</v>
      </c>
    </row>
    <row r="12" spans="1:4" s="90" customFormat="1" ht="10.5">
      <c r="A12" s="496" t="s">
        <v>1115</v>
      </c>
      <c r="B12" s="484" t="s">
        <v>297</v>
      </c>
      <c r="C12" s="485" t="s">
        <v>1641</v>
      </c>
      <c r="D12" s="486" t="s">
        <v>1382</v>
      </c>
    </row>
    <row r="13" spans="1:4" s="90" customFormat="1" ht="10.5">
      <c r="A13" s="496" t="s">
        <v>366</v>
      </c>
      <c r="B13" s="484" t="s">
        <v>1214</v>
      </c>
      <c r="C13" s="485" t="s">
        <v>1642</v>
      </c>
      <c r="D13" s="486" t="s">
        <v>1383</v>
      </c>
    </row>
    <row r="14" spans="1:4" s="90" customFormat="1" ht="21">
      <c r="A14" s="487" t="s">
        <v>1381</v>
      </c>
      <c r="B14" s="484" t="s">
        <v>1215</v>
      </c>
      <c r="C14" s="497" t="s">
        <v>1643</v>
      </c>
      <c r="D14" s="498" t="s">
        <v>1384</v>
      </c>
    </row>
    <row r="15" spans="1:4" s="90" customFormat="1" ht="9">
      <c r="B15" s="98"/>
      <c r="C15" s="98"/>
      <c r="D15" s="98"/>
    </row>
    <row r="16" spans="1:4" s="90" customFormat="1" ht="9">
      <c r="B16" s="98"/>
      <c r="C16" s="98"/>
      <c r="D16" s="98"/>
    </row>
    <row r="17" spans="3:4" s="90" customFormat="1" ht="9">
      <c r="C17" s="98"/>
      <c r="D17" s="98"/>
    </row>
    <row r="18" spans="3:4" s="90" customFormat="1" ht="9">
      <c r="C18" s="98"/>
      <c r="D18" s="98"/>
    </row>
    <row r="19" spans="3:4" s="90" customFormat="1" ht="9">
      <c r="C19" s="98"/>
      <c r="D19" s="98"/>
    </row>
    <row r="20" spans="3:4" s="90" customFormat="1" ht="9">
      <c r="C20" s="98"/>
      <c r="D20" s="98"/>
    </row>
    <row r="21" spans="3:4" s="90" customFormat="1" ht="9">
      <c r="C21" s="98"/>
      <c r="D21" s="98"/>
    </row>
    <row r="22" spans="3:4" s="90" customFormat="1" ht="9">
      <c r="C22" s="98"/>
      <c r="D22" s="98"/>
    </row>
    <row r="23" spans="3:4" s="90" customFormat="1" ht="9">
      <c r="C23" s="98"/>
      <c r="D23" s="98"/>
    </row>
    <row r="24" spans="3:4" s="90" customFormat="1" ht="9">
      <c r="C24" s="98"/>
      <c r="D24" s="98"/>
    </row>
    <row r="25" spans="3:4" s="90" customFormat="1" ht="9">
      <c r="C25" s="98"/>
      <c r="D25" s="98"/>
    </row>
    <row r="26" spans="3:4" s="90" customFormat="1" ht="9">
      <c r="C26" s="98"/>
      <c r="D26" s="98"/>
    </row>
    <row r="27" spans="3:4" s="90" customFormat="1" ht="9">
      <c r="C27" s="98"/>
      <c r="D27" s="98"/>
    </row>
    <row r="28" spans="3:4" s="90" customFormat="1" ht="9">
      <c r="C28" s="98"/>
      <c r="D28" s="98"/>
    </row>
    <row r="29" spans="3:4" s="90" customFormat="1" ht="9">
      <c r="C29" s="98"/>
      <c r="D29" s="98"/>
    </row>
    <row r="30" spans="3:4" s="90" customFormat="1" ht="9">
      <c r="C30" s="98"/>
      <c r="D30" s="98"/>
    </row>
    <row r="31" spans="3:4" s="90" customFormat="1" ht="9">
      <c r="C31" s="98"/>
      <c r="D31" s="98"/>
    </row>
    <row r="32" spans="3:4" s="90" customFormat="1" ht="9">
      <c r="C32" s="98"/>
      <c r="D32" s="98"/>
    </row>
    <row r="33" spans="3:4" s="90" customFormat="1" ht="9">
      <c r="C33" s="98"/>
      <c r="D33" s="98"/>
    </row>
    <row r="34" spans="3:4" s="90" customFormat="1" ht="9">
      <c r="C34" s="98"/>
      <c r="D34" s="98"/>
    </row>
    <row r="35" spans="3:4" s="90" customFormat="1" ht="9">
      <c r="C35" s="98"/>
      <c r="D35" s="98"/>
    </row>
    <row r="36" spans="3:4" s="90" customFormat="1" ht="9">
      <c r="C36" s="98"/>
      <c r="D36" s="98"/>
    </row>
    <row r="37" spans="3:4" s="90" customFormat="1" ht="9">
      <c r="C37" s="98"/>
      <c r="D37" s="98"/>
    </row>
    <row r="38" spans="3:4" s="90" customFormat="1" ht="9">
      <c r="C38" s="98"/>
      <c r="D38" s="98"/>
    </row>
    <row r="39" spans="3:4" s="90" customFormat="1" ht="9">
      <c r="C39" s="98"/>
      <c r="D39" s="98"/>
    </row>
    <row r="40" spans="3:4" s="90" customFormat="1" ht="9">
      <c r="C40" s="98"/>
      <c r="D40" s="98"/>
    </row>
    <row r="41" spans="3:4" s="90" customFormat="1" ht="9">
      <c r="C41" s="98"/>
      <c r="D41" s="98"/>
    </row>
    <row r="42" spans="3:4" s="90" customFormat="1" ht="9">
      <c r="C42" s="98"/>
      <c r="D42" s="98"/>
    </row>
    <row r="43" spans="3:4" s="90" customFormat="1" ht="9">
      <c r="C43" s="98"/>
      <c r="D43" s="98"/>
    </row>
    <row r="44" spans="3:4" s="90" customFormat="1" ht="9">
      <c r="C44" s="98"/>
      <c r="D44" s="98"/>
    </row>
    <row r="45" spans="3:4" s="90" customFormat="1" ht="9">
      <c r="C45" s="98"/>
      <c r="D45" s="98"/>
    </row>
    <row r="46" spans="3:4" s="90" customFormat="1" ht="9">
      <c r="C46" s="98"/>
      <c r="D46" s="98"/>
    </row>
    <row r="47" spans="3:4" s="90" customFormat="1" ht="9">
      <c r="C47" s="98"/>
      <c r="D47" s="98"/>
    </row>
    <row r="48" spans="3:4" s="90" customFormat="1" ht="9">
      <c r="C48" s="98"/>
      <c r="D48" s="98"/>
    </row>
    <row r="49" spans="3:4" s="90" customFormat="1" ht="9">
      <c r="C49" s="98"/>
      <c r="D49" s="98"/>
    </row>
    <row r="50" spans="3:4" s="90" customFormat="1" ht="9">
      <c r="C50" s="98"/>
      <c r="D50" s="98"/>
    </row>
    <row r="51" spans="3:4" s="90" customFormat="1" ht="9">
      <c r="C51" s="98"/>
      <c r="D51" s="98"/>
    </row>
    <row r="52" spans="3:4" s="90" customFormat="1" ht="9">
      <c r="C52" s="98"/>
      <c r="D52" s="98"/>
    </row>
    <row r="53" spans="3:4" s="90" customFormat="1" ht="9">
      <c r="C53" s="98"/>
      <c r="D53" s="98"/>
    </row>
    <row r="54" spans="3:4" s="90" customFormat="1" ht="9">
      <c r="C54" s="98"/>
      <c r="D54" s="98"/>
    </row>
    <row r="55" spans="3:4" s="90" customFormat="1" ht="9">
      <c r="C55" s="98"/>
      <c r="D55" s="98"/>
    </row>
    <row r="56" spans="3:4" s="90" customFormat="1" ht="9">
      <c r="C56" s="98"/>
      <c r="D56" s="98"/>
    </row>
    <row r="57" spans="3:4" s="90" customFormat="1" ht="9">
      <c r="C57" s="98"/>
      <c r="D57" s="98"/>
    </row>
    <row r="58" spans="3:4" s="90" customFormat="1" ht="9">
      <c r="C58" s="98"/>
      <c r="D58" s="98"/>
    </row>
    <row r="59" spans="3:4" s="90" customFormat="1" ht="9">
      <c r="C59" s="98"/>
      <c r="D59" s="98"/>
    </row>
    <row r="60" spans="3:4" s="90" customFormat="1" ht="9">
      <c r="C60" s="98"/>
      <c r="D60" s="98"/>
    </row>
    <row r="61" spans="3:4" s="90" customFormat="1" ht="9">
      <c r="C61" s="98"/>
      <c r="D61" s="98"/>
    </row>
    <row r="62" spans="3:4" s="90" customFormat="1" ht="9">
      <c r="C62" s="98"/>
      <c r="D62" s="98"/>
    </row>
    <row r="63" spans="3:4" s="90" customFormat="1" ht="9">
      <c r="C63" s="98"/>
      <c r="D63" s="98"/>
    </row>
    <row r="64" spans="3:4" s="90" customFormat="1" ht="9">
      <c r="C64" s="98"/>
      <c r="D64" s="98"/>
    </row>
    <row r="65" spans="1:4" s="90" customFormat="1" ht="9">
      <c r="C65" s="98"/>
      <c r="D65" s="98"/>
    </row>
    <row r="66" spans="1:4" s="90" customFormat="1" ht="9">
      <c r="C66" s="98"/>
      <c r="D66" s="98"/>
    </row>
    <row r="67" spans="1:4" s="90" customFormat="1" ht="9">
      <c r="C67" s="98"/>
      <c r="D67" s="98"/>
    </row>
    <row r="68" spans="1:4" s="90" customFormat="1" ht="9">
      <c r="C68" s="98"/>
      <c r="D68" s="98"/>
    </row>
    <row r="69" spans="1:4" s="90" customFormat="1" ht="9">
      <c r="C69" s="98"/>
      <c r="D69" s="98"/>
    </row>
    <row r="70" spans="1:4" s="90" customFormat="1" ht="9">
      <c r="C70" s="98"/>
      <c r="D70" s="98"/>
    </row>
    <row r="71" spans="1:4" s="90" customFormat="1" ht="9">
      <c r="C71" s="98"/>
      <c r="D71" s="98"/>
    </row>
    <row r="72" spans="1:4" s="90" customFormat="1" ht="9">
      <c r="C72" s="98"/>
      <c r="D72" s="98"/>
    </row>
    <row r="73" spans="1:4" s="90" customFormat="1" ht="9">
      <c r="C73" s="98"/>
      <c r="D73" s="98"/>
    </row>
    <row r="74" spans="1:4" s="90" customFormat="1" ht="9">
      <c r="C74" s="98"/>
      <c r="D74" s="98"/>
    </row>
    <row r="75" spans="1:4" s="90" customFormat="1" ht="9">
      <c r="C75" s="98"/>
      <c r="D75" s="98"/>
    </row>
    <row r="76" spans="1:4" s="90" customFormat="1" ht="9">
      <c r="C76" s="98"/>
      <c r="D76" s="98"/>
    </row>
    <row r="77" spans="1:4" s="43" customFormat="1" ht="3.5">
      <c r="A77" s="65"/>
      <c r="B77" s="65"/>
      <c r="C77" s="80"/>
      <c r="D77" s="80"/>
    </row>
    <row r="90" spans="1:19" s="64" customFormat="1">
      <c r="A90" s="34"/>
      <c r="B90" s="34"/>
      <c r="C90" s="35"/>
      <c r="D90" s="36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</row>
    <row r="91" spans="1:19" s="64" customFormat="1">
      <c r="A91" s="34"/>
      <c r="B91" s="34"/>
      <c r="C91" s="35"/>
      <c r="D91" s="36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</row>
    <row r="92" spans="1:19" s="64" customFormat="1">
      <c r="A92" s="34"/>
      <c r="B92" s="34"/>
      <c r="C92" s="35"/>
      <c r="D92" s="36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</row>
    <row r="93" spans="1:19" s="64" customFormat="1">
      <c r="A93" s="34"/>
      <c r="B93" s="34"/>
      <c r="C93" s="35"/>
      <c r="D93" s="36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</row>
    <row r="94" spans="1:19" s="64" customFormat="1">
      <c r="A94" s="34"/>
      <c r="B94" s="34"/>
      <c r="C94" s="35"/>
      <c r="D94" s="36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</row>
    <row r="95" spans="1:19" s="64" customFormat="1">
      <c r="A95" s="34"/>
      <c r="B95" s="34"/>
      <c r="C95" s="35"/>
      <c r="D95" s="36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</row>
    <row r="96" spans="1:19" s="64" customFormat="1">
      <c r="A96" s="34"/>
      <c r="B96" s="34"/>
      <c r="C96" s="35"/>
      <c r="D96" s="36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</row>
    <row r="97" spans="1:19" s="64" customFormat="1">
      <c r="A97" s="34"/>
      <c r="B97" s="34"/>
      <c r="C97" s="35"/>
      <c r="D97" s="3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</row>
    <row r="98" spans="1:19" s="64" customFormat="1">
      <c r="A98" s="34"/>
      <c r="B98" s="34"/>
      <c r="C98" s="35"/>
      <c r="D98" s="3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</row>
    <row r="99" spans="1:19" s="64" customFormat="1">
      <c r="A99" s="34"/>
      <c r="B99" s="34"/>
      <c r="C99" s="35"/>
      <c r="D99" s="36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</row>
    <row r="100" spans="1:19" s="64" customFormat="1">
      <c r="A100" s="34"/>
      <c r="B100" s="34"/>
      <c r="C100" s="35"/>
      <c r="D100" s="36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</row>
    <row r="101" spans="1:19" s="64" customFormat="1">
      <c r="A101" s="34"/>
      <c r="B101" s="34"/>
      <c r="C101" s="35"/>
      <c r="D101" s="36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</row>
    <row r="102" spans="1:19" s="64" customFormat="1">
      <c r="A102" s="34"/>
      <c r="B102" s="34"/>
      <c r="C102" s="35"/>
      <c r="D102" s="36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</row>
    <row r="103" spans="1:19" s="64" customFormat="1">
      <c r="A103" s="34"/>
      <c r="B103" s="34"/>
      <c r="C103" s="35"/>
      <c r="D103" s="36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</row>
    <row r="104" spans="1:19" s="64" customFormat="1">
      <c r="A104" s="34"/>
      <c r="B104" s="34"/>
      <c r="C104" s="35"/>
      <c r="D104" s="36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</row>
    <row r="105" spans="1:19" s="64" customFormat="1">
      <c r="A105" s="34"/>
      <c r="B105" s="34"/>
      <c r="C105" s="35"/>
      <c r="D105" s="3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</row>
    <row r="106" spans="1:19" s="64" customFormat="1">
      <c r="A106" s="34"/>
      <c r="B106" s="34"/>
      <c r="C106" s="35"/>
      <c r="D106" s="36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</row>
    <row r="107" spans="1:19" s="64" customFormat="1">
      <c r="A107" s="34"/>
      <c r="B107" s="34"/>
      <c r="C107" s="35"/>
      <c r="D107" s="3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</row>
    <row r="108" spans="1:19" s="64" customFormat="1">
      <c r="A108" s="34"/>
      <c r="B108" s="34"/>
      <c r="C108" s="35"/>
      <c r="D108" s="3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19" s="64" customFormat="1">
      <c r="A109" s="34"/>
      <c r="B109" s="34"/>
      <c r="C109" s="35"/>
      <c r="D109" s="3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s="64" customFormat="1">
      <c r="A110" s="34"/>
      <c r="B110" s="34"/>
      <c r="C110" s="35"/>
      <c r="D110" s="3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s="64" customFormat="1">
      <c r="A111" s="34"/>
      <c r="B111" s="34"/>
      <c r="C111" s="35"/>
      <c r="D111" s="3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s="64" customFormat="1">
      <c r="A112" s="34"/>
      <c r="B112" s="34"/>
      <c r="C112" s="35"/>
      <c r="D112" s="3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  <row r="113" spans="1:19" s="64" customFormat="1">
      <c r="A113" s="34"/>
      <c r="B113" s="34"/>
      <c r="C113" s="35"/>
      <c r="D113" s="3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64" customFormat="1">
      <c r="A114" s="34"/>
      <c r="B114" s="34"/>
      <c r="C114" s="35"/>
      <c r="D114" s="3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</row>
    <row r="115" spans="1:19" s="64" customFormat="1">
      <c r="A115" s="34"/>
      <c r="B115" s="34"/>
      <c r="C115" s="35"/>
      <c r="D115" s="3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</row>
    <row r="116" spans="1:19" s="64" customFormat="1">
      <c r="A116" s="34"/>
      <c r="B116" s="34"/>
      <c r="C116" s="35"/>
      <c r="D116" s="3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</row>
    <row r="117" spans="1:19" s="64" customFormat="1">
      <c r="A117" s="34"/>
      <c r="B117" s="34"/>
      <c r="C117" s="35"/>
      <c r="D117" s="3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</row>
    <row r="118" spans="1:19" s="64" customFormat="1">
      <c r="A118" s="34"/>
      <c r="B118" s="34"/>
      <c r="C118" s="35"/>
      <c r="D118" s="3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s="64" customFormat="1">
      <c r="A119" s="34"/>
      <c r="B119" s="34"/>
      <c r="C119" s="35"/>
      <c r="D119" s="3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</row>
    <row r="120" spans="1:19" s="64" customFormat="1">
      <c r="A120" s="34"/>
      <c r="B120" s="34"/>
      <c r="C120" s="35"/>
      <c r="D120" s="3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</row>
    <row r="121" spans="1:19" s="64" customFormat="1">
      <c r="A121" s="34"/>
      <c r="B121" s="34"/>
      <c r="C121" s="35"/>
      <c r="D121" s="3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</row>
    <row r="122" spans="1:19" s="64" customFormat="1">
      <c r="A122" s="34"/>
      <c r="B122" s="34"/>
      <c r="C122" s="35"/>
      <c r="D122" s="3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</row>
    <row r="123" spans="1:19" s="64" customFormat="1">
      <c r="A123" s="34"/>
      <c r="B123" s="34"/>
      <c r="C123" s="35"/>
      <c r="D123" s="3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s="64" customFormat="1">
      <c r="A124" s="34"/>
      <c r="B124" s="34"/>
      <c r="C124" s="35"/>
      <c r="D124" s="3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</row>
    <row r="125" spans="1:19" s="64" customFormat="1">
      <c r="A125" s="34"/>
      <c r="B125" s="34"/>
      <c r="C125" s="35"/>
      <c r="D125" s="3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</row>
    <row r="126" spans="1:19" s="64" customFormat="1">
      <c r="A126" s="34"/>
      <c r="B126" s="34"/>
      <c r="C126" s="35"/>
      <c r="D126" s="3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</row>
    <row r="127" spans="1:19" s="64" customFormat="1">
      <c r="A127" s="34"/>
      <c r="B127" s="34"/>
      <c r="C127" s="35"/>
      <c r="D127" s="3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</row>
    <row r="128" spans="1:19" s="64" customFormat="1">
      <c r="A128" s="34"/>
      <c r="B128" s="34"/>
      <c r="C128" s="35"/>
      <c r="D128" s="3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s="64" customFormat="1">
      <c r="A129" s="34"/>
      <c r="B129" s="34"/>
      <c r="C129" s="35"/>
      <c r="D129" s="3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</row>
    <row r="130" spans="1:19" s="64" customFormat="1">
      <c r="A130" s="34"/>
      <c r="B130" s="34"/>
      <c r="C130" s="35"/>
      <c r="D130" s="3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s="64" customFormat="1">
      <c r="A131" s="34"/>
      <c r="B131" s="34"/>
      <c r="C131" s="35"/>
      <c r="D131" s="3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</row>
    <row r="132" spans="1:19" s="64" customFormat="1">
      <c r="A132" s="34"/>
      <c r="B132" s="34"/>
      <c r="C132" s="35"/>
      <c r="D132" s="3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</row>
    <row r="133" spans="1:19" s="64" customFormat="1">
      <c r="A133" s="34"/>
      <c r="B133" s="34"/>
      <c r="C133" s="35"/>
      <c r="D133" s="3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</row>
    <row r="134" spans="1:19" s="64" customFormat="1">
      <c r="A134" s="34"/>
      <c r="B134" s="34"/>
      <c r="C134" s="35"/>
      <c r="D134" s="3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</row>
    <row r="135" spans="1:19" s="64" customFormat="1">
      <c r="A135" s="34"/>
      <c r="B135" s="34"/>
      <c r="C135" s="35"/>
      <c r="D135" s="3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</row>
    <row r="136" spans="1:19" s="64" customFormat="1">
      <c r="A136" s="34"/>
      <c r="B136" s="34"/>
      <c r="C136" s="35"/>
      <c r="D136" s="3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</row>
    <row r="137" spans="1:19" s="64" customFormat="1">
      <c r="A137" s="34"/>
      <c r="B137" s="34"/>
      <c r="C137" s="35"/>
      <c r="D137" s="3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</row>
    <row r="138" spans="1:19" s="64" customFormat="1">
      <c r="A138" s="34"/>
      <c r="B138" s="34"/>
      <c r="C138" s="35"/>
      <c r="D138" s="3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</row>
    <row r="139" spans="1:19" s="64" customFormat="1">
      <c r="A139" s="34"/>
      <c r="B139" s="34"/>
      <c r="C139" s="35"/>
      <c r="D139" s="3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</row>
    <row r="140" spans="1:19" s="64" customFormat="1">
      <c r="A140" s="34"/>
      <c r="B140" s="34"/>
      <c r="C140" s="35"/>
      <c r="D140" s="3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</row>
    <row r="141" spans="1:19" s="64" customFormat="1">
      <c r="A141" s="34"/>
      <c r="B141" s="34"/>
      <c r="C141" s="35"/>
      <c r="D141" s="3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s="64" customFormat="1">
      <c r="A142" s="34"/>
      <c r="B142" s="34"/>
      <c r="C142" s="35"/>
      <c r="D142" s="3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</row>
    <row r="143" spans="1:19" s="64" customFormat="1">
      <c r="A143" s="34"/>
      <c r="B143" s="34"/>
      <c r="C143" s="35"/>
      <c r="D143" s="3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s="64" customFormat="1">
      <c r="A144" s="34"/>
      <c r="B144" s="34"/>
      <c r="C144" s="35"/>
      <c r="D144" s="3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</row>
    <row r="145" spans="1:19" s="64" customFormat="1">
      <c r="A145" s="34"/>
      <c r="B145" s="34"/>
      <c r="C145" s="35"/>
      <c r="D145" s="3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</row>
    <row r="146" spans="1:19" s="64" customFormat="1">
      <c r="A146" s="34"/>
      <c r="B146" s="34"/>
      <c r="C146" s="35"/>
      <c r="D146" s="3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</row>
    <row r="147" spans="1:19" s="64" customFormat="1">
      <c r="A147" s="34"/>
      <c r="B147" s="34"/>
      <c r="C147" s="35"/>
      <c r="D147" s="3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</row>
    <row r="148" spans="1:19" s="64" customFormat="1">
      <c r="A148" s="34"/>
      <c r="B148" s="34"/>
      <c r="C148" s="35"/>
      <c r="D148" s="3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</row>
    <row r="149" spans="1:19" s="64" customFormat="1">
      <c r="A149" s="34"/>
      <c r="B149" s="34"/>
      <c r="C149" s="35"/>
      <c r="D149" s="3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</row>
    <row r="150" spans="1:19" s="64" customFormat="1">
      <c r="A150" s="34"/>
      <c r="B150" s="34"/>
      <c r="C150" s="35"/>
      <c r="D150" s="3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</row>
    <row r="151" spans="1:19" s="64" customFormat="1">
      <c r="A151" s="34"/>
      <c r="B151" s="34"/>
      <c r="C151" s="35"/>
      <c r="D151" s="3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</row>
    <row r="152" spans="1:19" s="64" customFormat="1">
      <c r="A152" s="34"/>
      <c r="B152" s="34"/>
      <c r="C152" s="35"/>
      <c r="D152" s="3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</row>
    <row r="153" spans="1:19" s="64" customFormat="1">
      <c r="A153" s="34"/>
      <c r="B153" s="34"/>
      <c r="C153" s="35"/>
      <c r="D153" s="3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</row>
    <row r="154" spans="1:19" s="64" customFormat="1">
      <c r="A154" s="34"/>
      <c r="B154" s="34"/>
      <c r="C154" s="35"/>
      <c r="D154" s="3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s="64" customFormat="1">
      <c r="A155" s="34"/>
      <c r="B155" s="34"/>
      <c r="C155" s="35"/>
      <c r="D155" s="3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</row>
    <row r="156" spans="1:19" s="64" customFormat="1">
      <c r="A156" s="34"/>
      <c r="B156" s="34"/>
      <c r="C156" s="35"/>
      <c r="D156" s="3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1:19" s="64" customFormat="1">
      <c r="A157" s="34"/>
      <c r="B157" s="34"/>
      <c r="C157" s="35"/>
      <c r="D157" s="3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</row>
    <row r="158" spans="1:19" s="64" customFormat="1">
      <c r="A158" s="34"/>
      <c r="B158" s="34"/>
      <c r="C158" s="35"/>
      <c r="D158" s="3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s="64" customFormat="1">
      <c r="A159" s="34"/>
      <c r="B159" s="34"/>
      <c r="C159" s="35"/>
      <c r="D159" s="3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1:19" s="64" customFormat="1">
      <c r="A160" s="34"/>
      <c r="B160" s="34"/>
      <c r="C160" s="35"/>
      <c r="D160" s="3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s="64" customFormat="1">
      <c r="A161" s="34"/>
      <c r="B161" s="34"/>
      <c r="C161" s="35"/>
      <c r="D161" s="3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1:19" s="64" customFormat="1">
      <c r="A162" s="34"/>
      <c r="B162" s="34"/>
      <c r="C162" s="35"/>
      <c r="D162" s="3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1:19" s="64" customFormat="1">
      <c r="A163" s="34"/>
      <c r="B163" s="34"/>
      <c r="C163" s="35"/>
      <c r="D163" s="3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1:19" s="64" customFormat="1">
      <c r="A164" s="34"/>
      <c r="B164" s="34"/>
      <c r="C164" s="35"/>
      <c r="D164" s="3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s="64" customFormat="1">
      <c r="A165" s="34"/>
      <c r="B165" s="34"/>
      <c r="C165" s="35"/>
      <c r="D165" s="3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1:19" s="64" customFormat="1">
      <c r="A166" s="34"/>
      <c r="B166" s="34"/>
      <c r="C166" s="35"/>
      <c r="D166" s="3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1:19" s="64" customFormat="1">
      <c r="A167" s="34"/>
      <c r="B167" s="34"/>
      <c r="C167" s="35"/>
      <c r="D167" s="3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1:19" s="64" customFormat="1">
      <c r="A168" s="34"/>
      <c r="B168" s="34"/>
      <c r="C168" s="35"/>
      <c r="D168" s="3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1:19" s="64" customFormat="1">
      <c r="A169" s="34"/>
      <c r="B169" s="34"/>
      <c r="C169" s="35"/>
      <c r="D169" s="3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1:19" s="64" customFormat="1">
      <c r="A170" s="34"/>
      <c r="B170" s="34"/>
      <c r="C170" s="35"/>
      <c r="D170" s="3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1:19" s="64" customFormat="1">
      <c r="A171" s="34"/>
      <c r="B171" s="34"/>
      <c r="C171" s="35"/>
      <c r="D171" s="3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s="64" customFormat="1">
      <c r="A172" s="34"/>
      <c r="B172" s="34"/>
      <c r="C172" s="35"/>
      <c r="D172" s="3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1:19" s="64" customFormat="1">
      <c r="A173" s="34"/>
      <c r="B173" s="34"/>
      <c r="C173" s="35"/>
      <c r="D173" s="3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1:19" s="64" customFormat="1">
      <c r="A174" s="34"/>
      <c r="B174" s="34"/>
      <c r="C174" s="35"/>
      <c r="D174" s="3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1:19" s="64" customFormat="1">
      <c r="A175" s="34"/>
      <c r="B175" s="34"/>
      <c r="C175" s="35"/>
      <c r="D175" s="3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1:19" s="64" customFormat="1">
      <c r="A176" s="34"/>
      <c r="B176" s="34"/>
      <c r="C176" s="35"/>
      <c r="D176" s="3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1:19" s="64" customFormat="1">
      <c r="A177" s="34"/>
      <c r="B177" s="34"/>
      <c r="C177" s="35"/>
      <c r="D177" s="3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</sheetData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>
    <tabColor rgb="FF92D050"/>
  </sheetPr>
  <dimension ref="A2:F132"/>
  <sheetViews>
    <sheetView showGridLines="0" zoomScaleNormal="100" workbookViewId="0">
      <selection activeCell="A32" sqref="A32"/>
    </sheetView>
  </sheetViews>
  <sheetFormatPr defaultColWidth="9.1796875" defaultRowHeight="11.5"/>
  <cols>
    <col min="1" max="1" width="73.81640625" style="34" customWidth="1"/>
    <col min="2" max="2" width="11.453125" style="34" customWidth="1"/>
    <col min="3" max="4" width="9.26953125" style="35" customWidth="1"/>
    <col min="5" max="5" width="9.1796875" style="34" customWidth="1"/>
    <col min="6" max="16384" width="9.1796875" style="34"/>
  </cols>
  <sheetData>
    <row r="2" spans="1:6" ht="12">
      <c r="A2" s="459" t="s">
        <v>339</v>
      </c>
      <c r="B2" s="460"/>
      <c r="C2" s="469" t="s">
        <v>67</v>
      </c>
      <c r="D2" s="469" t="s">
        <v>67</v>
      </c>
      <c r="E2" s="469" t="s">
        <v>67</v>
      </c>
      <c r="F2" s="469" t="s">
        <v>67</v>
      </c>
    </row>
    <row r="3" spans="1:6">
      <c r="A3" s="444" t="s">
        <v>20</v>
      </c>
      <c r="B3" s="460"/>
      <c r="C3" s="445" t="s">
        <v>1487</v>
      </c>
      <c r="D3" s="445" t="s">
        <v>1276</v>
      </c>
      <c r="E3" s="445" t="s">
        <v>1488</v>
      </c>
      <c r="F3" s="445" t="s">
        <v>1277</v>
      </c>
    </row>
    <row r="4" spans="1:6">
      <c r="A4" s="483" t="s">
        <v>340</v>
      </c>
      <c r="B4" s="468" t="s">
        <v>230</v>
      </c>
      <c r="C4" s="485" t="s">
        <v>1272</v>
      </c>
      <c r="D4" s="486" t="s">
        <v>1159</v>
      </c>
      <c r="E4" s="485" t="s">
        <v>1268</v>
      </c>
      <c r="F4" s="486" t="s">
        <v>1366</v>
      </c>
    </row>
    <row r="5" spans="1:6">
      <c r="A5" s="524" t="s">
        <v>1140</v>
      </c>
      <c r="B5" s="468" t="s">
        <v>67</v>
      </c>
      <c r="C5" s="485" t="s">
        <v>84</v>
      </c>
      <c r="D5" s="486" t="s">
        <v>84</v>
      </c>
      <c r="E5" s="485" t="s">
        <v>84</v>
      </c>
      <c r="F5" s="486" t="s">
        <v>84</v>
      </c>
    </row>
    <row r="6" spans="1:6">
      <c r="A6" s="483" t="s">
        <v>341</v>
      </c>
      <c r="B6" s="468" t="s">
        <v>232</v>
      </c>
      <c r="C6" s="485" t="s">
        <v>1123</v>
      </c>
      <c r="D6" s="486" t="s">
        <v>1183</v>
      </c>
      <c r="E6" s="485" t="s">
        <v>202</v>
      </c>
      <c r="F6" s="486" t="s">
        <v>1119</v>
      </c>
    </row>
    <row r="7" spans="1:6">
      <c r="A7" s="524" t="s">
        <v>1140</v>
      </c>
      <c r="B7" s="468" t="s">
        <v>67</v>
      </c>
      <c r="C7" s="485" t="s">
        <v>84</v>
      </c>
      <c r="D7" s="486" t="s">
        <v>84</v>
      </c>
      <c r="E7" s="485" t="s">
        <v>84</v>
      </c>
      <c r="F7" s="486" t="s">
        <v>116</v>
      </c>
    </row>
    <row r="8" spans="1:6">
      <c r="A8" s="483" t="s">
        <v>331</v>
      </c>
      <c r="B8" s="468" t="s">
        <v>233</v>
      </c>
      <c r="C8" s="485" t="s">
        <v>1119</v>
      </c>
      <c r="D8" s="486" t="s">
        <v>234</v>
      </c>
      <c r="E8" s="485" t="s">
        <v>1625</v>
      </c>
      <c r="F8" s="486" t="s">
        <v>1181</v>
      </c>
    </row>
    <row r="9" spans="1:6">
      <c r="A9" s="487" t="s">
        <v>76</v>
      </c>
      <c r="B9" s="468" t="s">
        <v>1199</v>
      </c>
      <c r="C9" s="488" t="s">
        <v>1644</v>
      </c>
      <c r="D9" s="489" t="s">
        <v>1363</v>
      </c>
      <c r="E9" s="488" t="s">
        <v>1645</v>
      </c>
      <c r="F9" s="489" t="s">
        <v>1368</v>
      </c>
    </row>
    <row r="10" spans="1:6">
      <c r="A10" s="483" t="s">
        <v>1197</v>
      </c>
      <c r="B10" s="484" t="s">
        <v>329</v>
      </c>
      <c r="C10" s="485" t="s">
        <v>1183</v>
      </c>
      <c r="D10" s="486" t="s">
        <v>196</v>
      </c>
      <c r="E10" s="485" t="s">
        <v>1118</v>
      </c>
      <c r="F10" s="486" t="s">
        <v>337</v>
      </c>
    </row>
    <row r="11" spans="1:6">
      <c r="A11" s="487" t="s">
        <v>1198</v>
      </c>
      <c r="B11" s="468" t="s">
        <v>1646</v>
      </c>
      <c r="C11" s="488" t="s">
        <v>1184</v>
      </c>
      <c r="D11" s="489" t="s">
        <v>1364</v>
      </c>
      <c r="E11" s="488" t="s">
        <v>1647</v>
      </c>
      <c r="F11" s="489" t="s">
        <v>1322</v>
      </c>
    </row>
    <row r="12" spans="1:6">
      <c r="A12" s="483" t="s">
        <v>1136</v>
      </c>
      <c r="B12" s="484" t="s">
        <v>67</v>
      </c>
      <c r="C12" s="485" t="s">
        <v>190</v>
      </c>
      <c r="D12" s="486" t="s">
        <v>1151</v>
      </c>
      <c r="E12" s="485" t="s">
        <v>1370</v>
      </c>
      <c r="F12" s="486" t="s">
        <v>1233</v>
      </c>
    </row>
    <row r="13" spans="1:6">
      <c r="A13" s="483" t="s">
        <v>1137</v>
      </c>
      <c r="B13" s="484" t="s">
        <v>67</v>
      </c>
      <c r="C13" s="485" t="s">
        <v>1216</v>
      </c>
      <c r="D13" s="486" t="s">
        <v>1121</v>
      </c>
      <c r="E13" s="485" t="s">
        <v>1259</v>
      </c>
      <c r="F13" s="486" t="s">
        <v>1270</v>
      </c>
    </row>
    <row r="14" spans="1:6">
      <c r="A14" s="483" t="s">
        <v>1138</v>
      </c>
      <c r="B14" s="484" t="s">
        <v>67</v>
      </c>
      <c r="C14" s="485" t="s">
        <v>337</v>
      </c>
      <c r="D14" s="486" t="s">
        <v>1117</v>
      </c>
      <c r="E14" s="485" t="s">
        <v>1216</v>
      </c>
      <c r="F14" s="486" t="s">
        <v>1246</v>
      </c>
    </row>
    <row r="15" spans="1:6">
      <c r="A15" s="490" t="s">
        <v>86</v>
      </c>
      <c r="B15" s="468" t="s">
        <v>297</v>
      </c>
      <c r="C15" s="472" t="s">
        <v>1493</v>
      </c>
      <c r="D15" s="491" t="s">
        <v>1280</v>
      </c>
      <c r="E15" s="472" t="s">
        <v>1497</v>
      </c>
      <c r="F15" s="491" t="s">
        <v>1282</v>
      </c>
    </row>
    <row r="16" spans="1:6">
      <c r="A16" s="492" t="s">
        <v>1136</v>
      </c>
      <c r="B16" s="468" t="s">
        <v>67</v>
      </c>
      <c r="C16" s="465" t="s">
        <v>1288</v>
      </c>
      <c r="D16" s="493" t="s">
        <v>1342</v>
      </c>
      <c r="E16" s="465" t="s">
        <v>1595</v>
      </c>
      <c r="F16" s="493" t="s">
        <v>1344</v>
      </c>
    </row>
    <row r="17" spans="1:6">
      <c r="A17" s="492" t="s">
        <v>1137</v>
      </c>
      <c r="B17" s="468" t="s">
        <v>67</v>
      </c>
      <c r="C17" s="465" t="s">
        <v>1446</v>
      </c>
      <c r="D17" s="493" t="s">
        <v>1345</v>
      </c>
      <c r="E17" s="465" t="s">
        <v>1599</v>
      </c>
      <c r="F17" s="493" t="s">
        <v>1346</v>
      </c>
    </row>
    <row r="18" spans="1:6">
      <c r="A18" s="492" t="s">
        <v>1138</v>
      </c>
      <c r="B18" s="468" t="s">
        <v>67</v>
      </c>
      <c r="C18" s="465" t="s">
        <v>1182</v>
      </c>
      <c r="D18" s="493" t="s">
        <v>1222</v>
      </c>
      <c r="E18" s="465" t="s">
        <v>1601</v>
      </c>
      <c r="F18" s="493" t="s">
        <v>1286</v>
      </c>
    </row>
    <row r="19" spans="1:6">
      <c r="A19" s="490" t="s">
        <v>1188</v>
      </c>
      <c r="B19" s="468" t="s">
        <v>1203</v>
      </c>
      <c r="C19" s="472" t="s">
        <v>1617</v>
      </c>
      <c r="D19" s="491" t="s">
        <v>1358</v>
      </c>
      <c r="E19" s="472" t="s">
        <v>1619</v>
      </c>
      <c r="F19" s="491" t="s">
        <v>1359</v>
      </c>
    </row>
    <row r="20" spans="1:6">
      <c r="A20" s="492" t="s">
        <v>1136</v>
      </c>
      <c r="B20" s="468" t="s">
        <v>67</v>
      </c>
      <c r="C20" s="465" t="s">
        <v>67</v>
      </c>
      <c r="D20" s="493" t="s">
        <v>67</v>
      </c>
      <c r="E20" s="465" t="s">
        <v>1621</v>
      </c>
      <c r="F20" s="493" t="s">
        <v>1360</v>
      </c>
    </row>
    <row r="21" spans="1:6">
      <c r="A21" s="492" t="s">
        <v>1137</v>
      </c>
      <c r="B21" s="468" t="s">
        <v>67</v>
      </c>
      <c r="C21" s="465" t="s">
        <v>67</v>
      </c>
      <c r="D21" s="493" t="s">
        <v>67</v>
      </c>
      <c r="E21" s="465" t="s">
        <v>1622</v>
      </c>
      <c r="F21" s="493" t="s">
        <v>1361</v>
      </c>
    </row>
    <row r="33" spans="1:5" s="43" customFormat="1">
      <c r="A33" s="34"/>
      <c r="B33" s="34"/>
      <c r="C33" s="35"/>
      <c r="D33" s="35"/>
      <c r="E33" s="34"/>
    </row>
    <row r="45" spans="1:5" s="64" customFormat="1">
      <c r="A45" s="34"/>
      <c r="B45" s="34"/>
      <c r="C45" s="35"/>
      <c r="D45" s="35"/>
      <c r="E45" s="34"/>
    </row>
    <row r="46" spans="1:5" s="64" customFormat="1">
      <c r="A46" s="34"/>
      <c r="B46" s="34"/>
      <c r="C46" s="35"/>
      <c r="D46" s="35"/>
      <c r="E46" s="34"/>
    </row>
    <row r="47" spans="1:5" s="64" customFormat="1">
      <c r="A47" s="34"/>
      <c r="B47" s="34"/>
      <c r="C47" s="35"/>
      <c r="D47" s="35"/>
      <c r="E47" s="34"/>
    </row>
    <row r="48" spans="1:5" s="64" customFormat="1">
      <c r="A48" s="34"/>
      <c r="B48" s="34"/>
      <c r="C48" s="35"/>
      <c r="D48" s="35"/>
      <c r="E48" s="34"/>
    </row>
    <row r="49" spans="1:5" s="64" customFormat="1">
      <c r="A49" s="34"/>
      <c r="B49" s="34"/>
      <c r="C49" s="35"/>
      <c r="D49" s="35"/>
      <c r="E49" s="34"/>
    </row>
    <row r="50" spans="1:5" s="64" customFormat="1">
      <c r="A50" s="34"/>
      <c r="B50" s="34"/>
      <c r="C50" s="35"/>
      <c r="D50" s="35"/>
      <c r="E50" s="34"/>
    </row>
    <row r="51" spans="1:5" s="64" customFormat="1">
      <c r="A51" s="34"/>
      <c r="B51" s="34"/>
      <c r="C51" s="35"/>
      <c r="D51" s="35"/>
      <c r="E51" s="34"/>
    </row>
    <row r="52" spans="1:5" s="64" customFormat="1">
      <c r="A52" s="34"/>
      <c r="B52" s="34"/>
      <c r="C52" s="35"/>
      <c r="D52" s="35"/>
      <c r="E52" s="34"/>
    </row>
    <row r="53" spans="1:5" s="64" customFormat="1">
      <c r="A53" s="34"/>
      <c r="B53" s="34"/>
      <c r="C53" s="35"/>
      <c r="D53" s="35"/>
      <c r="E53" s="34"/>
    </row>
    <row r="54" spans="1:5" s="64" customFormat="1">
      <c r="A54" s="34"/>
      <c r="B54" s="34"/>
      <c r="C54" s="35"/>
      <c r="D54" s="35"/>
      <c r="E54" s="34"/>
    </row>
    <row r="55" spans="1:5" s="64" customFormat="1">
      <c r="A55" s="34"/>
      <c r="B55" s="34"/>
      <c r="C55" s="35"/>
      <c r="D55" s="35"/>
      <c r="E55" s="34"/>
    </row>
    <row r="56" spans="1:5" s="64" customFormat="1">
      <c r="A56" s="34"/>
      <c r="B56" s="34"/>
      <c r="C56" s="35"/>
      <c r="D56" s="35"/>
      <c r="E56" s="34"/>
    </row>
    <row r="57" spans="1:5" s="64" customFormat="1">
      <c r="A57" s="34"/>
      <c r="B57" s="34"/>
      <c r="C57" s="35"/>
      <c r="D57" s="35"/>
      <c r="E57" s="34"/>
    </row>
    <row r="58" spans="1:5" s="64" customFormat="1">
      <c r="A58" s="34"/>
      <c r="B58" s="34"/>
      <c r="C58" s="35"/>
      <c r="D58" s="35"/>
      <c r="E58" s="34"/>
    </row>
    <row r="59" spans="1:5" s="64" customFormat="1">
      <c r="A59" s="34"/>
      <c r="B59" s="34"/>
      <c r="C59" s="35"/>
      <c r="D59" s="35"/>
      <c r="E59" s="34"/>
    </row>
    <row r="60" spans="1:5" s="64" customFormat="1">
      <c r="A60" s="34"/>
      <c r="B60" s="34"/>
      <c r="C60" s="35"/>
      <c r="D60" s="35"/>
      <c r="E60" s="34"/>
    </row>
    <row r="61" spans="1:5" s="64" customFormat="1">
      <c r="A61" s="34"/>
      <c r="B61" s="34"/>
      <c r="C61" s="35"/>
      <c r="D61" s="35"/>
      <c r="E61" s="34"/>
    </row>
    <row r="62" spans="1:5" s="64" customFormat="1">
      <c r="A62" s="34"/>
      <c r="B62" s="34"/>
      <c r="C62" s="35"/>
      <c r="D62" s="35"/>
      <c r="E62" s="34"/>
    </row>
    <row r="63" spans="1:5" s="64" customFormat="1">
      <c r="A63" s="34"/>
      <c r="B63" s="34"/>
      <c r="C63" s="35"/>
      <c r="D63" s="35"/>
      <c r="E63" s="34"/>
    </row>
    <row r="64" spans="1:5" s="64" customFormat="1">
      <c r="A64" s="34"/>
      <c r="B64" s="34"/>
      <c r="C64" s="35"/>
      <c r="D64" s="35"/>
      <c r="E64" s="34"/>
    </row>
    <row r="65" spans="1:5" s="64" customFormat="1">
      <c r="A65" s="34"/>
      <c r="B65" s="34"/>
      <c r="C65" s="35"/>
      <c r="D65" s="35"/>
      <c r="E65" s="34"/>
    </row>
    <row r="66" spans="1:5" s="64" customFormat="1">
      <c r="A66" s="34"/>
      <c r="B66" s="34"/>
      <c r="C66" s="35"/>
      <c r="D66" s="35"/>
      <c r="E66" s="34"/>
    </row>
    <row r="67" spans="1:5" s="64" customFormat="1">
      <c r="A67" s="34"/>
      <c r="B67" s="34"/>
      <c r="C67" s="35"/>
      <c r="D67" s="35"/>
      <c r="E67" s="34"/>
    </row>
    <row r="68" spans="1:5" s="64" customFormat="1">
      <c r="A68" s="34"/>
      <c r="B68" s="34"/>
      <c r="C68" s="35"/>
      <c r="D68" s="35"/>
      <c r="E68" s="34"/>
    </row>
    <row r="69" spans="1:5" s="64" customFormat="1">
      <c r="A69" s="34"/>
      <c r="B69" s="34"/>
      <c r="C69" s="35"/>
      <c r="D69" s="35"/>
      <c r="E69" s="34"/>
    </row>
    <row r="70" spans="1:5" s="64" customFormat="1">
      <c r="A70" s="34"/>
      <c r="B70" s="34"/>
      <c r="C70" s="35"/>
      <c r="D70" s="35"/>
      <c r="E70" s="34"/>
    </row>
    <row r="71" spans="1:5" s="64" customFormat="1">
      <c r="A71" s="34"/>
      <c r="B71" s="34"/>
      <c r="C71" s="35"/>
      <c r="D71" s="35"/>
      <c r="E71" s="34"/>
    </row>
    <row r="72" spans="1:5" s="64" customFormat="1">
      <c r="A72" s="34"/>
      <c r="B72" s="34"/>
      <c r="C72" s="35"/>
      <c r="D72" s="35"/>
      <c r="E72" s="34"/>
    </row>
    <row r="73" spans="1:5" s="64" customFormat="1">
      <c r="A73" s="34"/>
      <c r="B73" s="34"/>
      <c r="C73" s="35"/>
      <c r="D73" s="35"/>
      <c r="E73" s="34"/>
    </row>
    <row r="74" spans="1:5" s="64" customFormat="1">
      <c r="A74" s="34"/>
      <c r="B74" s="34"/>
      <c r="C74" s="35"/>
      <c r="D74" s="35"/>
      <c r="E74" s="34"/>
    </row>
    <row r="75" spans="1:5" s="64" customFormat="1">
      <c r="A75" s="34"/>
      <c r="B75" s="34"/>
      <c r="C75" s="35"/>
      <c r="D75" s="35"/>
      <c r="E75" s="34"/>
    </row>
    <row r="76" spans="1:5" s="64" customFormat="1">
      <c r="A76" s="34"/>
      <c r="B76" s="34"/>
      <c r="C76" s="35"/>
      <c r="D76" s="35"/>
      <c r="E76" s="34"/>
    </row>
    <row r="77" spans="1:5" s="64" customFormat="1">
      <c r="A77" s="34"/>
      <c r="B77" s="34"/>
      <c r="C77" s="35"/>
      <c r="D77" s="35"/>
      <c r="E77" s="34"/>
    </row>
    <row r="78" spans="1:5" s="64" customFormat="1">
      <c r="A78" s="34"/>
      <c r="B78" s="34"/>
      <c r="C78" s="35"/>
      <c r="D78" s="35"/>
      <c r="E78" s="34"/>
    </row>
    <row r="79" spans="1:5" s="64" customFormat="1">
      <c r="A79" s="34"/>
      <c r="B79" s="34"/>
      <c r="C79" s="35"/>
      <c r="D79" s="35"/>
      <c r="E79" s="34"/>
    </row>
    <row r="80" spans="1:5" s="64" customFormat="1">
      <c r="A80" s="34"/>
      <c r="B80" s="34"/>
      <c r="C80" s="35"/>
      <c r="D80" s="35"/>
      <c r="E80" s="34"/>
    </row>
    <row r="81" spans="1:5" s="64" customFormat="1">
      <c r="A81" s="34"/>
      <c r="B81" s="34"/>
      <c r="C81" s="35"/>
      <c r="D81" s="35"/>
      <c r="E81" s="34"/>
    </row>
    <row r="82" spans="1:5" s="64" customFormat="1">
      <c r="A82" s="34"/>
      <c r="B82" s="34"/>
      <c r="C82" s="35"/>
      <c r="D82" s="35"/>
      <c r="E82" s="34"/>
    </row>
    <row r="83" spans="1:5" s="64" customFormat="1">
      <c r="A83" s="34"/>
      <c r="B83" s="34"/>
      <c r="C83" s="35"/>
      <c r="D83" s="35"/>
      <c r="E83" s="34"/>
    </row>
    <row r="84" spans="1:5" s="64" customFormat="1">
      <c r="A84" s="34"/>
      <c r="B84" s="34"/>
      <c r="C84" s="35"/>
      <c r="D84" s="35"/>
      <c r="E84" s="34"/>
    </row>
    <row r="85" spans="1:5" s="64" customFormat="1">
      <c r="A85" s="34"/>
      <c r="B85" s="34"/>
      <c r="C85" s="35"/>
      <c r="D85" s="35"/>
      <c r="E85" s="34"/>
    </row>
    <row r="86" spans="1:5" s="64" customFormat="1">
      <c r="A86" s="34"/>
      <c r="B86" s="34"/>
      <c r="C86" s="35"/>
      <c r="D86" s="35"/>
      <c r="E86" s="34"/>
    </row>
    <row r="87" spans="1:5" s="64" customFormat="1">
      <c r="A87" s="34"/>
      <c r="B87" s="34"/>
      <c r="C87" s="35"/>
      <c r="D87" s="35"/>
      <c r="E87" s="34"/>
    </row>
    <row r="88" spans="1:5" s="64" customFormat="1">
      <c r="A88" s="34"/>
      <c r="B88" s="34"/>
      <c r="C88" s="35"/>
      <c r="D88" s="35"/>
      <c r="E88" s="34"/>
    </row>
    <row r="89" spans="1:5" s="64" customFormat="1">
      <c r="A89" s="34"/>
      <c r="B89" s="34"/>
      <c r="C89" s="35"/>
      <c r="D89" s="35"/>
      <c r="E89" s="34"/>
    </row>
    <row r="90" spans="1:5" s="64" customFormat="1">
      <c r="A90" s="34"/>
      <c r="B90" s="34"/>
      <c r="C90" s="35"/>
      <c r="D90" s="35"/>
      <c r="E90" s="34"/>
    </row>
    <row r="91" spans="1:5" s="64" customFormat="1">
      <c r="A91" s="34"/>
      <c r="B91" s="34"/>
      <c r="C91" s="35"/>
      <c r="D91" s="35"/>
      <c r="E91" s="34"/>
    </row>
    <row r="92" spans="1:5" s="64" customFormat="1">
      <c r="A92" s="34"/>
      <c r="B92" s="34"/>
      <c r="C92" s="35"/>
      <c r="D92" s="35"/>
      <c r="E92" s="34"/>
    </row>
    <row r="93" spans="1:5" s="64" customFormat="1">
      <c r="A93" s="34"/>
      <c r="B93" s="34"/>
      <c r="C93" s="35"/>
      <c r="D93" s="35"/>
      <c r="E93" s="34"/>
    </row>
    <row r="94" spans="1:5" s="64" customFormat="1">
      <c r="A94" s="34"/>
      <c r="B94" s="34"/>
      <c r="C94" s="35"/>
      <c r="D94" s="35"/>
      <c r="E94" s="34"/>
    </row>
    <row r="95" spans="1:5" s="64" customFormat="1">
      <c r="A95" s="34"/>
      <c r="B95" s="34"/>
      <c r="C95" s="35"/>
      <c r="D95" s="35"/>
      <c r="E95" s="34"/>
    </row>
    <row r="96" spans="1:5" s="64" customFormat="1">
      <c r="A96" s="34"/>
      <c r="B96" s="34"/>
      <c r="C96" s="35"/>
      <c r="D96" s="35"/>
      <c r="E96" s="34"/>
    </row>
    <row r="97" spans="1:5" s="64" customFormat="1">
      <c r="A97" s="34"/>
      <c r="B97" s="34"/>
      <c r="C97" s="35"/>
      <c r="D97" s="35"/>
      <c r="E97" s="34"/>
    </row>
    <row r="98" spans="1:5" s="64" customFormat="1">
      <c r="A98" s="34"/>
      <c r="B98" s="34"/>
      <c r="C98" s="35"/>
      <c r="D98" s="35"/>
      <c r="E98" s="34"/>
    </row>
    <row r="99" spans="1:5" s="64" customFormat="1">
      <c r="A99" s="34"/>
      <c r="B99" s="34"/>
      <c r="C99" s="35"/>
      <c r="D99" s="35"/>
      <c r="E99" s="34"/>
    </row>
    <row r="100" spans="1:5" s="64" customFormat="1">
      <c r="A100" s="34"/>
      <c r="B100" s="34"/>
      <c r="C100" s="35"/>
      <c r="D100" s="35"/>
      <c r="E100" s="34"/>
    </row>
    <row r="101" spans="1:5" s="64" customFormat="1">
      <c r="A101" s="34"/>
      <c r="B101" s="34"/>
      <c r="C101" s="35"/>
      <c r="D101" s="35"/>
      <c r="E101" s="34"/>
    </row>
    <row r="102" spans="1:5" s="64" customFormat="1">
      <c r="A102" s="34"/>
      <c r="B102" s="34"/>
      <c r="C102" s="35"/>
      <c r="D102" s="35"/>
      <c r="E102" s="34"/>
    </row>
    <row r="103" spans="1:5" s="64" customFormat="1">
      <c r="A103" s="34"/>
      <c r="B103" s="34"/>
      <c r="C103" s="35"/>
      <c r="D103" s="35"/>
      <c r="E103" s="34"/>
    </row>
    <row r="104" spans="1:5" s="64" customFormat="1">
      <c r="A104" s="34"/>
      <c r="B104" s="34"/>
      <c r="C104" s="35"/>
      <c r="D104" s="35"/>
      <c r="E104" s="34"/>
    </row>
    <row r="105" spans="1:5" s="64" customFormat="1">
      <c r="A105" s="34"/>
      <c r="B105" s="34"/>
      <c r="C105" s="35"/>
      <c r="D105" s="35"/>
      <c r="E105" s="34"/>
    </row>
    <row r="106" spans="1:5" s="64" customFormat="1">
      <c r="A106" s="34"/>
      <c r="B106" s="34"/>
      <c r="C106" s="35"/>
      <c r="D106" s="35"/>
      <c r="E106" s="34"/>
    </row>
    <row r="107" spans="1:5" s="64" customFormat="1">
      <c r="A107" s="34"/>
      <c r="B107" s="34"/>
      <c r="C107" s="35"/>
      <c r="D107" s="35"/>
      <c r="E107" s="34"/>
    </row>
    <row r="108" spans="1:5" s="64" customFormat="1">
      <c r="A108" s="34"/>
      <c r="B108" s="34"/>
      <c r="C108" s="35"/>
      <c r="D108" s="35"/>
      <c r="E108" s="34"/>
    </row>
    <row r="109" spans="1:5" s="64" customFormat="1">
      <c r="A109" s="34"/>
      <c r="B109" s="34"/>
      <c r="C109" s="35"/>
      <c r="D109" s="35"/>
      <c r="E109" s="34"/>
    </row>
    <row r="110" spans="1:5" s="64" customFormat="1">
      <c r="A110" s="34"/>
      <c r="B110" s="34"/>
      <c r="C110" s="35"/>
      <c r="D110" s="35"/>
      <c r="E110" s="34"/>
    </row>
    <row r="111" spans="1:5" s="64" customFormat="1">
      <c r="A111" s="34"/>
      <c r="B111" s="34"/>
      <c r="C111" s="35"/>
      <c r="D111" s="35"/>
      <c r="E111" s="34"/>
    </row>
    <row r="112" spans="1:5" s="64" customFormat="1">
      <c r="A112" s="34"/>
      <c r="B112" s="34"/>
      <c r="C112" s="35"/>
      <c r="D112" s="35"/>
      <c r="E112" s="34"/>
    </row>
    <row r="113" spans="1:5" s="64" customFormat="1">
      <c r="A113" s="34"/>
      <c r="B113" s="34"/>
      <c r="C113" s="35"/>
      <c r="D113" s="35"/>
      <c r="E113" s="34"/>
    </row>
    <row r="114" spans="1:5" s="64" customFormat="1">
      <c r="A114" s="34"/>
      <c r="B114" s="34"/>
      <c r="C114" s="35"/>
      <c r="D114" s="35"/>
      <c r="E114" s="34"/>
    </row>
    <row r="115" spans="1:5" s="64" customFormat="1">
      <c r="A115" s="34"/>
      <c r="B115" s="34"/>
      <c r="C115" s="35"/>
      <c r="D115" s="35"/>
      <c r="E115" s="34"/>
    </row>
    <row r="116" spans="1:5" s="64" customFormat="1">
      <c r="A116" s="34"/>
      <c r="B116" s="34"/>
      <c r="C116" s="35"/>
      <c r="D116" s="35"/>
      <c r="E116" s="34"/>
    </row>
    <row r="117" spans="1:5" s="64" customFormat="1">
      <c r="A117" s="34"/>
      <c r="B117" s="34"/>
      <c r="C117" s="35"/>
      <c r="D117" s="35"/>
      <c r="E117" s="34"/>
    </row>
    <row r="118" spans="1:5" s="64" customFormat="1">
      <c r="A118" s="34"/>
      <c r="B118" s="34"/>
      <c r="C118" s="35"/>
      <c r="D118" s="35"/>
      <c r="E118" s="34"/>
    </row>
    <row r="119" spans="1:5" s="64" customFormat="1">
      <c r="A119" s="34"/>
      <c r="B119" s="34"/>
      <c r="C119" s="35"/>
      <c r="D119" s="35"/>
      <c r="E119" s="34"/>
    </row>
    <row r="120" spans="1:5" s="64" customFormat="1">
      <c r="A120" s="34"/>
      <c r="B120" s="34"/>
      <c r="C120" s="35"/>
      <c r="D120" s="35"/>
      <c r="E120" s="34"/>
    </row>
    <row r="121" spans="1:5" s="64" customFormat="1">
      <c r="A121" s="34"/>
      <c r="B121" s="34"/>
      <c r="C121" s="35"/>
      <c r="D121" s="35"/>
      <c r="E121" s="34"/>
    </row>
    <row r="122" spans="1:5" s="64" customFormat="1">
      <c r="A122" s="34"/>
      <c r="B122" s="34"/>
      <c r="C122" s="35"/>
      <c r="D122" s="35"/>
      <c r="E122" s="34"/>
    </row>
    <row r="123" spans="1:5" s="64" customFormat="1">
      <c r="A123" s="34"/>
      <c r="B123" s="34"/>
      <c r="C123" s="35"/>
      <c r="D123" s="35"/>
      <c r="E123" s="34"/>
    </row>
    <row r="124" spans="1:5" s="64" customFormat="1">
      <c r="A124" s="34"/>
      <c r="B124" s="34"/>
      <c r="C124" s="35"/>
      <c r="D124" s="35"/>
      <c r="E124" s="34"/>
    </row>
    <row r="125" spans="1:5" s="64" customFormat="1">
      <c r="A125" s="34"/>
      <c r="B125" s="34"/>
      <c r="C125" s="35"/>
      <c r="D125" s="35"/>
      <c r="E125" s="34"/>
    </row>
    <row r="126" spans="1:5" s="64" customFormat="1">
      <c r="A126" s="34"/>
      <c r="B126" s="34"/>
      <c r="C126" s="35"/>
      <c r="D126" s="35"/>
      <c r="E126" s="34"/>
    </row>
    <row r="127" spans="1:5" s="64" customFormat="1">
      <c r="A127" s="34"/>
      <c r="B127" s="34"/>
      <c r="C127" s="35"/>
      <c r="D127" s="35"/>
      <c r="E127" s="34"/>
    </row>
    <row r="128" spans="1:5" s="64" customFormat="1">
      <c r="A128" s="34"/>
      <c r="B128" s="34"/>
      <c r="C128" s="35"/>
      <c r="D128" s="35"/>
      <c r="E128" s="34"/>
    </row>
    <row r="129" spans="1:5" s="64" customFormat="1">
      <c r="A129" s="34"/>
      <c r="B129" s="34"/>
      <c r="C129" s="35"/>
      <c r="D129" s="35"/>
      <c r="E129" s="34"/>
    </row>
    <row r="130" spans="1:5" s="64" customFormat="1">
      <c r="A130" s="34"/>
      <c r="B130" s="34"/>
      <c r="C130" s="35"/>
      <c r="D130" s="35"/>
      <c r="E130" s="34"/>
    </row>
    <row r="131" spans="1:5" s="64" customFormat="1">
      <c r="A131" s="34"/>
      <c r="B131" s="34"/>
      <c r="C131" s="35"/>
      <c r="D131" s="35"/>
      <c r="E131" s="34"/>
    </row>
    <row r="132" spans="1:5" s="64" customFormat="1">
      <c r="A132" s="34"/>
      <c r="B132" s="34"/>
      <c r="C132" s="35"/>
      <c r="D132" s="35"/>
      <c r="E132" s="34"/>
    </row>
  </sheetData>
  <dataConsolidate/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rgb="FF92D050"/>
  </sheetPr>
  <dimension ref="A1:K160"/>
  <sheetViews>
    <sheetView showGridLines="0" zoomScaleNormal="100" workbookViewId="0">
      <selection activeCell="D27" sqref="D27"/>
    </sheetView>
  </sheetViews>
  <sheetFormatPr defaultColWidth="9.1796875" defaultRowHeight="11.5"/>
  <cols>
    <col min="1" max="1" width="41" style="34" bestFit="1" customWidth="1"/>
    <col min="2" max="2" width="11.453125" style="34" customWidth="1"/>
    <col min="3" max="3" width="11.26953125" style="35" customWidth="1"/>
    <col min="4" max="4" width="9.26953125" style="35" customWidth="1"/>
    <col min="5" max="5" width="9.26953125" style="34" customWidth="1"/>
    <col min="6" max="6" width="9.1796875" style="34" customWidth="1"/>
    <col min="7" max="8" width="9.1796875" style="34" hidden="1" customWidth="1"/>
    <col min="9" max="11" width="9.1796875" style="34" customWidth="1"/>
    <col min="12" max="16384" width="9.1796875" style="34"/>
  </cols>
  <sheetData>
    <row r="1" spans="1:4" s="93" customFormat="1">
      <c r="C1" s="94"/>
      <c r="D1" s="94"/>
    </row>
    <row r="2" spans="1:4" s="93" customFormat="1" ht="12">
      <c r="A2" s="499" t="s">
        <v>218</v>
      </c>
      <c r="B2" s="500" t="s">
        <v>67</v>
      </c>
      <c r="C2" s="501" t="s">
        <v>1556</v>
      </c>
      <c r="D2" s="501" t="s">
        <v>1249</v>
      </c>
    </row>
    <row r="3" spans="1:4" s="93" customFormat="1" ht="21">
      <c r="A3" s="470" t="s">
        <v>20</v>
      </c>
      <c r="B3" s="460" t="s">
        <v>67</v>
      </c>
      <c r="C3" s="445" t="s">
        <v>360</v>
      </c>
      <c r="D3" s="445" t="s">
        <v>360</v>
      </c>
    </row>
    <row r="4" spans="1:4" s="93" customFormat="1">
      <c r="A4" s="502" t="s">
        <v>369</v>
      </c>
      <c r="B4" s="468" t="s">
        <v>230</v>
      </c>
      <c r="C4" s="465" t="s">
        <v>1653</v>
      </c>
      <c r="D4" s="493" t="s">
        <v>1385</v>
      </c>
    </row>
    <row r="5" spans="1:4" s="93" customFormat="1">
      <c r="A5" s="502" t="s">
        <v>370</v>
      </c>
      <c r="B5" s="468" t="s">
        <v>232</v>
      </c>
      <c r="C5" s="465" t="s">
        <v>447</v>
      </c>
      <c r="D5" s="493" t="s">
        <v>1289</v>
      </c>
    </row>
    <row r="6" spans="1:4" s="93" customFormat="1">
      <c r="A6" s="492" t="s">
        <v>1648</v>
      </c>
      <c r="B6" s="468" t="s">
        <v>371</v>
      </c>
      <c r="C6" s="465" t="s">
        <v>1654</v>
      </c>
      <c r="D6" s="493" t="s">
        <v>1386</v>
      </c>
    </row>
    <row r="7" spans="1:4" s="93" customFormat="1">
      <c r="A7" s="492" t="s">
        <v>1649</v>
      </c>
      <c r="B7" s="468" t="s">
        <v>372</v>
      </c>
      <c r="C7" s="465" t="s">
        <v>1655</v>
      </c>
      <c r="D7" s="493" t="s">
        <v>1387</v>
      </c>
    </row>
    <row r="8" spans="1:4" s="93" customFormat="1">
      <c r="A8" s="502" t="s">
        <v>373</v>
      </c>
      <c r="B8" s="468" t="s">
        <v>89</v>
      </c>
      <c r="C8" s="465" t="s">
        <v>1656</v>
      </c>
      <c r="D8" s="493" t="s">
        <v>1125</v>
      </c>
    </row>
    <row r="9" spans="1:4" s="93" customFormat="1">
      <c r="A9" s="502" t="s">
        <v>374</v>
      </c>
      <c r="B9" s="468" t="s">
        <v>78</v>
      </c>
      <c r="C9" s="465" t="s">
        <v>1657</v>
      </c>
      <c r="D9" s="493" t="s">
        <v>1388</v>
      </c>
    </row>
    <row r="10" spans="1:4" s="93" customFormat="1">
      <c r="A10" s="492" t="s">
        <v>375</v>
      </c>
      <c r="B10" s="468" t="s">
        <v>376</v>
      </c>
      <c r="C10" s="465" t="s">
        <v>1658</v>
      </c>
      <c r="D10" s="493" t="s">
        <v>1389</v>
      </c>
    </row>
    <row r="11" spans="1:4" s="93" customFormat="1">
      <c r="A11" s="495" t="s">
        <v>1650</v>
      </c>
      <c r="B11" s="468" t="s">
        <v>377</v>
      </c>
      <c r="C11" s="472" t="s">
        <v>1659</v>
      </c>
      <c r="D11" s="491" t="s">
        <v>1390</v>
      </c>
    </row>
    <row r="12" spans="1:4" s="93" customFormat="1">
      <c r="A12" s="492" t="s">
        <v>1651</v>
      </c>
      <c r="B12" s="468" t="s">
        <v>293</v>
      </c>
      <c r="C12" s="465" t="s">
        <v>1656</v>
      </c>
      <c r="D12" s="493" t="s">
        <v>1391</v>
      </c>
    </row>
    <row r="13" spans="1:4" s="93" customFormat="1">
      <c r="A13" s="495" t="s">
        <v>1652</v>
      </c>
      <c r="B13" s="503" t="s">
        <v>379</v>
      </c>
      <c r="C13" s="472" t="s">
        <v>1660</v>
      </c>
      <c r="D13" s="491" t="s">
        <v>1392</v>
      </c>
    </row>
    <row r="14" spans="1:4" s="93" customFormat="1">
      <c r="A14" s="503" t="s">
        <v>335</v>
      </c>
      <c r="B14" s="468" t="s">
        <v>380</v>
      </c>
      <c r="C14" s="465" t="s">
        <v>1497</v>
      </c>
      <c r="D14" s="493" t="s">
        <v>1282</v>
      </c>
    </row>
    <row r="15" spans="1:4" s="93" customFormat="1">
      <c r="A15" s="495" t="s">
        <v>221</v>
      </c>
      <c r="B15" s="468" t="s">
        <v>381</v>
      </c>
      <c r="C15" s="472" t="s">
        <v>1526</v>
      </c>
      <c r="D15" s="491" t="s">
        <v>1190</v>
      </c>
    </row>
    <row r="16" spans="1:4" s="93" customFormat="1">
      <c r="C16" s="94"/>
      <c r="D16" s="94"/>
    </row>
    <row r="17" spans="3:4" s="93" customFormat="1">
      <c r="C17" s="94"/>
      <c r="D17" s="94"/>
    </row>
    <row r="18" spans="3:4" s="93" customFormat="1">
      <c r="C18" s="94"/>
      <c r="D18" s="94"/>
    </row>
    <row r="19" spans="3:4" s="93" customFormat="1">
      <c r="C19" s="94"/>
      <c r="D19" s="94"/>
    </row>
    <row r="20" spans="3:4" s="93" customFormat="1">
      <c r="C20" s="94"/>
      <c r="D20" s="94"/>
    </row>
    <row r="21" spans="3:4" s="93" customFormat="1">
      <c r="C21" s="94"/>
      <c r="D21" s="94"/>
    </row>
    <row r="22" spans="3:4" s="93" customFormat="1">
      <c r="C22" s="94"/>
      <c r="D22" s="94"/>
    </row>
    <row r="23" spans="3:4" s="93" customFormat="1">
      <c r="C23" s="94"/>
      <c r="D23" s="94"/>
    </row>
    <row r="24" spans="3:4" s="93" customFormat="1">
      <c r="C24" s="94"/>
      <c r="D24" s="94"/>
    </row>
    <row r="25" spans="3:4" s="93" customFormat="1">
      <c r="C25" s="94"/>
      <c r="D25" s="94"/>
    </row>
    <row r="26" spans="3:4" s="93" customFormat="1">
      <c r="C26" s="94"/>
      <c r="D26" s="94"/>
    </row>
    <row r="27" spans="3:4" s="93" customFormat="1">
      <c r="C27" s="94"/>
      <c r="D27" s="94"/>
    </row>
    <row r="28" spans="3:4" s="93" customFormat="1">
      <c r="C28" s="94"/>
      <c r="D28" s="94"/>
    </row>
    <row r="29" spans="3:4" s="93" customFormat="1">
      <c r="C29" s="94"/>
      <c r="D29" s="94"/>
    </row>
    <row r="30" spans="3:4" s="93" customFormat="1">
      <c r="C30" s="94"/>
      <c r="D30" s="94"/>
    </row>
    <row r="31" spans="3:4" s="93" customFormat="1">
      <c r="C31" s="94"/>
      <c r="D31" s="94"/>
    </row>
    <row r="32" spans="3:4" s="93" customFormat="1">
      <c r="C32" s="94"/>
      <c r="D32" s="94"/>
    </row>
    <row r="33" spans="3:4" s="93" customFormat="1">
      <c r="C33" s="94"/>
      <c r="D33" s="94"/>
    </row>
    <row r="34" spans="3:4" s="93" customFormat="1">
      <c r="C34" s="94"/>
      <c r="D34" s="94"/>
    </row>
    <row r="35" spans="3:4" s="93" customFormat="1">
      <c r="C35" s="94"/>
      <c r="D35" s="94"/>
    </row>
    <row r="36" spans="3:4" s="93" customFormat="1">
      <c r="C36" s="94"/>
      <c r="D36" s="94"/>
    </row>
    <row r="37" spans="3:4" s="93" customFormat="1">
      <c r="C37" s="94"/>
      <c r="D37" s="94"/>
    </row>
    <row r="38" spans="3:4" s="93" customFormat="1">
      <c r="C38" s="94"/>
      <c r="D38" s="94"/>
    </row>
    <row r="39" spans="3:4" s="93" customFormat="1">
      <c r="C39" s="94"/>
      <c r="D39" s="94"/>
    </row>
    <row r="40" spans="3:4" s="93" customFormat="1">
      <c r="C40" s="94"/>
      <c r="D40" s="94"/>
    </row>
    <row r="41" spans="3:4" s="93" customFormat="1">
      <c r="C41" s="94"/>
      <c r="D41" s="94"/>
    </row>
    <row r="42" spans="3:4" s="93" customFormat="1">
      <c r="C42" s="94"/>
      <c r="D42" s="94"/>
    </row>
    <row r="43" spans="3:4" s="93" customFormat="1">
      <c r="C43" s="94"/>
      <c r="D43" s="94"/>
    </row>
    <row r="44" spans="3:4" s="93" customFormat="1">
      <c r="C44" s="94"/>
      <c r="D44" s="94"/>
    </row>
    <row r="45" spans="3:4" s="93" customFormat="1">
      <c r="C45" s="94"/>
      <c r="D45" s="94"/>
    </row>
    <row r="46" spans="3:4" s="93" customFormat="1">
      <c r="C46" s="94"/>
      <c r="D46" s="94"/>
    </row>
    <row r="47" spans="3:4" s="93" customFormat="1">
      <c r="C47" s="94"/>
      <c r="D47" s="94"/>
    </row>
    <row r="48" spans="3:4" s="93" customFormat="1">
      <c r="C48" s="94"/>
      <c r="D48" s="94"/>
    </row>
    <row r="49" spans="1:11" s="93" customFormat="1">
      <c r="C49" s="94"/>
      <c r="D49" s="94"/>
    </row>
    <row r="50" spans="1:11" s="93" customFormat="1">
      <c r="C50" s="94"/>
      <c r="D50" s="94"/>
    </row>
    <row r="51" spans="1:11" s="93" customFormat="1">
      <c r="C51" s="94"/>
      <c r="D51" s="94"/>
    </row>
    <row r="52" spans="1:11" s="93" customFormat="1">
      <c r="C52" s="94"/>
      <c r="D52" s="94"/>
    </row>
    <row r="53" spans="1:11" s="93" customFormat="1">
      <c r="C53" s="94"/>
      <c r="D53" s="94"/>
    </row>
    <row r="54" spans="1:11" s="93" customFormat="1">
      <c r="C54" s="94"/>
      <c r="D54" s="94"/>
    </row>
    <row r="55" spans="1:11" s="93" customFormat="1">
      <c r="C55" s="94"/>
      <c r="D55" s="94"/>
    </row>
    <row r="56" spans="1:11" s="93" customFormat="1">
      <c r="C56" s="94"/>
      <c r="D56" s="94"/>
    </row>
    <row r="57" spans="1:11" s="93" customFormat="1">
      <c r="C57" s="94"/>
      <c r="D57" s="94"/>
    </row>
    <row r="58" spans="1:11" s="93" customFormat="1">
      <c r="C58" s="94"/>
      <c r="D58" s="94"/>
    </row>
    <row r="59" spans="1:11" s="97" customFormat="1" ht="3.5">
      <c r="A59" s="95"/>
      <c r="B59" s="95"/>
      <c r="C59" s="96"/>
      <c r="D59" s="96"/>
    </row>
    <row r="60" spans="1:11" s="64" customFormat="1">
      <c r="A60" s="34"/>
      <c r="B60" s="34"/>
      <c r="C60" s="35"/>
      <c r="D60" s="35"/>
      <c r="E60" s="34"/>
      <c r="F60" s="34"/>
      <c r="G60" s="34"/>
      <c r="H60" s="34"/>
      <c r="I60" s="34"/>
      <c r="J60" s="34"/>
      <c r="K60" s="34"/>
    </row>
    <row r="61" spans="1:11" s="64" customFormat="1">
      <c r="A61" s="34"/>
      <c r="B61" s="34"/>
      <c r="C61" s="35"/>
      <c r="D61" s="35"/>
      <c r="E61" s="34"/>
      <c r="F61" s="34"/>
      <c r="G61" s="34"/>
      <c r="H61" s="34"/>
      <c r="I61" s="34"/>
      <c r="J61" s="34"/>
      <c r="K61" s="34"/>
    </row>
    <row r="62" spans="1:11" s="64" customFormat="1">
      <c r="A62" s="34"/>
      <c r="B62" s="34"/>
      <c r="C62" s="35"/>
      <c r="D62" s="35"/>
      <c r="E62" s="34"/>
      <c r="F62" s="34"/>
      <c r="G62" s="34"/>
      <c r="H62" s="34"/>
      <c r="I62" s="34"/>
      <c r="J62" s="34"/>
      <c r="K62" s="34"/>
    </row>
    <row r="63" spans="1:11" s="64" customFormat="1">
      <c r="A63" s="34"/>
      <c r="B63" s="34"/>
      <c r="C63" s="35"/>
      <c r="D63" s="35"/>
      <c r="E63" s="34"/>
      <c r="F63" s="34"/>
      <c r="G63" s="34"/>
      <c r="H63" s="34"/>
      <c r="I63" s="34"/>
      <c r="J63" s="34"/>
      <c r="K63" s="34"/>
    </row>
    <row r="64" spans="1:11" s="64" customFormat="1">
      <c r="A64" s="34"/>
      <c r="B64" s="34"/>
      <c r="C64" s="35"/>
      <c r="D64" s="35"/>
      <c r="E64" s="34"/>
      <c r="F64" s="34"/>
      <c r="G64" s="34"/>
      <c r="H64" s="34"/>
      <c r="I64" s="34"/>
      <c r="J64" s="34"/>
      <c r="K64" s="34"/>
    </row>
    <row r="65" spans="1:11" s="64" customFormat="1">
      <c r="A65" s="34"/>
      <c r="B65" s="34"/>
      <c r="C65" s="35"/>
      <c r="D65" s="35"/>
      <c r="E65" s="34"/>
      <c r="F65" s="34"/>
      <c r="G65" s="34"/>
      <c r="H65" s="34"/>
      <c r="I65" s="34"/>
      <c r="J65" s="34"/>
      <c r="K65" s="34"/>
    </row>
    <row r="66" spans="1:11" s="64" customFormat="1">
      <c r="A66" s="34"/>
      <c r="B66" s="34"/>
      <c r="C66" s="35"/>
      <c r="D66" s="35"/>
      <c r="E66" s="34"/>
      <c r="F66" s="34"/>
      <c r="G66" s="34"/>
      <c r="H66" s="34"/>
      <c r="I66" s="34"/>
      <c r="J66" s="34"/>
      <c r="K66" s="34"/>
    </row>
    <row r="67" spans="1:11" s="64" customFormat="1">
      <c r="A67" s="34"/>
      <c r="B67" s="34"/>
      <c r="C67" s="35"/>
      <c r="D67" s="35"/>
      <c r="E67" s="34"/>
      <c r="F67" s="34"/>
      <c r="G67" s="34"/>
      <c r="H67" s="34"/>
      <c r="I67" s="34"/>
      <c r="J67" s="34"/>
      <c r="K67" s="34"/>
    </row>
    <row r="68" spans="1:11" s="64" customFormat="1">
      <c r="A68" s="34"/>
      <c r="B68" s="34"/>
      <c r="C68" s="35"/>
      <c r="D68" s="35"/>
      <c r="E68" s="34"/>
      <c r="F68" s="34"/>
      <c r="G68" s="34"/>
      <c r="H68" s="34"/>
      <c r="I68" s="34"/>
      <c r="J68" s="34"/>
      <c r="K68" s="34"/>
    </row>
    <row r="69" spans="1:11" s="64" customFormat="1">
      <c r="A69" s="34"/>
      <c r="B69" s="34"/>
      <c r="C69" s="35"/>
      <c r="D69" s="35"/>
      <c r="E69" s="34"/>
      <c r="F69" s="34"/>
      <c r="G69" s="34"/>
      <c r="H69" s="34"/>
      <c r="I69" s="34"/>
      <c r="J69" s="34"/>
      <c r="K69" s="34"/>
    </row>
    <row r="70" spans="1:11" s="64" customFormat="1">
      <c r="A70" s="34"/>
      <c r="B70" s="34"/>
      <c r="C70" s="35"/>
      <c r="D70" s="35"/>
      <c r="E70" s="34"/>
      <c r="F70" s="34"/>
      <c r="G70" s="34"/>
      <c r="H70" s="34"/>
      <c r="I70" s="34"/>
      <c r="J70" s="34"/>
      <c r="K70" s="34"/>
    </row>
    <row r="71" spans="1:11" s="64" customFormat="1">
      <c r="A71" s="34"/>
      <c r="B71" s="34"/>
      <c r="C71" s="35"/>
      <c r="D71" s="35"/>
      <c r="E71" s="34"/>
      <c r="F71" s="34"/>
      <c r="G71" s="34"/>
      <c r="H71" s="34"/>
      <c r="I71" s="34"/>
      <c r="J71" s="34"/>
      <c r="K71" s="34"/>
    </row>
    <row r="72" spans="1:11" s="64" customFormat="1">
      <c r="A72" s="34"/>
      <c r="B72" s="34"/>
      <c r="C72" s="35"/>
      <c r="D72" s="35"/>
      <c r="E72" s="34"/>
      <c r="F72" s="34"/>
      <c r="G72" s="34"/>
      <c r="H72" s="34"/>
      <c r="I72" s="34"/>
      <c r="J72" s="34"/>
      <c r="K72" s="34"/>
    </row>
    <row r="73" spans="1:11" s="64" customFormat="1">
      <c r="A73" s="34"/>
      <c r="B73" s="34"/>
      <c r="C73" s="35"/>
      <c r="D73" s="35"/>
      <c r="E73" s="34"/>
      <c r="F73" s="34"/>
      <c r="G73" s="34"/>
      <c r="H73" s="34"/>
      <c r="I73" s="34"/>
      <c r="J73" s="34"/>
      <c r="K73" s="34"/>
    </row>
    <row r="74" spans="1:11" s="64" customFormat="1">
      <c r="A74" s="34"/>
      <c r="B74" s="34"/>
      <c r="C74" s="35"/>
      <c r="D74" s="35"/>
      <c r="E74" s="34"/>
      <c r="F74" s="34"/>
      <c r="G74" s="34"/>
      <c r="H74" s="34"/>
      <c r="I74" s="34"/>
      <c r="J74" s="34"/>
      <c r="K74" s="34"/>
    </row>
    <row r="75" spans="1:11" s="64" customFormat="1">
      <c r="A75" s="34"/>
      <c r="B75" s="34"/>
      <c r="C75" s="35"/>
      <c r="D75" s="35"/>
      <c r="E75" s="34"/>
      <c r="F75" s="34"/>
      <c r="G75" s="34"/>
      <c r="H75" s="34"/>
      <c r="I75" s="34"/>
      <c r="J75" s="34"/>
      <c r="K75" s="34"/>
    </row>
    <row r="76" spans="1:11" s="64" customFormat="1">
      <c r="A76" s="34"/>
      <c r="B76" s="34"/>
      <c r="C76" s="35"/>
      <c r="D76" s="35"/>
      <c r="E76" s="34"/>
      <c r="F76" s="34"/>
      <c r="G76" s="34"/>
      <c r="H76" s="34"/>
      <c r="I76" s="34"/>
      <c r="J76" s="34"/>
      <c r="K76" s="34"/>
    </row>
    <row r="77" spans="1:11" s="64" customFormat="1">
      <c r="A77" s="34"/>
      <c r="B77" s="34"/>
      <c r="C77" s="35"/>
      <c r="D77" s="35"/>
      <c r="E77" s="34"/>
      <c r="F77" s="34"/>
      <c r="G77" s="34"/>
      <c r="H77" s="34"/>
      <c r="I77" s="34"/>
      <c r="J77" s="34"/>
      <c r="K77" s="34"/>
    </row>
    <row r="78" spans="1:11" s="64" customFormat="1">
      <c r="A78" s="34"/>
      <c r="B78" s="34"/>
      <c r="C78" s="35"/>
      <c r="D78" s="35"/>
      <c r="E78" s="34"/>
      <c r="F78" s="34"/>
      <c r="G78" s="34"/>
      <c r="H78" s="34"/>
      <c r="I78" s="34"/>
      <c r="J78" s="34"/>
      <c r="K78" s="34"/>
    </row>
    <row r="79" spans="1:11" s="64" customFormat="1">
      <c r="A79" s="34"/>
      <c r="B79" s="34"/>
      <c r="C79" s="35"/>
      <c r="D79" s="35"/>
      <c r="E79" s="34"/>
      <c r="F79" s="34"/>
      <c r="G79" s="34"/>
      <c r="H79" s="34"/>
      <c r="I79" s="34"/>
      <c r="J79" s="34"/>
      <c r="K79" s="34"/>
    </row>
    <row r="80" spans="1:11" s="64" customFormat="1">
      <c r="A80" s="34"/>
      <c r="B80" s="34"/>
      <c r="C80" s="35"/>
      <c r="D80" s="35"/>
      <c r="E80" s="34"/>
      <c r="F80" s="34"/>
      <c r="G80" s="34"/>
      <c r="H80" s="34"/>
      <c r="I80" s="34"/>
      <c r="J80" s="34"/>
      <c r="K80" s="34"/>
    </row>
    <row r="81" spans="1:11" s="64" customFormat="1">
      <c r="A81" s="34"/>
      <c r="B81" s="34"/>
      <c r="C81" s="35"/>
      <c r="D81" s="35"/>
      <c r="E81" s="34"/>
      <c r="F81" s="34"/>
      <c r="G81" s="34"/>
      <c r="H81" s="34"/>
      <c r="I81" s="34"/>
      <c r="J81" s="34"/>
      <c r="K81" s="34"/>
    </row>
    <row r="82" spans="1:11" s="64" customFormat="1">
      <c r="A82" s="34"/>
      <c r="B82" s="34"/>
      <c r="C82" s="35"/>
      <c r="D82" s="35"/>
      <c r="E82" s="34"/>
      <c r="F82" s="34"/>
      <c r="G82" s="34"/>
      <c r="H82" s="34"/>
      <c r="I82" s="34"/>
      <c r="J82" s="34"/>
      <c r="K82" s="34"/>
    </row>
    <row r="83" spans="1:11" s="64" customFormat="1">
      <c r="A83" s="34"/>
      <c r="B83" s="34"/>
      <c r="C83" s="35"/>
      <c r="D83" s="35"/>
      <c r="E83" s="34"/>
      <c r="F83" s="34"/>
      <c r="G83" s="34"/>
      <c r="H83" s="34"/>
      <c r="I83" s="34"/>
      <c r="J83" s="34"/>
      <c r="K83" s="34"/>
    </row>
    <row r="84" spans="1:11" s="64" customFormat="1">
      <c r="A84" s="34"/>
      <c r="B84" s="34"/>
      <c r="C84" s="35"/>
      <c r="D84" s="35"/>
      <c r="E84" s="34"/>
      <c r="F84" s="34"/>
      <c r="G84" s="34"/>
      <c r="H84" s="34"/>
      <c r="I84" s="34"/>
      <c r="J84" s="34"/>
      <c r="K84" s="34"/>
    </row>
    <row r="85" spans="1:11" s="64" customFormat="1">
      <c r="A85" s="34"/>
      <c r="B85" s="34"/>
      <c r="C85" s="35"/>
      <c r="D85" s="35"/>
      <c r="E85" s="34"/>
      <c r="F85" s="34"/>
      <c r="G85" s="34"/>
      <c r="H85" s="34"/>
      <c r="I85" s="34"/>
      <c r="J85" s="34"/>
      <c r="K85" s="34"/>
    </row>
    <row r="86" spans="1:11" s="64" customFormat="1">
      <c r="A86" s="34"/>
      <c r="B86" s="34"/>
      <c r="C86" s="35"/>
      <c r="D86" s="35"/>
      <c r="E86" s="34"/>
      <c r="F86" s="34"/>
      <c r="G86" s="34"/>
      <c r="H86" s="34"/>
      <c r="I86" s="34"/>
      <c r="J86" s="34"/>
      <c r="K86" s="34"/>
    </row>
    <row r="87" spans="1:11" s="64" customFormat="1">
      <c r="A87" s="34"/>
      <c r="B87" s="34"/>
      <c r="C87" s="35"/>
      <c r="D87" s="35"/>
      <c r="E87" s="34"/>
      <c r="F87" s="34"/>
      <c r="G87" s="34"/>
      <c r="H87" s="34"/>
      <c r="I87" s="34"/>
      <c r="J87" s="34"/>
      <c r="K87" s="34"/>
    </row>
    <row r="88" spans="1:11" s="64" customFormat="1">
      <c r="A88" s="34"/>
      <c r="B88" s="34"/>
      <c r="C88" s="35"/>
      <c r="D88" s="35"/>
      <c r="E88" s="34"/>
      <c r="F88" s="34"/>
      <c r="G88" s="34"/>
      <c r="H88" s="34"/>
      <c r="I88" s="34"/>
      <c r="J88" s="34"/>
      <c r="K88" s="34"/>
    </row>
    <row r="89" spans="1:11" s="64" customFormat="1">
      <c r="A89" s="34"/>
      <c r="B89" s="34"/>
      <c r="C89" s="35"/>
      <c r="D89" s="35"/>
      <c r="E89" s="34"/>
      <c r="F89" s="34"/>
      <c r="G89" s="34"/>
      <c r="H89" s="34"/>
      <c r="I89" s="34"/>
      <c r="J89" s="34"/>
      <c r="K89" s="34"/>
    </row>
    <row r="90" spans="1:11" s="64" customFormat="1">
      <c r="A90" s="34"/>
      <c r="B90" s="34"/>
      <c r="C90" s="35"/>
      <c r="D90" s="35"/>
      <c r="E90" s="34"/>
      <c r="F90" s="34"/>
      <c r="G90" s="34"/>
      <c r="H90" s="34"/>
      <c r="I90" s="34"/>
      <c r="J90" s="34"/>
      <c r="K90" s="34"/>
    </row>
    <row r="91" spans="1:11" s="64" customFormat="1">
      <c r="A91" s="34"/>
      <c r="B91" s="34"/>
      <c r="C91" s="35"/>
      <c r="D91" s="35"/>
      <c r="E91" s="34"/>
      <c r="F91" s="34"/>
      <c r="G91" s="34"/>
      <c r="H91" s="34"/>
      <c r="I91" s="34"/>
      <c r="J91" s="34"/>
      <c r="K91" s="34"/>
    </row>
    <row r="92" spans="1:11" s="64" customFormat="1">
      <c r="A92" s="34"/>
      <c r="B92" s="34"/>
      <c r="C92" s="35"/>
      <c r="D92" s="35"/>
      <c r="E92" s="34"/>
      <c r="F92" s="34"/>
      <c r="G92" s="34"/>
      <c r="H92" s="34"/>
      <c r="I92" s="34"/>
      <c r="J92" s="34"/>
      <c r="K92" s="34"/>
    </row>
    <row r="93" spans="1:11" s="64" customFormat="1">
      <c r="A93" s="34"/>
      <c r="B93" s="34"/>
      <c r="C93" s="35"/>
      <c r="D93" s="35"/>
      <c r="E93" s="34"/>
      <c r="F93" s="34"/>
      <c r="G93" s="34"/>
      <c r="H93" s="34"/>
      <c r="I93" s="34"/>
      <c r="J93" s="34"/>
      <c r="K93" s="34"/>
    </row>
    <row r="94" spans="1:11" s="64" customFormat="1">
      <c r="A94" s="34"/>
      <c r="B94" s="34"/>
      <c r="C94" s="35"/>
      <c r="D94" s="35"/>
      <c r="E94" s="34"/>
      <c r="F94" s="34"/>
      <c r="G94" s="34"/>
      <c r="H94" s="34"/>
      <c r="I94" s="34"/>
      <c r="J94" s="34"/>
      <c r="K94" s="34"/>
    </row>
    <row r="95" spans="1:11" s="64" customFormat="1">
      <c r="A95" s="34"/>
      <c r="B95" s="34"/>
      <c r="C95" s="35"/>
      <c r="D95" s="35"/>
      <c r="E95" s="34"/>
      <c r="F95" s="34"/>
      <c r="G95" s="34"/>
      <c r="H95" s="34"/>
      <c r="I95" s="34"/>
      <c r="J95" s="34"/>
      <c r="K95" s="34"/>
    </row>
    <row r="96" spans="1:11" s="64" customFormat="1">
      <c r="A96" s="34"/>
      <c r="B96" s="34"/>
      <c r="C96" s="35"/>
      <c r="D96" s="35"/>
      <c r="E96" s="34"/>
      <c r="F96" s="34"/>
      <c r="G96" s="34"/>
      <c r="H96" s="34"/>
      <c r="I96" s="34"/>
      <c r="J96" s="34"/>
      <c r="K96" s="34"/>
    </row>
    <row r="97" spans="1:11" s="64" customFormat="1">
      <c r="A97" s="34"/>
      <c r="B97" s="34"/>
      <c r="C97" s="35"/>
      <c r="D97" s="35"/>
      <c r="E97" s="34"/>
      <c r="F97" s="34"/>
      <c r="G97" s="34"/>
      <c r="H97" s="34"/>
      <c r="I97" s="34"/>
      <c r="J97" s="34"/>
      <c r="K97" s="34"/>
    </row>
    <row r="98" spans="1:11" s="64" customFormat="1">
      <c r="A98" s="34"/>
      <c r="B98" s="34"/>
      <c r="C98" s="35"/>
      <c r="D98" s="35"/>
      <c r="E98" s="34"/>
      <c r="F98" s="34"/>
      <c r="G98" s="34"/>
      <c r="H98" s="34"/>
      <c r="I98" s="34"/>
      <c r="J98" s="34"/>
      <c r="K98" s="34"/>
    </row>
    <row r="99" spans="1:11" s="64" customFormat="1">
      <c r="A99" s="34"/>
      <c r="B99" s="34"/>
      <c r="C99" s="35"/>
      <c r="D99" s="35"/>
      <c r="E99" s="34"/>
      <c r="F99" s="34"/>
      <c r="G99" s="34"/>
      <c r="H99" s="34"/>
      <c r="I99" s="34"/>
      <c r="J99" s="34"/>
      <c r="K99" s="34"/>
    </row>
    <row r="100" spans="1:11" s="64" customFormat="1">
      <c r="A100" s="34"/>
      <c r="B100" s="34"/>
      <c r="C100" s="35"/>
      <c r="D100" s="35"/>
      <c r="E100" s="34"/>
      <c r="F100" s="34"/>
      <c r="G100" s="34"/>
      <c r="H100" s="34"/>
      <c r="I100" s="34"/>
      <c r="J100" s="34"/>
      <c r="K100" s="34"/>
    </row>
    <row r="101" spans="1:11" s="64" customFormat="1">
      <c r="A101" s="34"/>
      <c r="B101" s="34"/>
      <c r="C101" s="35"/>
      <c r="D101" s="35"/>
      <c r="E101" s="34"/>
      <c r="F101" s="34"/>
      <c r="G101" s="34"/>
      <c r="H101" s="34"/>
      <c r="I101" s="34"/>
      <c r="J101" s="34"/>
      <c r="K101" s="34"/>
    </row>
    <row r="102" spans="1:11" s="64" customFormat="1">
      <c r="A102" s="34"/>
      <c r="B102" s="34"/>
      <c r="C102" s="35"/>
      <c r="D102" s="35"/>
      <c r="E102" s="34"/>
      <c r="F102" s="34"/>
      <c r="G102" s="34"/>
      <c r="H102" s="34"/>
      <c r="I102" s="34"/>
      <c r="J102" s="34"/>
      <c r="K102" s="34"/>
    </row>
    <row r="103" spans="1:11" s="64" customFormat="1">
      <c r="A103" s="34"/>
      <c r="B103" s="34"/>
      <c r="C103" s="35"/>
      <c r="D103" s="35"/>
      <c r="E103" s="34"/>
      <c r="F103" s="34"/>
      <c r="G103" s="34"/>
      <c r="H103" s="34"/>
      <c r="I103" s="34"/>
      <c r="J103" s="34"/>
      <c r="K103" s="34"/>
    </row>
    <row r="104" spans="1:11" s="64" customFormat="1">
      <c r="A104" s="34"/>
      <c r="B104" s="34"/>
      <c r="C104" s="35"/>
      <c r="D104" s="35"/>
      <c r="E104" s="34"/>
      <c r="F104" s="34"/>
      <c r="G104" s="34"/>
      <c r="H104" s="34"/>
      <c r="I104" s="34"/>
      <c r="J104" s="34"/>
      <c r="K104" s="34"/>
    </row>
    <row r="105" spans="1:11" s="64" customFormat="1">
      <c r="A105" s="34"/>
      <c r="B105" s="34"/>
      <c r="C105" s="35"/>
      <c r="D105" s="35"/>
      <c r="E105" s="34"/>
      <c r="F105" s="34"/>
      <c r="G105" s="34"/>
      <c r="H105" s="34"/>
      <c r="I105" s="34"/>
      <c r="J105" s="34"/>
      <c r="K105" s="34"/>
    </row>
    <row r="106" spans="1:11" s="64" customFormat="1">
      <c r="A106" s="34"/>
      <c r="B106" s="34"/>
      <c r="C106" s="35"/>
      <c r="D106" s="35"/>
      <c r="E106" s="34"/>
      <c r="F106" s="34"/>
      <c r="G106" s="34"/>
      <c r="H106" s="34"/>
      <c r="I106" s="34"/>
      <c r="J106" s="34"/>
      <c r="K106" s="34"/>
    </row>
    <row r="107" spans="1:11" s="64" customFormat="1">
      <c r="A107" s="34"/>
      <c r="B107" s="34"/>
      <c r="C107" s="35"/>
      <c r="D107" s="35"/>
      <c r="E107" s="34"/>
      <c r="F107" s="34"/>
      <c r="G107" s="34"/>
      <c r="H107" s="34"/>
      <c r="I107" s="34"/>
      <c r="J107" s="34"/>
      <c r="K107" s="34"/>
    </row>
    <row r="108" spans="1:11" s="64" customFormat="1">
      <c r="A108" s="34"/>
      <c r="B108" s="34"/>
      <c r="C108" s="35"/>
      <c r="D108" s="35"/>
      <c r="E108" s="34"/>
      <c r="F108" s="34"/>
      <c r="G108" s="34"/>
      <c r="H108" s="34"/>
      <c r="I108" s="34"/>
      <c r="J108" s="34"/>
      <c r="K108" s="34"/>
    </row>
    <row r="109" spans="1:11" s="64" customFormat="1">
      <c r="A109" s="34"/>
      <c r="B109" s="34"/>
      <c r="C109" s="35"/>
      <c r="D109" s="35"/>
      <c r="E109" s="34"/>
      <c r="F109" s="34"/>
      <c r="G109" s="34"/>
      <c r="H109" s="34"/>
      <c r="I109" s="34"/>
      <c r="J109" s="34"/>
      <c r="K109" s="34"/>
    </row>
    <row r="110" spans="1:11" s="64" customFormat="1">
      <c r="A110" s="34"/>
      <c r="B110" s="34"/>
      <c r="C110" s="35"/>
      <c r="D110" s="35"/>
      <c r="E110" s="34"/>
      <c r="F110" s="34"/>
      <c r="G110" s="34"/>
      <c r="H110" s="34"/>
      <c r="I110" s="34"/>
      <c r="J110" s="34"/>
      <c r="K110" s="34"/>
    </row>
    <row r="111" spans="1:11" s="64" customFormat="1">
      <c r="A111" s="34"/>
      <c r="B111" s="34"/>
      <c r="C111" s="35"/>
      <c r="D111" s="35"/>
      <c r="E111" s="34"/>
      <c r="F111" s="34"/>
      <c r="G111" s="34"/>
      <c r="H111" s="34"/>
      <c r="I111" s="34"/>
      <c r="J111" s="34"/>
      <c r="K111" s="34"/>
    </row>
    <row r="112" spans="1:11" s="64" customFormat="1">
      <c r="A112" s="34"/>
      <c r="B112" s="34"/>
      <c r="C112" s="35"/>
      <c r="D112" s="35"/>
      <c r="E112" s="34"/>
      <c r="F112" s="34"/>
      <c r="G112" s="34"/>
      <c r="H112" s="34"/>
      <c r="I112" s="34"/>
      <c r="J112" s="34"/>
      <c r="K112" s="34"/>
    </row>
    <row r="113" spans="1:11" s="64" customFormat="1">
      <c r="A113" s="34"/>
      <c r="B113" s="34"/>
      <c r="C113" s="35"/>
      <c r="D113" s="35"/>
      <c r="E113" s="34"/>
      <c r="F113" s="34"/>
      <c r="G113" s="34"/>
      <c r="H113" s="34"/>
      <c r="I113" s="34"/>
      <c r="J113" s="34"/>
      <c r="K113" s="34"/>
    </row>
    <row r="114" spans="1:11" s="64" customFormat="1">
      <c r="A114" s="34"/>
      <c r="B114" s="34"/>
      <c r="C114" s="35"/>
      <c r="D114" s="35"/>
      <c r="E114" s="34"/>
      <c r="F114" s="34"/>
      <c r="G114" s="34"/>
      <c r="H114" s="34"/>
      <c r="I114" s="34"/>
      <c r="J114" s="34"/>
      <c r="K114" s="34"/>
    </row>
    <row r="115" spans="1:11" s="64" customFormat="1">
      <c r="A115" s="34"/>
      <c r="B115" s="34"/>
      <c r="C115" s="35"/>
      <c r="D115" s="35"/>
      <c r="E115" s="34"/>
      <c r="F115" s="34"/>
      <c r="G115" s="34"/>
      <c r="H115" s="34"/>
      <c r="I115" s="34"/>
      <c r="J115" s="34"/>
      <c r="K115" s="34"/>
    </row>
    <row r="116" spans="1:11" s="64" customFormat="1">
      <c r="A116" s="34"/>
      <c r="B116" s="34"/>
      <c r="C116" s="35"/>
      <c r="D116" s="35"/>
      <c r="E116" s="34"/>
      <c r="F116" s="34"/>
      <c r="G116" s="34"/>
      <c r="H116" s="34"/>
      <c r="I116" s="34"/>
      <c r="J116" s="34"/>
      <c r="K116" s="34"/>
    </row>
    <row r="117" spans="1:11" s="64" customFormat="1">
      <c r="A117" s="34"/>
      <c r="B117" s="34"/>
      <c r="C117" s="35"/>
      <c r="D117" s="35"/>
      <c r="E117" s="34"/>
      <c r="F117" s="34"/>
      <c r="G117" s="34"/>
      <c r="H117" s="34"/>
      <c r="I117" s="34"/>
      <c r="J117" s="34"/>
      <c r="K117" s="34"/>
    </row>
    <row r="118" spans="1:11" s="64" customFormat="1">
      <c r="A118" s="34"/>
      <c r="B118" s="34"/>
      <c r="C118" s="35"/>
      <c r="D118" s="35"/>
      <c r="E118" s="34"/>
      <c r="F118" s="34"/>
      <c r="G118" s="34"/>
      <c r="H118" s="34"/>
      <c r="I118" s="34"/>
      <c r="J118" s="34"/>
      <c r="K118" s="34"/>
    </row>
    <row r="119" spans="1:11" s="64" customFormat="1">
      <c r="A119" s="34"/>
      <c r="B119" s="34"/>
      <c r="C119" s="35"/>
      <c r="D119" s="35"/>
      <c r="E119" s="34"/>
      <c r="F119" s="34"/>
      <c r="G119" s="34"/>
      <c r="H119" s="34"/>
      <c r="I119" s="34"/>
      <c r="J119" s="34"/>
      <c r="K119" s="34"/>
    </row>
    <row r="120" spans="1:11" s="64" customFormat="1">
      <c r="A120" s="34"/>
      <c r="B120" s="34"/>
      <c r="C120" s="35"/>
      <c r="D120" s="35"/>
      <c r="E120" s="34"/>
      <c r="F120" s="34"/>
      <c r="G120" s="34"/>
      <c r="H120" s="34"/>
      <c r="I120" s="34"/>
      <c r="J120" s="34"/>
      <c r="K120" s="34"/>
    </row>
    <row r="121" spans="1:11" s="64" customFormat="1">
      <c r="A121" s="34"/>
      <c r="B121" s="34"/>
      <c r="C121" s="35"/>
      <c r="D121" s="35"/>
      <c r="E121" s="34"/>
      <c r="F121" s="34"/>
      <c r="G121" s="34"/>
      <c r="H121" s="34"/>
      <c r="I121" s="34"/>
      <c r="J121" s="34"/>
      <c r="K121" s="34"/>
    </row>
    <row r="122" spans="1:11" s="64" customFormat="1">
      <c r="A122" s="34"/>
      <c r="B122" s="34"/>
      <c r="C122" s="35"/>
      <c r="D122" s="35"/>
      <c r="E122" s="34"/>
      <c r="F122" s="34"/>
      <c r="G122" s="34"/>
      <c r="H122" s="34"/>
      <c r="I122" s="34"/>
      <c r="J122" s="34"/>
      <c r="K122" s="34"/>
    </row>
    <row r="123" spans="1:11" s="64" customFormat="1">
      <c r="A123" s="34"/>
      <c r="B123" s="34"/>
      <c r="C123" s="35"/>
      <c r="D123" s="35"/>
      <c r="E123" s="34"/>
      <c r="F123" s="34"/>
      <c r="G123" s="34"/>
      <c r="H123" s="34"/>
      <c r="I123" s="34"/>
      <c r="J123" s="34"/>
      <c r="K123" s="34"/>
    </row>
    <row r="124" spans="1:11" s="64" customFormat="1">
      <c r="A124" s="34"/>
      <c r="B124" s="34"/>
      <c r="C124" s="35"/>
      <c r="D124" s="35"/>
      <c r="E124" s="34"/>
      <c r="F124" s="34"/>
      <c r="G124" s="34"/>
      <c r="H124" s="34"/>
      <c r="I124" s="34"/>
      <c r="J124" s="34"/>
      <c r="K124" s="34"/>
    </row>
    <row r="125" spans="1:11" s="64" customFormat="1">
      <c r="A125" s="34"/>
      <c r="B125" s="34"/>
      <c r="C125" s="35"/>
      <c r="D125" s="35"/>
      <c r="E125" s="34"/>
      <c r="F125" s="34"/>
      <c r="G125" s="34"/>
      <c r="H125" s="34"/>
      <c r="I125" s="34"/>
      <c r="J125" s="34"/>
      <c r="K125" s="34"/>
    </row>
    <row r="126" spans="1:11" s="64" customFormat="1">
      <c r="A126" s="34"/>
      <c r="B126" s="34"/>
      <c r="C126" s="35"/>
      <c r="D126" s="35"/>
      <c r="E126" s="34"/>
      <c r="F126" s="34"/>
      <c r="G126" s="34"/>
      <c r="H126" s="34"/>
      <c r="I126" s="34"/>
      <c r="J126" s="34"/>
      <c r="K126" s="34"/>
    </row>
    <row r="127" spans="1:11" s="64" customFormat="1">
      <c r="A127" s="34"/>
      <c r="B127" s="34"/>
      <c r="C127" s="35"/>
      <c r="D127" s="35"/>
      <c r="E127" s="34"/>
      <c r="F127" s="34"/>
      <c r="G127" s="34"/>
      <c r="H127" s="34"/>
      <c r="I127" s="34"/>
      <c r="J127" s="34"/>
      <c r="K127" s="34"/>
    </row>
    <row r="128" spans="1:11" s="64" customFormat="1">
      <c r="A128" s="34"/>
      <c r="B128" s="34"/>
      <c r="C128" s="35"/>
      <c r="D128" s="35"/>
      <c r="E128" s="34"/>
      <c r="F128" s="34"/>
      <c r="G128" s="34"/>
      <c r="H128" s="34"/>
      <c r="I128" s="34"/>
      <c r="J128" s="34"/>
      <c r="K128" s="34"/>
    </row>
    <row r="129" spans="1:11" s="64" customFormat="1">
      <c r="A129" s="34"/>
      <c r="B129" s="34"/>
      <c r="C129" s="35"/>
      <c r="D129" s="35"/>
      <c r="E129" s="34"/>
      <c r="F129" s="34"/>
      <c r="G129" s="34"/>
      <c r="H129" s="34"/>
      <c r="I129" s="34"/>
      <c r="J129" s="34"/>
      <c r="K129" s="34"/>
    </row>
    <row r="130" spans="1:11" s="64" customFormat="1">
      <c r="A130" s="34"/>
      <c r="B130" s="34"/>
      <c r="C130" s="35"/>
      <c r="D130" s="35"/>
      <c r="E130" s="34"/>
      <c r="F130" s="34"/>
      <c r="G130" s="34"/>
      <c r="H130" s="34"/>
      <c r="I130" s="34"/>
      <c r="J130" s="34"/>
      <c r="K130" s="34"/>
    </row>
    <row r="131" spans="1:11" s="64" customFormat="1">
      <c r="A131" s="34"/>
      <c r="B131" s="34"/>
      <c r="C131" s="35"/>
      <c r="D131" s="35"/>
      <c r="E131" s="34"/>
      <c r="F131" s="34"/>
      <c r="G131" s="34"/>
      <c r="H131" s="34"/>
      <c r="I131" s="34"/>
      <c r="J131" s="34"/>
      <c r="K131" s="34"/>
    </row>
    <row r="132" spans="1:11" s="64" customFormat="1">
      <c r="A132" s="34"/>
      <c r="B132" s="34"/>
      <c r="C132" s="35"/>
      <c r="D132" s="35"/>
      <c r="E132" s="34"/>
      <c r="F132" s="34"/>
      <c r="G132" s="34"/>
      <c r="H132" s="34"/>
      <c r="I132" s="34"/>
      <c r="J132" s="34"/>
      <c r="K132" s="34"/>
    </row>
    <row r="133" spans="1:11" s="64" customFormat="1">
      <c r="A133" s="34"/>
      <c r="B133" s="34"/>
      <c r="C133" s="35"/>
      <c r="D133" s="35"/>
      <c r="E133" s="34"/>
      <c r="F133" s="34"/>
      <c r="G133" s="34"/>
      <c r="H133" s="34"/>
      <c r="I133" s="34"/>
      <c r="J133" s="34"/>
      <c r="K133" s="34"/>
    </row>
    <row r="134" spans="1:11" s="64" customFormat="1">
      <c r="A134" s="34"/>
      <c r="B134" s="34"/>
      <c r="C134" s="35"/>
      <c r="D134" s="35"/>
      <c r="E134" s="34"/>
      <c r="F134" s="34"/>
      <c r="G134" s="34"/>
      <c r="H134" s="34"/>
      <c r="I134" s="34"/>
      <c r="J134" s="34"/>
      <c r="K134" s="34"/>
    </row>
    <row r="135" spans="1:11" s="64" customFormat="1">
      <c r="A135" s="34"/>
      <c r="B135" s="34"/>
      <c r="C135" s="35"/>
      <c r="D135" s="35"/>
      <c r="E135" s="34"/>
      <c r="F135" s="34"/>
      <c r="G135" s="34"/>
      <c r="H135" s="34"/>
      <c r="I135" s="34"/>
      <c r="J135" s="34"/>
      <c r="K135" s="34"/>
    </row>
    <row r="136" spans="1:11" s="64" customFormat="1">
      <c r="A136" s="34"/>
      <c r="B136" s="34"/>
      <c r="C136" s="35"/>
      <c r="D136" s="35"/>
      <c r="E136" s="34"/>
      <c r="F136" s="34"/>
      <c r="G136" s="34"/>
      <c r="H136" s="34"/>
      <c r="I136" s="34"/>
      <c r="J136" s="34"/>
      <c r="K136" s="34"/>
    </row>
    <row r="137" spans="1:11" s="64" customFormat="1">
      <c r="A137" s="34"/>
      <c r="B137" s="34"/>
      <c r="C137" s="35"/>
      <c r="D137" s="35"/>
      <c r="E137" s="34"/>
      <c r="F137" s="34"/>
      <c r="G137" s="34"/>
      <c r="H137" s="34"/>
      <c r="I137" s="34"/>
      <c r="J137" s="34"/>
      <c r="K137" s="34"/>
    </row>
    <row r="138" spans="1:11" s="64" customFormat="1">
      <c r="A138" s="34"/>
      <c r="B138" s="34"/>
      <c r="C138" s="35"/>
      <c r="D138" s="35"/>
      <c r="E138" s="34"/>
      <c r="F138" s="34"/>
      <c r="G138" s="34"/>
      <c r="H138" s="34"/>
      <c r="I138" s="34"/>
      <c r="J138" s="34"/>
      <c r="K138" s="34"/>
    </row>
    <row r="139" spans="1:11" s="64" customFormat="1">
      <c r="A139" s="34"/>
      <c r="B139" s="34"/>
      <c r="C139" s="35"/>
      <c r="D139" s="35"/>
      <c r="E139" s="34"/>
      <c r="F139" s="34"/>
      <c r="G139" s="34"/>
      <c r="H139" s="34"/>
      <c r="I139" s="34"/>
      <c r="J139" s="34"/>
      <c r="K139" s="34"/>
    </row>
    <row r="140" spans="1:11" s="64" customFormat="1">
      <c r="A140" s="34"/>
      <c r="B140" s="34"/>
      <c r="C140" s="35"/>
      <c r="D140" s="35"/>
      <c r="E140" s="34"/>
      <c r="F140" s="34"/>
      <c r="G140" s="34"/>
      <c r="H140" s="34"/>
      <c r="I140" s="34"/>
      <c r="J140" s="34"/>
      <c r="K140" s="34"/>
    </row>
    <row r="141" spans="1:11" s="64" customFormat="1">
      <c r="A141" s="34"/>
      <c r="B141" s="34"/>
      <c r="C141" s="35"/>
      <c r="D141" s="35"/>
      <c r="E141" s="34"/>
      <c r="F141" s="34"/>
      <c r="G141" s="34"/>
      <c r="H141" s="34"/>
      <c r="I141" s="34"/>
      <c r="J141" s="34"/>
      <c r="K141" s="34"/>
    </row>
    <row r="142" spans="1:11" s="64" customFormat="1">
      <c r="A142" s="34"/>
      <c r="B142" s="34"/>
      <c r="C142" s="35"/>
      <c r="D142" s="35"/>
      <c r="E142" s="34"/>
      <c r="F142" s="34"/>
      <c r="G142" s="34"/>
      <c r="H142" s="34"/>
      <c r="I142" s="34"/>
      <c r="J142" s="34"/>
      <c r="K142" s="34"/>
    </row>
    <row r="143" spans="1:11" s="64" customFormat="1">
      <c r="A143" s="34"/>
      <c r="B143" s="34"/>
      <c r="C143" s="35"/>
      <c r="D143" s="35"/>
      <c r="E143" s="34"/>
      <c r="F143" s="34"/>
      <c r="G143" s="34"/>
      <c r="H143" s="34"/>
      <c r="I143" s="34"/>
      <c r="J143" s="34"/>
      <c r="K143" s="34"/>
    </row>
    <row r="144" spans="1:11" s="64" customFormat="1">
      <c r="A144" s="34"/>
      <c r="B144" s="34"/>
      <c r="C144" s="35"/>
      <c r="D144" s="35"/>
      <c r="E144" s="34"/>
      <c r="F144" s="34"/>
      <c r="G144" s="34"/>
      <c r="H144" s="34"/>
      <c r="I144" s="34"/>
      <c r="J144" s="34"/>
      <c r="K144" s="34"/>
    </row>
    <row r="145" spans="1:11" s="64" customFormat="1">
      <c r="A145" s="34"/>
      <c r="B145" s="34"/>
      <c r="C145" s="35"/>
      <c r="D145" s="35"/>
      <c r="E145" s="34"/>
      <c r="F145" s="34"/>
      <c r="G145" s="34"/>
      <c r="H145" s="34"/>
      <c r="I145" s="34"/>
      <c r="J145" s="34"/>
      <c r="K145" s="34"/>
    </row>
    <row r="146" spans="1:11" s="64" customFormat="1">
      <c r="A146" s="34"/>
      <c r="B146" s="34"/>
      <c r="C146" s="35"/>
      <c r="D146" s="35"/>
      <c r="E146" s="34"/>
      <c r="F146" s="34"/>
      <c r="G146" s="34"/>
      <c r="H146" s="34"/>
      <c r="I146" s="34"/>
      <c r="J146" s="34"/>
      <c r="K146" s="34"/>
    </row>
    <row r="147" spans="1:11" s="64" customFormat="1">
      <c r="A147" s="34"/>
      <c r="B147" s="34"/>
      <c r="C147" s="35"/>
      <c r="D147" s="35"/>
      <c r="E147" s="34"/>
      <c r="F147" s="34"/>
      <c r="G147" s="34"/>
      <c r="H147" s="34"/>
      <c r="I147" s="34"/>
      <c r="J147" s="34"/>
      <c r="K147" s="34"/>
    </row>
    <row r="148" spans="1:11" s="64" customFormat="1">
      <c r="A148" s="34"/>
      <c r="B148" s="34"/>
      <c r="C148" s="35"/>
      <c r="D148" s="35"/>
      <c r="E148" s="34"/>
      <c r="F148" s="34"/>
      <c r="G148" s="34"/>
      <c r="H148" s="34"/>
      <c r="I148" s="34"/>
      <c r="J148" s="34"/>
      <c r="K148" s="34"/>
    </row>
    <row r="149" spans="1:11" s="64" customFormat="1">
      <c r="A149" s="34"/>
      <c r="B149" s="34"/>
      <c r="C149" s="35"/>
      <c r="D149" s="35"/>
      <c r="E149" s="34"/>
      <c r="F149" s="34"/>
      <c r="G149" s="34"/>
      <c r="H149" s="34"/>
      <c r="I149" s="34"/>
      <c r="J149" s="34"/>
      <c r="K149" s="34"/>
    </row>
    <row r="150" spans="1:11" s="64" customFormat="1">
      <c r="A150" s="34"/>
      <c r="B150" s="34"/>
      <c r="C150" s="35"/>
      <c r="D150" s="35"/>
      <c r="E150" s="34"/>
      <c r="F150" s="34"/>
      <c r="G150" s="34"/>
      <c r="H150" s="34"/>
      <c r="I150" s="34"/>
      <c r="J150" s="34"/>
      <c r="K150" s="34"/>
    </row>
    <row r="151" spans="1:11" s="64" customFormat="1">
      <c r="A151" s="34"/>
      <c r="B151" s="34"/>
      <c r="C151" s="35"/>
      <c r="D151" s="35"/>
      <c r="E151" s="34"/>
      <c r="F151" s="34"/>
      <c r="G151" s="34"/>
      <c r="H151" s="34"/>
      <c r="I151" s="34"/>
      <c r="J151" s="34"/>
      <c r="K151" s="34"/>
    </row>
    <row r="152" spans="1:11" s="64" customFormat="1">
      <c r="A152" s="34"/>
      <c r="B152" s="34"/>
      <c r="C152" s="35"/>
      <c r="D152" s="35"/>
      <c r="E152" s="34"/>
      <c r="F152" s="34"/>
      <c r="G152" s="34"/>
      <c r="H152" s="34"/>
      <c r="I152" s="34"/>
      <c r="J152" s="34"/>
      <c r="K152" s="34"/>
    </row>
    <row r="153" spans="1:11" s="64" customFormat="1">
      <c r="A153" s="34"/>
      <c r="B153" s="34"/>
      <c r="C153" s="35"/>
      <c r="D153" s="35"/>
      <c r="E153" s="34"/>
      <c r="F153" s="34"/>
      <c r="G153" s="34"/>
      <c r="H153" s="34"/>
      <c r="I153" s="34"/>
      <c r="J153" s="34"/>
      <c r="K153" s="34"/>
    </row>
    <row r="154" spans="1:11" s="64" customFormat="1">
      <c r="A154" s="34"/>
      <c r="B154" s="34"/>
      <c r="C154" s="35"/>
      <c r="D154" s="35"/>
      <c r="E154" s="34"/>
      <c r="F154" s="34"/>
      <c r="G154" s="34"/>
      <c r="H154" s="34"/>
      <c r="I154" s="34"/>
      <c r="J154" s="34"/>
      <c r="K154" s="34"/>
    </row>
    <row r="155" spans="1:11" s="64" customFormat="1">
      <c r="A155" s="34"/>
      <c r="B155" s="34"/>
      <c r="C155" s="35"/>
      <c r="D155" s="35"/>
      <c r="E155" s="34"/>
      <c r="F155" s="34"/>
      <c r="G155" s="34"/>
      <c r="H155" s="34"/>
      <c r="I155" s="34"/>
      <c r="J155" s="34"/>
      <c r="K155" s="34"/>
    </row>
    <row r="156" spans="1:11" s="64" customFormat="1">
      <c r="A156" s="34"/>
      <c r="B156" s="34"/>
      <c r="C156" s="35"/>
      <c r="D156" s="35"/>
      <c r="E156" s="34"/>
      <c r="F156" s="34"/>
      <c r="G156" s="34"/>
      <c r="H156" s="34"/>
      <c r="I156" s="34"/>
      <c r="J156" s="34"/>
      <c r="K156" s="34"/>
    </row>
    <row r="157" spans="1:11" s="64" customFormat="1">
      <c r="A157" s="34"/>
      <c r="B157" s="34"/>
      <c r="C157" s="35"/>
      <c r="D157" s="35"/>
      <c r="E157" s="34"/>
      <c r="F157" s="34"/>
      <c r="G157" s="34"/>
      <c r="H157" s="34"/>
      <c r="I157" s="34"/>
      <c r="J157" s="34"/>
      <c r="K157" s="34"/>
    </row>
    <row r="158" spans="1:11" s="64" customFormat="1">
      <c r="A158" s="34"/>
      <c r="B158" s="34"/>
      <c r="C158" s="35"/>
      <c r="D158" s="35"/>
      <c r="E158" s="34"/>
      <c r="F158" s="34"/>
      <c r="G158" s="34"/>
      <c r="H158" s="34"/>
      <c r="I158" s="34"/>
      <c r="J158" s="34"/>
      <c r="K158" s="34"/>
    </row>
    <row r="159" spans="1:11" s="64" customFormat="1">
      <c r="A159" s="34"/>
      <c r="B159" s="34"/>
      <c r="C159" s="35"/>
      <c r="D159" s="35"/>
      <c r="E159" s="34"/>
      <c r="F159" s="34"/>
      <c r="G159" s="34"/>
      <c r="H159" s="34"/>
      <c r="I159" s="34"/>
      <c r="J159" s="34"/>
      <c r="K159" s="34"/>
    </row>
    <row r="160" spans="1:11" s="64" customFormat="1">
      <c r="A160" s="34"/>
      <c r="B160" s="34"/>
      <c r="C160" s="35"/>
      <c r="D160" s="35"/>
      <c r="E160" s="34"/>
      <c r="F160" s="34"/>
      <c r="G160" s="34"/>
      <c r="H160" s="34"/>
      <c r="I160" s="34"/>
      <c r="J160" s="34"/>
      <c r="K160" s="34"/>
    </row>
  </sheetData>
  <dataConsolidate/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tabColor rgb="FF92D050"/>
    <pageSetUpPr fitToPage="1"/>
  </sheetPr>
  <dimension ref="A1:D16"/>
  <sheetViews>
    <sheetView showGridLines="0" zoomScaleNormal="100" workbookViewId="0">
      <selection activeCell="D2" sqref="D2"/>
    </sheetView>
  </sheetViews>
  <sheetFormatPr defaultColWidth="9.1796875" defaultRowHeight="11.5"/>
  <cols>
    <col min="1" max="1" width="63.26953125" style="34" customWidth="1"/>
    <col min="2" max="2" width="15.26953125" style="34" customWidth="1"/>
    <col min="3" max="3" width="10.26953125" style="35" bestFit="1" customWidth="1"/>
    <col min="4" max="4" width="9.26953125" style="34" customWidth="1"/>
    <col min="5" max="5" width="9.1796875" style="34" customWidth="1"/>
    <col min="6" max="16384" width="9.1796875" style="34"/>
  </cols>
  <sheetData>
    <row r="1" spans="1:4" s="67" customFormat="1" ht="14.25" customHeight="1">
      <c r="A1" s="545" t="s">
        <v>60</v>
      </c>
      <c r="B1" s="313"/>
      <c r="C1" s="527" t="s">
        <v>1488</v>
      </c>
      <c r="D1" s="527" t="s">
        <v>1277</v>
      </c>
    </row>
    <row r="2" spans="1:4" s="69" customFormat="1" ht="21">
      <c r="A2" s="526" t="s">
        <v>20</v>
      </c>
      <c r="C2" s="445" t="s">
        <v>1162</v>
      </c>
      <c r="D2" s="445" t="s">
        <v>1162</v>
      </c>
    </row>
    <row r="3" spans="1:4">
      <c r="A3" s="492" t="s">
        <v>419</v>
      </c>
      <c r="B3" s="525" t="s">
        <v>230</v>
      </c>
      <c r="C3" s="465" t="s">
        <v>1299</v>
      </c>
      <c r="D3" s="493" t="s">
        <v>1285</v>
      </c>
    </row>
    <row r="4" spans="1:4" ht="21">
      <c r="A4" s="492" t="s">
        <v>420</v>
      </c>
      <c r="B4" s="525" t="s">
        <v>232</v>
      </c>
      <c r="C4" s="465" t="s">
        <v>196</v>
      </c>
      <c r="D4" s="493" t="s">
        <v>196</v>
      </c>
    </row>
    <row r="5" spans="1:4" s="37" customFormat="1">
      <c r="A5" s="495" t="s">
        <v>421</v>
      </c>
      <c r="B5" s="525" t="s">
        <v>371</v>
      </c>
      <c r="C5" s="472" t="s">
        <v>1661</v>
      </c>
      <c r="D5" s="491" t="s">
        <v>1480</v>
      </c>
    </row>
    <row r="6" spans="1:4">
      <c r="A6" s="492" t="s">
        <v>422</v>
      </c>
      <c r="B6" s="525" t="s">
        <v>236</v>
      </c>
      <c r="C6" s="465" t="s">
        <v>1337</v>
      </c>
      <c r="D6" s="493" t="s">
        <v>1481</v>
      </c>
    </row>
    <row r="7" spans="1:4">
      <c r="A7" s="492" t="s">
        <v>423</v>
      </c>
      <c r="B7" s="525" t="s">
        <v>89</v>
      </c>
      <c r="C7" s="465" t="s">
        <v>1347</v>
      </c>
      <c r="D7" s="493" t="s">
        <v>1403</v>
      </c>
    </row>
    <row r="8" spans="1:4">
      <c r="A8" s="492" t="s">
        <v>389</v>
      </c>
      <c r="B8" s="525" t="s">
        <v>78</v>
      </c>
      <c r="C8" s="465" t="s">
        <v>1662</v>
      </c>
      <c r="D8" s="493" t="s">
        <v>1482</v>
      </c>
    </row>
    <row r="9" spans="1:4">
      <c r="A9" s="492" t="s">
        <v>387</v>
      </c>
      <c r="B9" s="525" t="s">
        <v>329</v>
      </c>
      <c r="C9" s="465" t="s">
        <v>1663</v>
      </c>
      <c r="D9" s="493" t="s">
        <v>1185</v>
      </c>
    </row>
    <row r="10" spans="1:4">
      <c r="A10" s="492" t="s">
        <v>390</v>
      </c>
      <c r="B10" s="503" t="s">
        <v>293</v>
      </c>
      <c r="C10" s="465" t="s">
        <v>1664</v>
      </c>
      <c r="D10" s="493" t="s">
        <v>1483</v>
      </c>
    </row>
    <row r="11" spans="1:4">
      <c r="A11" s="492" t="s">
        <v>394</v>
      </c>
      <c r="B11" s="503" t="s">
        <v>297</v>
      </c>
      <c r="C11" s="465" t="s">
        <v>1219</v>
      </c>
      <c r="D11" s="493" t="s">
        <v>1275</v>
      </c>
    </row>
    <row r="12" spans="1:4">
      <c r="A12" s="492" t="s">
        <v>395</v>
      </c>
      <c r="B12" s="503" t="s">
        <v>332</v>
      </c>
      <c r="C12" s="465" t="s">
        <v>1665</v>
      </c>
      <c r="D12" s="493" t="s">
        <v>1220</v>
      </c>
    </row>
    <row r="13" spans="1:4">
      <c r="A13" s="492" t="s">
        <v>388</v>
      </c>
      <c r="B13" s="503" t="s">
        <v>380</v>
      </c>
      <c r="C13" s="465" t="s">
        <v>1666</v>
      </c>
      <c r="D13" s="493" t="s">
        <v>121</v>
      </c>
    </row>
    <row r="14" spans="1:4" s="37" customFormat="1">
      <c r="A14" s="495" t="s">
        <v>13</v>
      </c>
      <c r="B14" s="525" t="s">
        <v>424</v>
      </c>
      <c r="C14" s="472" t="s">
        <v>1667</v>
      </c>
      <c r="D14" s="491" t="s">
        <v>1484</v>
      </c>
    </row>
    <row r="15" spans="1:4">
      <c r="A15" s="540" t="s">
        <v>60</v>
      </c>
      <c r="B15" s="540" t="s">
        <v>425</v>
      </c>
      <c r="C15" s="473" t="s">
        <v>1528</v>
      </c>
      <c r="D15" s="544" t="s">
        <v>1191</v>
      </c>
    </row>
    <row r="16" spans="1:4" s="43" customFormat="1" ht="3.5">
      <c r="A16" s="528"/>
      <c r="B16" s="528"/>
      <c r="C16" s="529"/>
    </row>
  </sheetData>
  <pageMargins left="0.25" right="0.25" top="0.75" bottom="0.75" header="0.3" footer="0.3"/>
  <pageSetup paperSize="9" scale="7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rgb="FF92D050"/>
    <pageSetUpPr fitToPage="1"/>
  </sheetPr>
  <dimension ref="A1:E141"/>
  <sheetViews>
    <sheetView showGridLines="0" zoomScaleNormal="100" workbookViewId="0">
      <selection activeCell="G44" sqref="G44"/>
    </sheetView>
  </sheetViews>
  <sheetFormatPr defaultColWidth="9.1796875" defaultRowHeight="11.5"/>
  <cols>
    <col min="1" max="1" width="48.81640625" style="34" bestFit="1" customWidth="1"/>
    <col min="2" max="3" width="9.81640625" style="35" bestFit="1" customWidth="1"/>
    <col min="4" max="7" width="9.26953125" style="34" customWidth="1"/>
    <col min="8" max="79" width="9.1796875" style="34" customWidth="1"/>
    <col min="80" max="16384" width="9.1796875" style="34"/>
  </cols>
  <sheetData>
    <row r="1" spans="1:5" s="88" customFormat="1" ht="9">
      <c r="A1" s="530" t="s">
        <v>67</v>
      </c>
      <c r="B1" s="553"/>
      <c r="C1" s="553"/>
    </row>
    <row r="2" spans="1:5" s="88" customFormat="1" ht="12">
      <c r="A2" s="459" t="s">
        <v>271</v>
      </c>
      <c r="B2" s="554" t="s">
        <v>180</v>
      </c>
      <c r="C2" s="554"/>
      <c r="D2" s="554"/>
      <c r="E2" s="554"/>
    </row>
    <row r="3" spans="1:5">
      <c r="A3" s="444" t="s">
        <v>20</v>
      </c>
      <c r="B3" s="445" t="s">
        <v>1487</v>
      </c>
      <c r="C3" s="445" t="s">
        <v>1276</v>
      </c>
      <c r="D3" s="445" t="s">
        <v>1488</v>
      </c>
      <c r="E3" s="445" t="s">
        <v>1277</v>
      </c>
    </row>
    <row r="4" spans="1:5">
      <c r="A4" s="479" t="s">
        <v>248</v>
      </c>
      <c r="B4" s="448" t="s">
        <v>1668</v>
      </c>
      <c r="C4" s="505" t="s">
        <v>1393</v>
      </c>
      <c r="D4" s="448" t="s">
        <v>1669</v>
      </c>
      <c r="E4" s="505" t="s">
        <v>1395</v>
      </c>
    </row>
    <row r="5" spans="1:5">
      <c r="A5" s="504" t="s">
        <v>1230</v>
      </c>
      <c r="B5" s="451" t="s">
        <v>1671</v>
      </c>
      <c r="C5" s="506" t="s">
        <v>1236</v>
      </c>
      <c r="D5" s="451" t="s">
        <v>1375</v>
      </c>
      <c r="E5" s="506" t="s">
        <v>1213</v>
      </c>
    </row>
    <row r="6" spans="1:5">
      <c r="A6" s="504" t="s">
        <v>249</v>
      </c>
      <c r="B6" s="451" t="s">
        <v>1530</v>
      </c>
      <c r="C6" s="506" t="s">
        <v>1302</v>
      </c>
      <c r="D6" s="451" t="s">
        <v>1536</v>
      </c>
      <c r="E6" s="506" t="s">
        <v>1307</v>
      </c>
    </row>
    <row r="7" spans="1:5">
      <c r="A7" s="477" t="s">
        <v>250</v>
      </c>
      <c r="B7" s="451" t="s">
        <v>1672</v>
      </c>
      <c r="C7" s="506" t="s">
        <v>560</v>
      </c>
      <c r="D7" s="451" t="s">
        <v>1673</v>
      </c>
      <c r="E7" s="506" t="s">
        <v>1396</v>
      </c>
    </row>
    <row r="8" spans="1:5">
      <c r="A8" s="479" t="s">
        <v>251</v>
      </c>
      <c r="B8" s="448" t="s">
        <v>1271</v>
      </c>
      <c r="C8" s="505" t="s">
        <v>1394</v>
      </c>
      <c r="D8" s="448" t="s">
        <v>1675</v>
      </c>
      <c r="E8" s="505" t="s">
        <v>1397</v>
      </c>
    </row>
    <row r="9" spans="1:5">
      <c r="A9" s="477" t="s">
        <v>252</v>
      </c>
      <c r="B9" s="451" t="s">
        <v>1120</v>
      </c>
      <c r="C9" s="506" t="s">
        <v>1196</v>
      </c>
      <c r="D9" s="451" t="s">
        <v>1674</v>
      </c>
      <c r="E9" s="506" t="s">
        <v>1262</v>
      </c>
    </row>
    <row r="10" spans="1:5">
      <c r="A10" s="477" t="s">
        <v>1398</v>
      </c>
      <c r="B10" s="451" t="s">
        <v>1677</v>
      </c>
      <c r="C10" s="506" t="s">
        <v>1195</v>
      </c>
      <c r="D10" s="451" t="s">
        <v>1678</v>
      </c>
      <c r="E10" s="506" t="s">
        <v>1401</v>
      </c>
    </row>
    <row r="11" spans="1:5">
      <c r="A11" s="477" t="s">
        <v>253</v>
      </c>
      <c r="B11" s="451" t="s">
        <v>1166</v>
      </c>
      <c r="C11" s="506" t="s">
        <v>1166</v>
      </c>
      <c r="D11" s="451" t="s">
        <v>1196</v>
      </c>
      <c r="E11" s="506" t="s">
        <v>1234</v>
      </c>
    </row>
    <row r="12" spans="1:5">
      <c r="A12" s="477" t="s">
        <v>1399</v>
      </c>
      <c r="B12" s="451" t="s">
        <v>1186</v>
      </c>
      <c r="C12" s="506" t="s">
        <v>240</v>
      </c>
      <c r="D12" s="451" t="s">
        <v>1458</v>
      </c>
      <c r="E12" s="506" t="s">
        <v>1265</v>
      </c>
    </row>
    <row r="13" spans="1:5">
      <c r="A13" s="477" t="s">
        <v>231</v>
      </c>
      <c r="B13" s="451" t="s">
        <v>182</v>
      </c>
      <c r="C13" s="506" t="s">
        <v>198</v>
      </c>
      <c r="D13" s="451" t="s">
        <v>1391</v>
      </c>
      <c r="E13" s="506" t="s">
        <v>1210</v>
      </c>
    </row>
    <row r="14" spans="1:5">
      <c r="A14" s="477" t="s">
        <v>254</v>
      </c>
      <c r="B14" s="451" t="s">
        <v>1261</v>
      </c>
      <c r="C14" s="506" t="s">
        <v>1182</v>
      </c>
      <c r="D14" s="451" t="s">
        <v>1418</v>
      </c>
      <c r="E14" s="506" t="s">
        <v>1403</v>
      </c>
    </row>
    <row r="15" spans="1:5">
      <c r="A15" s="477" t="s">
        <v>451</v>
      </c>
      <c r="B15" s="451" t="s">
        <v>234</v>
      </c>
      <c r="C15" s="506" t="s">
        <v>1216</v>
      </c>
      <c r="D15" s="451" t="s">
        <v>1178</v>
      </c>
      <c r="E15" s="506" t="s">
        <v>1194</v>
      </c>
    </row>
    <row r="16" spans="1:5">
      <c r="A16" s="479" t="s">
        <v>95</v>
      </c>
      <c r="B16" s="448" t="s">
        <v>197</v>
      </c>
      <c r="C16" s="505" t="s">
        <v>1179</v>
      </c>
      <c r="D16" s="448" t="s">
        <v>1538</v>
      </c>
      <c r="E16" s="505" t="s">
        <v>1258</v>
      </c>
    </row>
    <row r="17" spans="1:5">
      <c r="A17" s="477" t="s">
        <v>1404</v>
      </c>
      <c r="B17" s="451" t="s">
        <v>187</v>
      </c>
      <c r="C17" s="506" t="s">
        <v>187</v>
      </c>
      <c r="D17" s="451" t="s">
        <v>1680</v>
      </c>
      <c r="E17" s="506" t="s">
        <v>1405</v>
      </c>
    </row>
    <row r="18" spans="1:5">
      <c r="A18" s="477" t="s">
        <v>1687</v>
      </c>
      <c r="B18" s="451" t="s">
        <v>115</v>
      </c>
      <c r="C18" s="506" t="s">
        <v>198</v>
      </c>
      <c r="D18" s="451" t="s">
        <v>182</v>
      </c>
      <c r="E18" s="506" t="s">
        <v>1176</v>
      </c>
    </row>
    <row r="19" spans="1:5">
      <c r="A19" s="477" t="s">
        <v>243</v>
      </c>
      <c r="B19" s="451" t="s">
        <v>196</v>
      </c>
      <c r="C19" s="506" t="s">
        <v>198</v>
      </c>
      <c r="D19" s="451" t="s">
        <v>115</v>
      </c>
      <c r="E19" s="506" t="s">
        <v>1206</v>
      </c>
    </row>
    <row r="20" spans="1:5">
      <c r="A20" s="477" t="s">
        <v>245</v>
      </c>
      <c r="B20" s="451" t="s">
        <v>118</v>
      </c>
      <c r="C20" s="506" t="s">
        <v>119</v>
      </c>
      <c r="D20" s="451" t="s">
        <v>1122</v>
      </c>
      <c r="E20" s="506" t="s">
        <v>234</v>
      </c>
    </row>
    <row r="21" spans="1:5">
      <c r="A21" s="477" t="s">
        <v>246</v>
      </c>
      <c r="B21" s="451" t="s">
        <v>84</v>
      </c>
      <c r="C21" s="506" t="s">
        <v>189</v>
      </c>
      <c r="D21" s="451" t="s">
        <v>194</v>
      </c>
      <c r="E21" s="506" t="s">
        <v>1161</v>
      </c>
    </row>
    <row r="22" spans="1:5">
      <c r="A22" s="479" t="s">
        <v>191</v>
      </c>
      <c r="B22" s="448" t="s">
        <v>1400</v>
      </c>
      <c r="C22" s="505" t="s">
        <v>1297</v>
      </c>
      <c r="D22" s="448" t="s">
        <v>1236</v>
      </c>
      <c r="E22" s="505" t="s">
        <v>1224</v>
      </c>
    </row>
    <row r="23" spans="1:5">
      <c r="A23" s="477" t="s">
        <v>235</v>
      </c>
      <c r="B23" s="451" t="s">
        <v>1184</v>
      </c>
      <c r="C23" s="506" t="s">
        <v>337</v>
      </c>
      <c r="D23" s="451" t="s">
        <v>1365</v>
      </c>
      <c r="E23" s="506" t="s">
        <v>1174</v>
      </c>
    </row>
    <row r="24" spans="1:5">
      <c r="A24" s="479" t="s">
        <v>255</v>
      </c>
      <c r="B24" s="448" t="s">
        <v>1262</v>
      </c>
      <c r="C24" s="505" t="s">
        <v>1128</v>
      </c>
      <c r="D24" s="448" t="s">
        <v>1544</v>
      </c>
      <c r="E24" s="505" t="s">
        <v>1310</v>
      </c>
    </row>
    <row r="25" spans="1:5">
      <c r="A25" s="504" t="s">
        <v>256</v>
      </c>
      <c r="B25" s="451" t="s">
        <v>1259</v>
      </c>
      <c r="C25" s="506" t="s">
        <v>1220</v>
      </c>
      <c r="D25" s="451" t="s">
        <v>1220</v>
      </c>
      <c r="E25" s="506" t="s">
        <v>1312</v>
      </c>
    </row>
    <row r="26" spans="1:5">
      <c r="A26" s="504" t="s">
        <v>257</v>
      </c>
      <c r="B26" s="451" t="s">
        <v>197</v>
      </c>
      <c r="C26" s="506" t="s">
        <v>115</v>
      </c>
      <c r="D26" s="451" t="s">
        <v>119</v>
      </c>
      <c r="E26" s="506" t="s">
        <v>182</v>
      </c>
    </row>
    <row r="27" spans="1:5">
      <c r="A27" s="477" t="s">
        <v>258</v>
      </c>
      <c r="B27" s="451" t="s">
        <v>84</v>
      </c>
      <c r="C27" s="506" t="s">
        <v>84</v>
      </c>
      <c r="D27" s="451" t="s">
        <v>84</v>
      </c>
      <c r="E27" s="506" t="s">
        <v>84</v>
      </c>
    </row>
    <row r="28" spans="1:5">
      <c r="A28" s="479" t="s">
        <v>199</v>
      </c>
      <c r="B28" s="448" t="s">
        <v>1262</v>
      </c>
      <c r="C28" s="505" t="s">
        <v>1128</v>
      </c>
      <c r="D28" s="448" t="s">
        <v>1544</v>
      </c>
      <c r="E28" s="505" t="s">
        <v>1310</v>
      </c>
    </row>
    <row r="29" spans="1:5">
      <c r="A29" s="477" t="s">
        <v>256</v>
      </c>
      <c r="B29" s="451" t="s">
        <v>1259</v>
      </c>
      <c r="C29" s="506" t="s">
        <v>1220</v>
      </c>
      <c r="D29" s="451" t="s">
        <v>1220</v>
      </c>
      <c r="E29" s="506" t="s">
        <v>1312</v>
      </c>
    </row>
    <row r="30" spans="1:5">
      <c r="A30" s="477" t="s">
        <v>257</v>
      </c>
      <c r="B30" s="451" t="s">
        <v>197</v>
      </c>
      <c r="C30" s="506" t="s">
        <v>115</v>
      </c>
      <c r="D30" s="451" t="s">
        <v>119</v>
      </c>
      <c r="E30" s="506" t="s">
        <v>182</v>
      </c>
    </row>
    <row r="31" spans="1:5">
      <c r="A31" s="478" t="s">
        <v>1688</v>
      </c>
      <c r="B31" s="451" t="s">
        <v>1683</v>
      </c>
      <c r="C31" s="506" t="s">
        <v>1408</v>
      </c>
      <c r="D31" s="451" t="s">
        <v>1684</v>
      </c>
      <c r="E31" s="506" t="s">
        <v>1410</v>
      </c>
    </row>
    <row r="32" spans="1:5">
      <c r="A32" s="478" t="s">
        <v>1689</v>
      </c>
      <c r="B32" s="451" t="s">
        <v>1685</v>
      </c>
      <c r="C32" s="506" t="s">
        <v>1409</v>
      </c>
      <c r="D32" s="451" t="s">
        <v>1686</v>
      </c>
      <c r="E32" s="506" t="s">
        <v>1411</v>
      </c>
    </row>
    <row r="33" spans="1:5">
      <c r="A33" s="478" t="s">
        <v>205</v>
      </c>
      <c r="B33" s="451" t="s">
        <v>1535</v>
      </c>
      <c r="C33" s="506" t="s">
        <v>1305</v>
      </c>
      <c r="D33" s="451" t="s">
        <v>1305</v>
      </c>
      <c r="E33" s="506" t="s">
        <v>1241</v>
      </c>
    </row>
    <row r="34" spans="1:5">
      <c r="A34" s="477" t="s">
        <v>207</v>
      </c>
      <c r="B34" s="451" t="s">
        <v>1535</v>
      </c>
      <c r="C34" s="506" t="s">
        <v>1305</v>
      </c>
      <c r="D34" s="451" t="s">
        <v>1305</v>
      </c>
      <c r="E34" s="506" t="s">
        <v>1241</v>
      </c>
    </row>
    <row r="35" spans="1:5">
      <c r="A35" s="477" t="s">
        <v>1165</v>
      </c>
      <c r="B35" s="451" t="s">
        <v>84</v>
      </c>
      <c r="C35" s="506" t="s">
        <v>84</v>
      </c>
      <c r="D35" s="451" t="s">
        <v>84</v>
      </c>
      <c r="E35" s="506" t="s">
        <v>84</v>
      </c>
    </row>
    <row r="36" spans="1:5">
      <c r="A36" s="478" t="s">
        <v>262</v>
      </c>
      <c r="B36" s="451" t="s">
        <v>1535</v>
      </c>
      <c r="C36" s="506" t="s">
        <v>1305</v>
      </c>
      <c r="D36" s="451" t="s">
        <v>1305</v>
      </c>
      <c r="E36" s="506" t="s">
        <v>1412</v>
      </c>
    </row>
    <row r="37" spans="1:5">
      <c r="A37" s="477" t="s">
        <v>207</v>
      </c>
      <c r="B37" s="451" t="s">
        <v>1535</v>
      </c>
      <c r="C37" s="506" t="s">
        <v>1305</v>
      </c>
      <c r="D37" s="451" t="s">
        <v>1305</v>
      </c>
      <c r="E37" s="506" t="s">
        <v>1412</v>
      </c>
    </row>
    <row r="38" spans="1:5">
      <c r="A38" s="477" t="s">
        <v>1165</v>
      </c>
      <c r="B38" s="451" t="s">
        <v>84</v>
      </c>
      <c r="C38" s="506" t="s">
        <v>84</v>
      </c>
      <c r="D38" s="451" t="s">
        <v>84</v>
      </c>
      <c r="E38" s="506" t="s">
        <v>84</v>
      </c>
    </row>
    <row r="39" spans="1:5">
      <c r="B39" s="34"/>
      <c r="C39" s="34"/>
    </row>
    <row r="40" spans="1:5">
      <c r="B40" s="34"/>
      <c r="C40" s="34"/>
    </row>
    <row r="41" spans="1:5" s="43" customFormat="1" ht="3.5">
      <c r="B41" s="91"/>
      <c r="C41" s="91"/>
    </row>
    <row r="42" spans="1:5">
      <c r="B42" s="34"/>
      <c r="C42" s="34"/>
    </row>
    <row r="43" spans="1:5">
      <c r="B43" s="34"/>
      <c r="C43" s="34"/>
    </row>
    <row r="44" spans="1:5">
      <c r="B44" s="34"/>
      <c r="C44" s="34"/>
    </row>
    <row r="45" spans="1:5">
      <c r="B45" s="34"/>
      <c r="C45" s="34"/>
    </row>
    <row r="46" spans="1:5">
      <c r="B46" s="34"/>
      <c r="C46" s="34"/>
    </row>
    <row r="47" spans="1:5">
      <c r="B47" s="34"/>
      <c r="C47" s="34"/>
    </row>
    <row r="48" spans="1:5">
      <c r="B48" s="34"/>
      <c r="C48" s="34"/>
    </row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40" hidden="1"/>
    <row r="141" hidden="1"/>
  </sheetData>
  <mergeCells count="2">
    <mergeCell ref="B1:C1"/>
    <mergeCell ref="B2:E2"/>
  </mergeCells>
  <pageMargins left="0.25" right="0.25" top="0.75" bottom="0.75" header="0.3" footer="0.3"/>
  <pageSetup paperSize="9" scale="4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8">
    <tabColor rgb="FF92D050"/>
    <pageSetUpPr fitToPage="1"/>
  </sheetPr>
  <dimension ref="A1:E91"/>
  <sheetViews>
    <sheetView showGridLines="0" zoomScaleNormal="100" workbookViewId="0">
      <selection activeCell="E7" sqref="E7"/>
    </sheetView>
  </sheetViews>
  <sheetFormatPr defaultColWidth="9.1796875" defaultRowHeight="11.5"/>
  <cols>
    <col min="1" max="1" width="60" style="34" customWidth="1"/>
    <col min="2" max="3" width="9.26953125" style="35" customWidth="1"/>
    <col min="4" max="16" width="9.26953125" style="34" customWidth="1"/>
    <col min="17" max="80" width="9.1796875" style="34" customWidth="1"/>
    <col min="81" max="16384" width="9.1796875" style="34"/>
  </cols>
  <sheetData>
    <row r="1" spans="1:5" s="67" customFormat="1" ht="14.25" customHeight="1">
      <c r="A1" s="509" t="s">
        <v>426</v>
      </c>
      <c r="B1" s="555" t="s">
        <v>180</v>
      </c>
      <c r="C1" s="555"/>
      <c r="D1" s="555"/>
      <c r="E1" s="555"/>
    </row>
    <row r="2" spans="1:5" s="69" customFormat="1" ht="14.25" customHeight="1">
      <c r="A2" s="444" t="s">
        <v>20</v>
      </c>
      <c r="B2" s="445" t="s">
        <v>1487</v>
      </c>
      <c r="C2" s="445" t="s">
        <v>1276</v>
      </c>
      <c r="D2" s="445" t="s">
        <v>1488</v>
      </c>
      <c r="E2" s="445" t="s">
        <v>1277</v>
      </c>
    </row>
    <row r="3" spans="1:5">
      <c r="A3" s="515" t="s">
        <v>199</v>
      </c>
      <c r="B3" s="448" t="s">
        <v>1262</v>
      </c>
      <c r="C3" s="505" t="s">
        <v>1128</v>
      </c>
      <c r="D3" s="448" t="s">
        <v>1544</v>
      </c>
      <c r="E3" s="505" t="s">
        <v>1310</v>
      </c>
    </row>
    <row r="4" spans="1:5" ht="12.75" customHeight="1">
      <c r="A4" s="518" t="s">
        <v>1413</v>
      </c>
      <c r="B4" s="475" t="s">
        <v>1656</v>
      </c>
      <c r="C4" s="519" t="s">
        <v>1157</v>
      </c>
      <c r="D4" s="475" t="s">
        <v>242</v>
      </c>
      <c r="E4" s="519" t="s">
        <v>1417</v>
      </c>
    </row>
    <row r="5" spans="1:5" ht="12.75" customHeight="1">
      <c r="A5" s="518" t="s">
        <v>1414</v>
      </c>
      <c r="B5" s="475" t="s">
        <v>189</v>
      </c>
      <c r="C5" s="519" t="s">
        <v>1179</v>
      </c>
      <c r="D5" s="475" t="s">
        <v>1304</v>
      </c>
      <c r="E5" s="519" t="s">
        <v>266</v>
      </c>
    </row>
    <row r="6" spans="1:5" ht="12.75" customHeight="1">
      <c r="A6" s="518" t="s">
        <v>1690</v>
      </c>
      <c r="B6" s="475" t="s">
        <v>189</v>
      </c>
      <c r="C6" s="519" t="s">
        <v>198</v>
      </c>
      <c r="D6" s="475" t="s">
        <v>1183</v>
      </c>
      <c r="E6" s="519" t="s">
        <v>1123</v>
      </c>
    </row>
    <row r="7" spans="1:5" ht="12.75" customHeight="1">
      <c r="A7" s="502" t="s">
        <v>427</v>
      </c>
      <c r="B7" s="465" t="s">
        <v>115</v>
      </c>
      <c r="C7" s="493" t="s">
        <v>1416</v>
      </c>
      <c r="D7" s="465" t="s">
        <v>1269</v>
      </c>
      <c r="E7" s="493" t="s">
        <v>1225</v>
      </c>
    </row>
    <row r="8" spans="1:5" ht="12.75" customHeight="1">
      <c r="A8" s="518" t="s">
        <v>1419</v>
      </c>
      <c r="B8" s="475" t="s">
        <v>1260</v>
      </c>
      <c r="C8" s="519" t="s">
        <v>1267</v>
      </c>
      <c r="D8" s="475" t="s">
        <v>1315</v>
      </c>
      <c r="E8" s="519" t="s">
        <v>1169</v>
      </c>
    </row>
    <row r="9" spans="1:5" ht="12.75" customHeight="1">
      <c r="A9" s="518" t="s">
        <v>1415</v>
      </c>
      <c r="B9" s="475" t="s">
        <v>197</v>
      </c>
      <c r="C9" s="519" t="s">
        <v>84</v>
      </c>
      <c r="D9" s="475" t="s">
        <v>197</v>
      </c>
      <c r="E9" s="519" t="s">
        <v>84</v>
      </c>
    </row>
    <row r="10" spans="1:5" ht="12.75" customHeight="1">
      <c r="A10" s="502" t="s">
        <v>428</v>
      </c>
      <c r="B10" s="465" t="s">
        <v>1544</v>
      </c>
      <c r="C10" s="493" t="s">
        <v>1267</v>
      </c>
      <c r="D10" s="465" t="s">
        <v>1446</v>
      </c>
      <c r="E10" s="493" t="s">
        <v>1169</v>
      </c>
    </row>
    <row r="11" spans="1:5" ht="12.75" customHeight="1">
      <c r="A11" s="502" t="s">
        <v>429</v>
      </c>
      <c r="B11" s="465" t="s">
        <v>1246</v>
      </c>
      <c r="C11" s="493" t="s">
        <v>1161</v>
      </c>
      <c r="D11" s="465" t="s">
        <v>202</v>
      </c>
      <c r="E11" s="493" t="s">
        <v>1120</v>
      </c>
    </row>
    <row r="12" spans="1:5">
      <c r="A12" s="512" t="s">
        <v>430</v>
      </c>
      <c r="B12" s="472" t="s">
        <v>118</v>
      </c>
      <c r="C12" s="491" t="s">
        <v>1236</v>
      </c>
      <c r="D12" s="472" t="s">
        <v>1691</v>
      </c>
      <c r="E12" s="491" t="s">
        <v>446</v>
      </c>
    </row>
    <row r="13" spans="1:5">
      <c r="A13" s="495" t="s">
        <v>431</v>
      </c>
      <c r="B13" s="472" t="s">
        <v>1195</v>
      </c>
      <c r="C13" s="491" t="s">
        <v>1273</v>
      </c>
      <c r="D13" s="472" t="s">
        <v>1205</v>
      </c>
      <c r="E13" s="491" t="s">
        <v>1421</v>
      </c>
    </row>
    <row r="14" spans="1:5">
      <c r="A14" s="492" t="s">
        <v>256</v>
      </c>
      <c r="B14" s="465" t="s">
        <v>1223</v>
      </c>
      <c r="C14" s="493" t="s">
        <v>1420</v>
      </c>
      <c r="D14" s="465" t="s">
        <v>1679</v>
      </c>
      <c r="E14" s="493" t="s">
        <v>1422</v>
      </c>
    </row>
    <row r="15" spans="1:5" s="43" customFormat="1" ht="10.5">
      <c r="A15" s="492" t="s">
        <v>257</v>
      </c>
      <c r="B15" s="465" t="s">
        <v>116</v>
      </c>
      <c r="C15" s="493" t="s">
        <v>198</v>
      </c>
      <c r="D15" s="465" t="s">
        <v>198</v>
      </c>
      <c r="E15" s="493" t="s">
        <v>242</v>
      </c>
    </row>
    <row r="16" spans="1:5" s="81" customFormat="1" ht="9">
      <c r="A16" s="556"/>
      <c r="B16" s="556"/>
      <c r="C16" s="556"/>
    </row>
    <row r="17" spans="1:3" s="81" customFormat="1" ht="9">
      <c r="A17" s="229" t="s">
        <v>67</v>
      </c>
      <c r="B17" s="556"/>
      <c r="C17" s="556"/>
    </row>
    <row r="18" spans="1:3" s="81" customFormat="1" ht="9">
      <c r="A18" s="229" t="s">
        <v>67</v>
      </c>
      <c r="B18" s="556"/>
      <c r="C18" s="556"/>
    </row>
    <row r="19" spans="1:3" s="81" customFormat="1" ht="9">
      <c r="A19" s="556"/>
      <c r="B19" s="556"/>
      <c r="C19" s="556"/>
    </row>
    <row r="20" spans="1:3" s="81" customFormat="1" ht="9">
      <c r="A20" s="229" t="s">
        <v>67</v>
      </c>
      <c r="B20" s="556"/>
      <c r="C20" s="556"/>
    </row>
    <row r="21" spans="1:3" s="81" customFormat="1" ht="9">
      <c r="A21" s="229" t="s">
        <v>67</v>
      </c>
      <c r="B21" s="556"/>
      <c r="C21" s="556"/>
    </row>
    <row r="91" spans="2:3" s="43" customFormat="1" ht="3.5">
      <c r="B91" s="91"/>
      <c r="C91" s="91"/>
    </row>
  </sheetData>
  <mergeCells count="7">
    <mergeCell ref="B1:E1"/>
    <mergeCell ref="B21:C21"/>
    <mergeCell ref="A19:C19"/>
    <mergeCell ref="B20:C20"/>
    <mergeCell ref="A16:C16"/>
    <mergeCell ref="B17:C17"/>
    <mergeCell ref="B18:C18"/>
  </mergeCells>
  <pageMargins left="0.25" right="0.25" top="0.75" bottom="0.75" header="0.3" footer="0.3"/>
  <pageSetup paperSize="9" scale="7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tabColor rgb="FF92D050"/>
    <pageSetUpPr fitToPage="1"/>
  </sheetPr>
  <dimension ref="A1:E182"/>
  <sheetViews>
    <sheetView showGridLines="0" zoomScaleNormal="100" workbookViewId="0">
      <selection activeCell="H29" sqref="H29"/>
    </sheetView>
  </sheetViews>
  <sheetFormatPr defaultColWidth="9.1796875" defaultRowHeight="11.5"/>
  <cols>
    <col min="1" max="1" width="74.7265625" style="34" customWidth="1"/>
    <col min="2" max="3" width="9.26953125" style="443" customWidth="1"/>
    <col min="4" max="5" width="9.1796875" style="34"/>
    <col min="6" max="6" width="9.1796875" style="34" customWidth="1"/>
    <col min="7" max="16384" width="9.1796875" style="34"/>
  </cols>
  <sheetData>
    <row r="1" spans="1:5" s="67" customFormat="1" ht="14.25" customHeight="1">
      <c r="A1" s="509" t="s">
        <v>343</v>
      </c>
      <c r="B1" s="555" t="s">
        <v>180</v>
      </c>
      <c r="C1" s="555"/>
      <c r="D1" s="555"/>
      <c r="E1" s="555"/>
    </row>
    <row r="2" spans="1:5" s="69" customFormat="1" ht="14.25" customHeight="1">
      <c r="A2" s="444" t="s">
        <v>20</v>
      </c>
      <c r="B2" s="445" t="s">
        <v>1487</v>
      </c>
      <c r="C2" s="445" t="s">
        <v>1276</v>
      </c>
      <c r="D2" s="445" t="s">
        <v>1488</v>
      </c>
      <c r="E2" s="445" t="s">
        <v>1277</v>
      </c>
    </row>
    <row r="3" spans="1:5">
      <c r="A3" s="492" t="s">
        <v>199</v>
      </c>
      <c r="B3" s="465" t="s">
        <v>1262</v>
      </c>
      <c r="C3" s="493" t="s">
        <v>1128</v>
      </c>
      <c r="D3" s="465" t="s">
        <v>1544</v>
      </c>
      <c r="E3" s="493" t="s">
        <v>1310</v>
      </c>
    </row>
    <row r="4" spans="1:5">
      <c r="A4" s="520" t="s">
        <v>346</v>
      </c>
      <c r="B4" s="522" t="s">
        <v>1692</v>
      </c>
      <c r="C4" s="523" t="s">
        <v>1338</v>
      </c>
      <c r="D4" s="522" t="s">
        <v>1693</v>
      </c>
      <c r="E4" s="523" t="s">
        <v>1459</v>
      </c>
    </row>
    <row r="5" spans="1:5">
      <c r="A5" s="521" t="s">
        <v>184</v>
      </c>
      <c r="B5" s="522" t="s">
        <v>1144</v>
      </c>
      <c r="C5" s="523" t="s">
        <v>1456</v>
      </c>
      <c r="D5" s="522" t="s">
        <v>1694</v>
      </c>
      <c r="E5" s="523" t="s">
        <v>1460</v>
      </c>
    </row>
    <row r="6" spans="1:5">
      <c r="A6" s="521" t="s">
        <v>231</v>
      </c>
      <c r="B6" s="522" t="s">
        <v>1166</v>
      </c>
      <c r="C6" s="523" t="s">
        <v>270</v>
      </c>
      <c r="D6" s="522" t="s">
        <v>190</v>
      </c>
      <c r="E6" s="523" t="s">
        <v>1180</v>
      </c>
    </row>
    <row r="7" spans="1:5">
      <c r="A7" s="521" t="s">
        <v>1454</v>
      </c>
      <c r="B7" s="522" t="s">
        <v>265</v>
      </c>
      <c r="C7" s="523" t="s">
        <v>409</v>
      </c>
      <c r="D7" s="522" t="s">
        <v>1295</v>
      </c>
      <c r="E7" s="523" t="s">
        <v>1461</v>
      </c>
    </row>
    <row r="8" spans="1:5">
      <c r="A8" s="521" t="s">
        <v>1455</v>
      </c>
      <c r="B8" s="522" t="s">
        <v>116</v>
      </c>
      <c r="C8" s="523" t="s">
        <v>115</v>
      </c>
      <c r="D8" s="522" t="s">
        <v>1695</v>
      </c>
      <c r="E8" s="523" t="s">
        <v>1145</v>
      </c>
    </row>
    <row r="9" spans="1:5">
      <c r="A9" s="521" t="s">
        <v>188</v>
      </c>
      <c r="B9" s="522" t="s">
        <v>1176</v>
      </c>
      <c r="C9" s="523" t="s">
        <v>1113</v>
      </c>
      <c r="D9" s="522" t="s">
        <v>1474</v>
      </c>
      <c r="E9" s="523" t="s">
        <v>1462</v>
      </c>
    </row>
    <row r="10" spans="1:5">
      <c r="A10" s="521" t="s">
        <v>193</v>
      </c>
      <c r="B10" s="522" t="s">
        <v>1519</v>
      </c>
      <c r="C10" s="523" t="s">
        <v>1133</v>
      </c>
      <c r="D10" s="522" t="s">
        <v>1177</v>
      </c>
      <c r="E10" s="523" t="s">
        <v>1463</v>
      </c>
    </row>
    <row r="11" spans="1:5">
      <c r="A11" s="520" t="s">
        <v>348</v>
      </c>
      <c r="B11" s="522" t="s">
        <v>1141</v>
      </c>
      <c r="C11" s="523" t="s">
        <v>1193</v>
      </c>
      <c r="D11" s="522" t="s">
        <v>1273</v>
      </c>
      <c r="E11" s="523" t="s">
        <v>197</v>
      </c>
    </row>
    <row r="12" spans="1:5">
      <c r="A12" s="520" t="s">
        <v>1160</v>
      </c>
      <c r="B12" s="522" t="s">
        <v>1195</v>
      </c>
      <c r="C12" s="523" t="s">
        <v>1452</v>
      </c>
      <c r="D12" s="522" t="s">
        <v>1468</v>
      </c>
      <c r="E12" s="523" t="s">
        <v>445</v>
      </c>
    </row>
    <row r="13" spans="1:5">
      <c r="A13" s="520" t="s">
        <v>1226</v>
      </c>
      <c r="B13" s="522" t="s">
        <v>84</v>
      </c>
      <c r="C13" s="523" t="s">
        <v>240</v>
      </c>
      <c r="D13" s="522" t="s">
        <v>84</v>
      </c>
      <c r="E13" s="523" t="s">
        <v>240</v>
      </c>
    </row>
    <row r="14" spans="1:5" ht="12" customHeight="1">
      <c r="A14" s="520" t="s">
        <v>349</v>
      </c>
      <c r="B14" s="522" t="s">
        <v>1217</v>
      </c>
      <c r="C14" s="523" t="s">
        <v>119</v>
      </c>
      <c r="D14" s="522" t="s">
        <v>1266</v>
      </c>
      <c r="E14" s="523" t="s">
        <v>1464</v>
      </c>
    </row>
    <row r="15" spans="1:5" ht="12" customHeight="1">
      <c r="A15" s="492" t="s">
        <v>350</v>
      </c>
      <c r="B15" s="465" t="s">
        <v>189</v>
      </c>
      <c r="C15" s="493" t="s">
        <v>1143</v>
      </c>
      <c r="D15" s="465" t="s">
        <v>1317</v>
      </c>
      <c r="E15" s="493" t="s">
        <v>1465</v>
      </c>
    </row>
    <row r="16" spans="1:5" ht="12" customHeight="1">
      <c r="A16" s="495" t="s">
        <v>323</v>
      </c>
      <c r="B16" s="472" t="s">
        <v>1155</v>
      </c>
      <c r="C16" s="491" t="s">
        <v>1369</v>
      </c>
      <c r="D16" s="472" t="s">
        <v>1626</v>
      </c>
      <c r="E16" s="491" t="s">
        <v>1372</v>
      </c>
    </row>
    <row r="17" spans="1:5" ht="12" customHeight="1">
      <c r="A17" s="502" t="s">
        <v>325</v>
      </c>
      <c r="B17" s="465" t="s">
        <v>1186</v>
      </c>
      <c r="C17" s="493" t="s">
        <v>1114</v>
      </c>
      <c r="D17" s="465" t="s">
        <v>1272</v>
      </c>
      <c r="E17" s="493" t="s">
        <v>1174</v>
      </c>
    </row>
    <row r="18" spans="1:5" ht="12" customHeight="1">
      <c r="A18" s="492" t="s">
        <v>327</v>
      </c>
      <c r="B18" s="465" t="s">
        <v>84</v>
      </c>
      <c r="C18" s="493" t="s">
        <v>84</v>
      </c>
      <c r="D18" s="465" t="s">
        <v>84</v>
      </c>
      <c r="E18" s="493" t="s">
        <v>1119</v>
      </c>
    </row>
    <row r="19" spans="1:5" ht="12" customHeight="1">
      <c r="A19" s="492" t="s">
        <v>328</v>
      </c>
      <c r="B19" s="465" t="s">
        <v>84</v>
      </c>
      <c r="C19" s="493" t="s">
        <v>84</v>
      </c>
      <c r="D19" s="465" t="s">
        <v>1183</v>
      </c>
      <c r="E19" s="493" t="s">
        <v>197</v>
      </c>
    </row>
    <row r="20" spans="1:5" ht="12" customHeight="1">
      <c r="A20" s="492" t="s">
        <v>330</v>
      </c>
      <c r="B20" s="465" t="s">
        <v>84</v>
      </c>
      <c r="C20" s="493" t="s">
        <v>225</v>
      </c>
      <c r="D20" s="465" t="s">
        <v>198</v>
      </c>
      <c r="E20" s="493" t="s">
        <v>197</v>
      </c>
    </row>
    <row r="21" spans="1:5" ht="12" customHeight="1">
      <c r="A21" s="492" t="s">
        <v>1696</v>
      </c>
      <c r="B21" s="465" t="s">
        <v>1625</v>
      </c>
      <c r="C21" s="493" t="s">
        <v>1467</v>
      </c>
      <c r="D21" s="465" t="s">
        <v>1697</v>
      </c>
      <c r="E21" s="493" t="s">
        <v>1468</v>
      </c>
    </row>
    <row r="22" spans="1:5" ht="12" customHeight="1">
      <c r="A22" s="492" t="s">
        <v>1170</v>
      </c>
      <c r="B22" s="465" t="s">
        <v>1272</v>
      </c>
      <c r="C22" s="493" t="s">
        <v>1159</v>
      </c>
      <c r="D22" s="465" t="s">
        <v>1268</v>
      </c>
      <c r="E22" s="493" t="s">
        <v>1366</v>
      </c>
    </row>
    <row r="23" spans="1:5" ht="12" customHeight="1">
      <c r="A23" s="502" t="s">
        <v>351</v>
      </c>
      <c r="B23" s="465" t="s">
        <v>1123</v>
      </c>
      <c r="C23" s="493" t="s">
        <v>1183</v>
      </c>
      <c r="D23" s="465" t="s">
        <v>202</v>
      </c>
      <c r="E23" s="493" t="s">
        <v>1119</v>
      </c>
    </row>
    <row r="24" spans="1:5" ht="12" customHeight="1">
      <c r="A24" s="524" t="s">
        <v>1140</v>
      </c>
      <c r="B24" s="465" t="s">
        <v>84</v>
      </c>
      <c r="C24" s="493" t="s">
        <v>67</v>
      </c>
      <c r="D24" s="465" t="s">
        <v>84</v>
      </c>
      <c r="E24" s="493" t="s">
        <v>225</v>
      </c>
    </row>
    <row r="25" spans="1:5" ht="12" customHeight="1">
      <c r="A25" s="502" t="s">
        <v>1466</v>
      </c>
      <c r="B25" s="465" t="s">
        <v>84</v>
      </c>
      <c r="C25" s="493" t="s">
        <v>119</v>
      </c>
      <c r="D25" s="465" t="s">
        <v>1656</v>
      </c>
      <c r="E25" s="493" t="s">
        <v>242</v>
      </c>
    </row>
    <row r="26" spans="1:5" ht="12" customHeight="1">
      <c r="A26" s="524" t="s">
        <v>1698</v>
      </c>
      <c r="B26" s="465" t="s">
        <v>84</v>
      </c>
      <c r="C26" s="493" t="s">
        <v>67</v>
      </c>
      <c r="D26" s="465" t="s">
        <v>266</v>
      </c>
      <c r="E26" s="493" t="s">
        <v>67</v>
      </c>
    </row>
    <row r="27" spans="1:5" ht="12" customHeight="1">
      <c r="A27" s="492" t="s">
        <v>1624</v>
      </c>
      <c r="B27" s="465" t="s">
        <v>84</v>
      </c>
      <c r="C27" s="493" t="s">
        <v>84</v>
      </c>
      <c r="D27" s="465" t="s">
        <v>116</v>
      </c>
      <c r="E27" s="493" t="s">
        <v>67</v>
      </c>
    </row>
    <row r="28" spans="1:5" ht="12.75" customHeight="1">
      <c r="A28" s="492" t="s">
        <v>1227</v>
      </c>
      <c r="B28" s="465" t="s">
        <v>84</v>
      </c>
      <c r="C28" s="493" t="s">
        <v>67</v>
      </c>
      <c r="D28" s="465" t="s">
        <v>197</v>
      </c>
      <c r="E28" s="493" t="s">
        <v>197</v>
      </c>
    </row>
    <row r="29" spans="1:5" ht="12.75" customHeight="1">
      <c r="A29" s="492" t="s">
        <v>1171</v>
      </c>
      <c r="B29" s="465" t="s">
        <v>197</v>
      </c>
      <c r="C29" s="493" t="s">
        <v>116</v>
      </c>
      <c r="D29" s="465" t="s">
        <v>84</v>
      </c>
      <c r="E29" s="493" t="s">
        <v>115</v>
      </c>
    </row>
    <row r="30" spans="1:5" ht="12.75" customHeight="1">
      <c r="A30" s="495" t="s">
        <v>326</v>
      </c>
      <c r="B30" s="472" t="s">
        <v>1625</v>
      </c>
      <c r="C30" s="491" t="s">
        <v>1371</v>
      </c>
      <c r="D30" s="472" t="s">
        <v>1627</v>
      </c>
      <c r="E30" s="491" t="s">
        <v>1373</v>
      </c>
    </row>
    <row r="31" spans="1:5" ht="12.75" customHeight="1">
      <c r="A31" s="492" t="s">
        <v>1274</v>
      </c>
      <c r="B31" s="465" t="s">
        <v>67</v>
      </c>
      <c r="C31" s="493" t="s">
        <v>84</v>
      </c>
      <c r="D31" s="465" t="s">
        <v>67</v>
      </c>
      <c r="E31" s="493" t="s">
        <v>194</v>
      </c>
    </row>
    <row r="32" spans="1:5" ht="12.75" customHeight="1">
      <c r="A32" s="492" t="s">
        <v>1469</v>
      </c>
      <c r="B32" s="465" t="s">
        <v>84</v>
      </c>
      <c r="C32" s="493" t="s">
        <v>225</v>
      </c>
      <c r="D32" s="465" t="s">
        <v>1123</v>
      </c>
      <c r="E32" s="493" t="s">
        <v>1400</v>
      </c>
    </row>
    <row r="33" spans="1:5" ht="12.75" customHeight="1">
      <c r="A33" s="492" t="s">
        <v>1470</v>
      </c>
      <c r="B33" s="465" t="s">
        <v>1297</v>
      </c>
      <c r="C33" s="493" t="s">
        <v>1133</v>
      </c>
      <c r="D33" s="465" t="s">
        <v>1700</v>
      </c>
      <c r="E33" s="493" t="s">
        <v>1149</v>
      </c>
    </row>
    <row r="34" spans="1:5" ht="12.75" customHeight="1">
      <c r="A34" s="492" t="s">
        <v>1471</v>
      </c>
      <c r="B34" s="465" t="s">
        <v>1699</v>
      </c>
      <c r="C34" s="493" t="s">
        <v>1116</v>
      </c>
      <c r="D34" s="465" t="s">
        <v>1701</v>
      </c>
      <c r="E34" s="493" t="s">
        <v>1472</v>
      </c>
    </row>
    <row r="35" spans="1:5" ht="12.75" customHeight="1">
      <c r="A35" s="492" t="s">
        <v>1172</v>
      </c>
      <c r="B35" s="465" t="s">
        <v>225</v>
      </c>
      <c r="C35" s="493" t="s">
        <v>119</v>
      </c>
      <c r="D35" s="465" t="s">
        <v>1183</v>
      </c>
      <c r="E35" s="493" t="s">
        <v>1266</v>
      </c>
    </row>
    <row r="36" spans="1:5" ht="12.75" customHeight="1">
      <c r="A36" s="492" t="s">
        <v>331</v>
      </c>
      <c r="B36" s="465" t="s">
        <v>1119</v>
      </c>
      <c r="C36" s="493" t="s">
        <v>234</v>
      </c>
      <c r="D36" s="465" t="s">
        <v>1625</v>
      </c>
      <c r="E36" s="493" t="s">
        <v>1181</v>
      </c>
    </row>
    <row r="37" spans="1:5" ht="12.75" customHeight="1">
      <c r="A37" s="492" t="s">
        <v>1129</v>
      </c>
      <c r="B37" s="465" t="s">
        <v>1631</v>
      </c>
      <c r="C37" s="493" t="s">
        <v>1122</v>
      </c>
      <c r="D37" s="465" t="s">
        <v>1632</v>
      </c>
      <c r="E37" s="493" t="s">
        <v>1374</v>
      </c>
    </row>
    <row r="38" spans="1:5" ht="12.75" customHeight="1">
      <c r="A38" s="492" t="s">
        <v>352</v>
      </c>
      <c r="B38" s="465" t="s">
        <v>1183</v>
      </c>
      <c r="C38" s="493" t="s">
        <v>194</v>
      </c>
      <c r="D38" s="465" t="s">
        <v>1702</v>
      </c>
      <c r="E38" s="493" t="s">
        <v>1407</v>
      </c>
    </row>
    <row r="39" spans="1:5" s="37" customFormat="1" ht="12.75" customHeight="1">
      <c r="A39" s="492" t="s">
        <v>353</v>
      </c>
      <c r="B39" s="465" t="s">
        <v>84</v>
      </c>
      <c r="C39" s="493" t="s">
        <v>84</v>
      </c>
      <c r="D39" s="465" t="s">
        <v>1703</v>
      </c>
      <c r="E39" s="493" t="s">
        <v>1229</v>
      </c>
    </row>
    <row r="40" spans="1:5" s="37" customFormat="1" ht="12.75" customHeight="1">
      <c r="A40" s="502" t="s">
        <v>1228</v>
      </c>
      <c r="B40" s="465" t="s">
        <v>1183</v>
      </c>
      <c r="C40" s="493" t="s">
        <v>194</v>
      </c>
      <c r="D40" s="465" t="s">
        <v>189</v>
      </c>
      <c r="E40" s="493" t="s">
        <v>1183</v>
      </c>
    </row>
    <row r="41" spans="1:5" ht="12.75" customHeight="1">
      <c r="A41" s="502" t="s">
        <v>54</v>
      </c>
      <c r="B41" s="465" t="s">
        <v>194</v>
      </c>
      <c r="C41" s="493" t="s">
        <v>118</v>
      </c>
      <c r="D41" s="465" t="s">
        <v>194</v>
      </c>
      <c r="E41" s="493" t="s">
        <v>1131</v>
      </c>
    </row>
    <row r="42" spans="1:5" ht="12.75" customHeight="1">
      <c r="A42" s="492" t="s">
        <v>354</v>
      </c>
      <c r="B42" s="465" t="s">
        <v>1347</v>
      </c>
      <c r="C42" s="493" t="s">
        <v>1135</v>
      </c>
      <c r="D42" s="465" t="s">
        <v>1704</v>
      </c>
      <c r="E42" s="493" t="s">
        <v>1473</v>
      </c>
    </row>
    <row r="43" spans="1:5" ht="12.75" customHeight="1">
      <c r="A43" s="495" t="s">
        <v>355</v>
      </c>
      <c r="B43" s="472" t="s">
        <v>1705</v>
      </c>
      <c r="C43" s="491" t="s">
        <v>1119</v>
      </c>
      <c r="D43" s="472" t="s">
        <v>1113</v>
      </c>
      <c r="E43" s="491" t="s">
        <v>240</v>
      </c>
    </row>
    <row r="44" spans="1:5">
      <c r="A44" s="495" t="s">
        <v>356</v>
      </c>
      <c r="B44" s="465" t="s">
        <v>1183</v>
      </c>
      <c r="C44" s="493" t="s">
        <v>270</v>
      </c>
      <c r="D44" s="465" t="s">
        <v>1400</v>
      </c>
      <c r="E44" s="493" t="s">
        <v>234</v>
      </c>
    </row>
    <row r="45" spans="1:5">
      <c r="A45" s="492" t="s">
        <v>358</v>
      </c>
      <c r="B45" s="465" t="s">
        <v>1706</v>
      </c>
      <c r="C45" s="493" t="s">
        <v>1250</v>
      </c>
      <c r="D45" s="465" t="s">
        <v>1388</v>
      </c>
      <c r="E45" s="493" t="s">
        <v>1127</v>
      </c>
    </row>
    <row r="46" spans="1:5">
      <c r="A46" s="492" t="s">
        <v>359</v>
      </c>
      <c r="B46" s="465" t="s">
        <v>1657</v>
      </c>
      <c r="C46" s="493" t="s">
        <v>1388</v>
      </c>
      <c r="D46" s="465" t="s">
        <v>1657</v>
      </c>
      <c r="E46" s="493" t="s">
        <v>1388</v>
      </c>
    </row>
    <row r="47" spans="1:5">
      <c r="A47" s="495" t="s">
        <v>359</v>
      </c>
      <c r="B47" s="472" t="s">
        <v>1388</v>
      </c>
      <c r="C47" s="491" t="s">
        <v>1127</v>
      </c>
      <c r="D47" s="472" t="s">
        <v>1388</v>
      </c>
      <c r="E47" s="491" t="s">
        <v>1127</v>
      </c>
    </row>
    <row r="81" spans="2:3" s="43" customFormat="1" ht="3.5">
      <c r="B81" s="442"/>
      <c r="C81" s="442"/>
    </row>
    <row r="82" spans="2:3" s="43" customFormat="1" ht="3.5">
      <c r="B82" s="442"/>
      <c r="C82" s="442"/>
    </row>
    <row r="180" ht="11.5" hidden="1" customHeight="1"/>
    <row r="181" ht="11.5" hidden="1" customHeight="1"/>
    <row r="182" ht="11.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rgb="FF92D050"/>
    <pageSetUpPr fitToPage="1"/>
  </sheetPr>
  <dimension ref="A1:C99"/>
  <sheetViews>
    <sheetView showGridLines="0" zoomScaleNormal="100" workbookViewId="0">
      <selection activeCell="B2" sqref="B2"/>
    </sheetView>
  </sheetViews>
  <sheetFormatPr defaultColWidth="9.1796875" defaultRowHeight="11.5"/>
  <cols>
    <col min="1" max="1" width="40.7265625" style="34" customWidth="1"/>
    <col min="2" max="2" width="10.7265625" style="35" customWidth="1"/>
    <col min="3" max="3" width="11.1796875" style="35" customWidth="1"/>
    <col min="4" max="4" width="9.26953125" style="34" customWidth="1"/>
    <col min="5" max="7" width="9.1796875" style="34" customWidth="1"/>
    <col min="8" max="16384" width="9.1796875" style="34"/>
  </cols>
  <sheetData>
    <row r="1" spans="1:3" s="67" customFormat="1" ht="14.25" customHeight="1">
      <c r="A1" s="509" t="s">
        <v>386</v>
      </c>
      <c r="B1" s="517">
        <v>2025</v>
      </c>
      <c r="C1" s="517">
        <v>2024</v>
      </c>
    </row>
    <row r="2" spans="1:3" s="69" customFormat="1" ht="28" customHeight="1">
      <c r="A2" s="444" t="s">
        <v>20</v>
      </c>
      <c r="B2" s="445" t="s">
        <v>360</v>
      </c>
      <c r="C2" s="445" t="s">
        <v>360</v>
      </c>
    </row>
    <row r="3" spans="1:3" s="67" customFormat="1" ht="14.25" customHeight="1">
      <c r="A3" s="502" t="s">
        <v>1707</v>
      </c>
      <c r="B3" s="465" t="s">
        <v>1321</v>
      </c>
      <c r="C3" s="493" t="s">
        <v>1423</v>
      </c>
    </row>
    <row r="4" spans="1:3" s="69" customFormat="1" ht="12.75" customHeight="1">
      <c r="A4" s="502" t="s">
        <v>1708</v>
      </c>
      <c r="B4" s="465" t="s">
        <v>1709</v>
      </c>
      <c r="C4" s="493" t="s">
        <v>121</v>
      </c>
    </row>
    <row r="5" spans="1:3" s="67" customFormat="1" ht="14.25" customHeight="1">
      <c r="A5" s="502" t="s">
        <v>389</v>
      </c>
      <c r="B5" s="465" t="s">
        <v>1710</v>
      </c>
      <c r="C5" s="493" t="s">
        <v>1424</v>
      </c>
    </row>
    <row r="6" spans="1:3" s="69" customFormat="1" ht="12.5">
      <c r="A6" s="502" t="s">
        <v>390</v>
      </c>
      <c r="B6" s="465" t="s">
        <v>1711</v>
      </c>
      <c r="C6" s="493" t="s">
        <v>1425</v>
      </c>
    </row>
    <row r="7" spans="1:3" s="67" customFormat="1" ht="13.5" customHeight="1">
      <c r="A7" s="502" t="s">
        <v>393</v>
      </c>
      <c r="B7" s="465" t="s">
        <v>409</v>
      </c>
      <c r="C7" s="493" t="s">
        <v>1316</v>
      </c>
    </row>
    <row r="8" spans="1:3" s="69" customFormat="1" ht="12.5">
      <c r="A8" s="502" t="s">
        <v>394</v>
      </c>
      <c r="B8" s="465" t="s">
        <v>1712</v>
      </c>
      <c r="C8" s="493" t="s">
        <v>1426</v>
      </c>
    </row>
    <row r="9" spans="1:3">
      <c r="A9" s="502" t="s">
        <v>395</v>
      </c>
      <c r="B9" s="465" t="s">
        <v>1176</v>
      </c>
      <c r="C9" s="493" t="s">
        <v>1235</v>
      </c>
    </row>
    <row r="10" spans="1:3">
      <c r="A10" s="502" t="s">
        <v>396</v>
      </c>
      <c r="B10" s="465" t="s">
        <v>1428</v>
      </c>
      <c r="C10" s="516" t="s">
        <v>1427</v>
      </c>
    </row>
    <row r="11" spans="1:3">
      <c r="A11" s="502" t="s">
        <v>1218</v>
      </c>
      <c r="B11" s="465" t="s">
        <v>1713</v>
      </c>
      <c r="C11" s="493" t="s">
        <v>1428</v>
      </c>
    </row>
    <row r="12" spans="1:3">
      <c r="A12" s="515" t="s">
        <v>398</v>
      </c>
      <c r="B12" s="448" t="s">
        <v>1714</v>
      </c>
      <c r="C12" s="505" t="s">
        <v>1429</v>
      </c>
    </row>
    <row r="13" spans="1:3">
      <c r="A13" s="502" t="s">
        <v>361</v>
      </c>
      <c r="B13" s="465" t="s">
        <v>1634</v>
      </c>
      <c r="C13" s="493" t="s">
        <v>1375</v>
      </c>
    </row>
    <row r="14" spans="1:3" ht="12.75" customHeight="1">
      <c r="A14" s="502" t="s">
        <v>362</v>
      </c>
      <c r="B14" s="465" t="s">
        <v>1635</v>
      </c>
      <c r="C14" s="493" t="s">
        <v>1376</v>
      </c>
    </row>
    <row r="15" spans="1:3" ht="12" customHeight="1">
      <c r="A15" s="502" t="s">
        <v>399</v>
      </c>
      <c r="B15" s="465" t="s">
        <v>1131</v>
      </c>
      <c r="C15" s="493" t="s">
        <v>1173</v>
      </c>
    </row>
    <row r="16" spans="1:3" ht="12" customHeight="1">
      <c r="A16" s="502" t="s">
        <v>1430</v>
      </c>
      <c r="B16" s="465" t="s">
        <v>1656</v>
      </c>
      <c r="C16" s="493" t="s">
        <v>1125</v>
      </c>
    </row>
    <row r="17" spans="1:3">
      <c r="A17" s="502" t="s">
        <v>1431</v>
      </c>
      <c r="B17" s="465" t="s">
        <v>461</v>
      </c>
      <c r="C17" s="493" t="s">
        <v>1377</v>
      </c>
    </row>
    <row r="18" spans="1:3" ht="12" customHeight="1">
      <c r="A18" s="502" t="s">
        <v>374</v>
      </c>
      <c r="B18" s="465" t="s">
        <v>1657</v>
      </c>
      <c r="C18" s="493" t="s">
        <v>1388</v>
      </c>
    </row>
    <row r="19" spans="1:3">
      <c r="A19" s="502" t="s">
        <v>1715</v>
      </c>
      <c r="B19" s="465" t="s">
        <v>1192</v>
      </c>
      <c r="C19" s="493" t="s">
        <v>84</v>
      </c>
    </row>
    <row r="20" spans="1:3">
      <c r="A20" s="512" t="s">
        <v>402</v>
      </c>
      <c r="B20" s="472" t="s">
        <v>1716</v>
      </c>
      <c r="C20" s="491" t="s">
        <v>1432</v>
      </c>
    </row>
    <row r="21" spans="1:3" s="285" customFormat="1" ht="10.5">
      <c r="A21" s="495" t="s">
        <v>403</v>
      </c>
      <c r="B21" s="472" t="s">
        <v>1717</v>
      </c>
      <c r="C21" s="491" t="s">
        <v>1433</v>
      </c>
    </row>
    <row r="22" spans="1:3" s="285" customFormat="1" ht="10.5">
      <c r="A22" s="502" t="s">
        <v>404</v>
      </c>
      <c r="B22" s="465" t="s">
        <v>1148</v>
      </c>
      <c r="C22" s="493" t="s">
        <v>1148</v>
      </c>
    </row>
    <row r="23" spans="1:3">
      <c r="A23" s="502" t="s">
        <v>405</v>
      </c>
      <c r="B23" s="465" t="s">
        <v>1124</v>
      </c>
      <c r="C23" s="493" t="s">
        <v>1124</v>
      </c>
    </row>
    <row r="24" spans="1:3" ht="12.75" customHeight="1">
      <c r="A24" s="502" t="s">
        <v>406</v>
      </c>
      <c r="B24" s="465" t="s">
        <v>1718</v>
      </c>
      <c r="C24" s="493" t="s">
        <v>1434</v>
      </c>
    </row>
    <row r="25" spans="1:3">
      <c r="A25" s="502" t="s">
        <v>408</v>
      </c>
      <c r="B25" s="465" t="s">
        <v>1719</v>
      </c>
      <c r="C25" s="493" t="s">
        <v>1146</v>
      </c>
    </row>
    <row r="26" spans="1:3" ht="12.75" customHeight="1">
      <c r="A26" s="512" t="s">
        <v>382</v>
      </c>
      <c r="B26" s="472" t="s">
        <v>1720</v>
      </c>
      <c r="C26" s="491" t="s">
        <v>1435</v>
      </c>
    </row>
    <row r="27" spans="1:3">
      <c r="A27" s="502" t="s">
        <v>410</v>
      </c>
      <c r="B27" s="465" t="s">
        <v>1721</v>
      </c>
      <c r="C27" s="493" t="s">
        <v>1238</v>
      </c>
    </row>
    <row r="28" spans="1:3">
      <c r="A28" s="502" t="s">
        <v>1158</v>
      </c>
      <c r="B28" s="465" t="s">
        <v>1722</v>
      </c>
      <c r="C28" s="493" t="s">
        <v>1250</v>
      </c>
    </row>
    <row r="29" spans="1:3">
      <c r="A29" s="502" t="s">
        <v>412</v>
      </c>
      <c r="B29" s="465" t="s">
        <v>1177</v>
      </c>
      <c r="C29" s="493" t="s">
        <v>1436</v>
      </c>
    </row>
    <row r="30" spans="1:3">
      <c r="A30" s="502" t="s">
        <v>1167</v>
      </c>
      <c r="B30" s="465" t="s">
        <v>1723</v>
      </c>
      <c r="C30" s="493" t="s">
        <v>1437</v>
      </c>
    </row>
    <row r="31" spans="1:3">
      <c r="A31" s="502" t="s">
        <v>1168</v>
      </c>
      <c r="B31" s="465" t="s">
        <v>1719</v>
      </c>
      <c r="C31" s="493" t="s">
        <v>1354</v>
      </c>
    </row>
    <row r="32" spans="1:3" ht="12.75" customHeight="1">
      <c r="A32" s="512" t="s">
        <v>413</v>
      </c>
      <c r="B32" s="472" t="s">
        <v>1724</v>
      </c>
      <c r="C32" s="491" t="s">
        <v>1438</v>
      </c>
    </row>
    <row r="33" spans="1:3" ht="12.75" customHeight="1">
      <c r="A33" s="502" t="s">
        <v>1158</v>
      </c>
      <c r="B33" s="465" t="s">
        <v>1726</v>
      </c>
      <c r="C33" s="493" t="s">
        <v>1440</v>
      </c>
    </row>
    <row r="34" spans="1:3" ht="12" customHeight="1">
      <c r="A34" s="502" t="s">
        <v>1167</v>
      </c>
      <c r="B34" s="465" t="s">
        <v>1727</v>
      </c>
      <c r="C34" s="493" t="s">
        <v>1441</v>
      </c>
    </row>
    <row r="35" spans="1:3">
      <c r="A35" s="502" t="s">
        <v>364</v>
      </c>
      <c r="B35" s="465" t="s">
        <v>1728</v>
      </c>
      <c r="C35" s="493" t="s">
        <v>1341</v>
      </c>
    </row>
    <row r="36" spans="1:3">
      <c r="A36" s="502" t="s">
        <v>414</v>
      </c>
      <c r="B36" s="465" t="s">
        <v>1676</v>
      </c>
      <c r="C36" s="493" t="s">
        <v>1442</v>
      </c>
    </row>
    <row r="37" spans="1:3">
      <c r="A37" s="502" t="s">
        <v>1439</v>
      </c>
      <c r="B37" s="465" t="s">
        <v>1443</v>
      </c>
      <c r="C37" s="493" t="s">
        <v>1443</v>
      </c>
    </row>
    <row r="38" spans="1:3">
      <c r="A38" s="502" t="s">
        <v>1725</v>
      </c>
      <c r="B38" s="465" t="s">
        <v>1729</v>
      </c>
      <c r="C38" s="493" t="s">
        <v>1444</v>
      </c>
    </row>
    <row r="39" spans="1:3">
      <c r="A39" s="512" t="s">
        <v>415</v>
      </c>
      <c r="B39" s="472" t="s">
        <v>1730</v>
      </c>
      <c r="C39" s="491" t="s">
        <v>1445</v>
      </c>
    </row>
    <row r="40" spans="1:3">
      <c r="A40" s="495" t="s">
        <v>416</v>
      </c>
      <c r="B40" s="472" t="s">
        <v>1717</v>
      </c>
      <c r="C40" s="491" t="s">
        <v>1433</v>
      </c>
    </row>
    <row r="41" spans="1:3">
      <c r="A41" s="229"/>
      <c r="B41" s="229"/>
      <c r="C41" s="229"/>
    </row>
    <row r="42" spans="1:3">
      <c r="A42" s="85"/>
      <c r="B42" s="229"/>
      <c r="C42" s="229"/>
    </row>
    <row r="43" spans="1:3" ht="12.75" customHeight="1">
      <c r="A43" s="85"/>
      <c r="B43" s="229"/>
      <c r="C43" s="229"/>
    </row>
    <row r="46" spans="1:3" s="43" customFormat="1">
      <c r="A46" s="34"/>
      <c r="B46" s="35"/>
      <c r="C46" s="35"/>
    </row>
    <row r="47" spans="1:3" s="85" customFormat="1">
      <c r="A47" s="34"/>
      <c r="B47" s="35"/>
      <c r="C47" s="35"/>
    </row>
    <row r="48" spans="1:3" s="85" customFormat="1">
      <c r="A48" s="34"/>
      <c r="B48" s="35"/>
      <c r="C48" s="35"/>
    </row>
    <row r="49" spans="1:3" s="85" customFormat="1">
      <c r="A49" s="34"/>
      <c r="B49" s="35"/>
      <c r="C49" s="35"/>
    </row>
    <row r="93" spans="1:3">
      <c r="A93" s="65"/>
      <c r="B93" s="80"/>
      <c r="C93" s="80"/>
    </row>
    <row r="99" spans="1:3" s="43" customFormat="1">
      <c r="A99" s="34"/>
      <c r="B99" s="35"/>
      <c r="C99" s="35"/>
    </row>
  </sheetData>
  <dataConsolidate/>
  <pageMargins left="0.25" right="0.25" top="0.75" bottom="0.75" header="0.3" footer="0.3"/>
  <pageSetup paperSize="9" scale="2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92D050"/>
    <pageSetUpPr fitToPage="1"/>
  </sheetPr>
  <dimension ref="A2:M53"/>
  <sheetViews>
    <sheetView showGridLines="0" zoomScaleNormal="100" zoomScaleSheetLayoutView="100" workbookViewId="0">
      <selection activeCell="M35" sqref="M35"/>
    </sheetView>
  </sheetViews>
  <sheetFormatPr defaultColWidth="9.1796875" defaultRowHeight="12"/>
  <cols>
    <col min="1" max="1" width="40.81640625" style="34" customWidth="1"/>
    <col min="2" max="6" width="9.26953125" style="35" customWidth="1"/>
    <col min="7" max="7" width="9.81640625" style="35" customWidth="1"/>
    <col min="8" max="8" width="11" style="36" customWidth="1"/>
    <col min="9" max="13" width="9.26953125" style="36" customWidth="1"/>
    <col min="14" max="14" width="9.26953125" style="34" customWidth="1"/>
    <col min="15" max="16384" width="9.1796875" style="34"/>
  </cols>
  <sheetData>
    <row r="2" spans="1:12" ht="12" customHeight="1">
      <c r="A2" s="459" t="s">
        <v>432</v>
      </c>
      <c r="B2" s="557" t="s">
        <v>1232</v>
      </c>
      <c r="C2" s="557"/>
      <c r="D2" s="557"/>
      <c r="E2" s="557"/>
      <c r="F2" s="557"/>
      <c r="G2" s="557"/>
      <c r="H2" s="557"/>
      <c r="I2" s="557"/>
      <c r="J2" s="557"/>
      <c r="K2" s="541" t="s">
        <v>67</v>
      </c>
      <c r="L2" s="541"/>
    </row>
    <row r="3" spans="1:12" ht="42">
      <c r="A3" s="444" t="s">
        <v>20</v>
      </c>
      <c r="B3" s="445" t="s">
        <v>404</v>
      </c>
      <c r="C3" s="445" t="s">
        <v>433</v>
      </c>
      <c r="D3" s="445" t="s">
        <v>434</v>
      </c>
      <c r="E3" s="445" t="s">
        <v>435</v>
      </c>
      <c r="F3" s="445" t="s">
        <v>356</v>
      </c>
      <c r="G3" s="445" t="s">
        <v>393</v>
      </c>
      <c r="H3" s="445" t="s">
        <v>436</v>
      </c>
      <c r="I3" s="445" t="s">
        <v>437</v>
      </c>
      <c r="J3" s="445" t="s">
        <v>438</v>
      </c>
      <c r="K3" s="445" t="s">
        <v>408</v>
      </c>
      <c r="L3" s="445" t="s">
        <v>382</v>
      </c>
    </row>
    <row r="4" spans="1:12">
      <c r="A4" s="495" t="s">
        <v>1147</v>
      </c>
      <c r="B4" s="472" t="s">
        <v>1148</v>
      </c>
      <c r="C4" s="472" t="s">
        <v>1124</v>
      </c>
      <c r="D4" s="491" t="s">
        <v>234</v>
      </c>
      <c r="E4" s="491" t="s">
        <v>1149</v>
      </c>
      <c r="F4" s="491" t="s">
        <v>1150</v>
      </c>
      <c r="G4" s="510" t="s">
        <v>84</v>
      </c>
      <c r="H4" s="510" t="s">
        <v>1151</v>
      </c>
      <c r="I4" s="510" t="s">
        <v>1152</v>
      </c>
      <c r="J4" s="511" t="s">
        <v>1153</v>
      </c>
      <c r="K4" s="511" t="s">
        <v>1126</v>
      </c>
      <c r="L4" s="511" t="s">
        <v>1154</v>
      </c>
    </row>
    <row r="5" spans="1:12">
      <c r="A5" s="502" t="s">
        <v>199</v>
      </c>
      <c r="B5" s="465" t="s">
        <v>84</v>
      </c>
      <c r="C5" s="465" t="s">
        <v>67</v>
      </c>
      <c r="D5" s="493" t="s">
        <v>67</v>
      </c>
      <c r="E5" s="493" t="s">
        <v>1312</v>
      </c>
      <c r="F5" s="493" t="s">
        <v>67</v>
      </c>
      <c r="G5" s="513" t="s">
        <v>67</v>
      </c>
      <c r="H5" s="513" t="s">
        <v>67</v>
      </c>
      <c r="I5" s="513" t="s">
        <v>67</v>
      </c>
      <c r="J5" s="514" t="s">
        <v>1312</v>
      </c>
      <c r="K5" s="514" t="s">
        <v>182</v>
      </c>
      <c r="L5" s="514" t="s">
        <v>1310</v>
      </c>
    </row>
    <row r="6" spans="1:12">
      <c r="A6" s="502" t="s">
        <v>439</v>
      </c>
      <c r="B6" s="465" t="s">
        <v>84</v>
      </c>
      <c r="C6" s="465" t="s">
        <v>84</v>
      </c>
      <c r="D6" s="493" t="s">
        <v>84</v>
      </c>
      <c r="E6" s="493" t="s">
        <v>84</v>
      </c>
      <c r="F6" s="493" t="s">
        <v>1186</v>
      </c>
      <c r="G6" s="513" t="s">
        <v>84</v>
      </c>
      <c r="H6" s="513" t="s">
        <v>1210</v>
      </c>
      <c r="I6" s="513" t="s">
        <v>1244</v>
      </c>
      <c r="J6" s="514" t="s">
        <v>1219</v>
      </c>
      <c r="K6" s="514" t="s">
        <v>197</v>
      </c>
      <c r="L6" s="514" t="s">
        <v>446</v>
      </c>
    </row>
    <row r="7" spans="1:12">
      <c r="A7" s="512" t="s">
        <v>440</v>
      </c>
      <c r="B7" s="472" t="s">
        <v>84</v>
      </c>
      <c r="C7" s="472" t="s">
        <v>67</v>
      </c>
      <c r="D7" s="491" t="s">
        <v>67</v>
      </c>
      <c r="E7" s="491" t="s">
        <v>1312</v>
      </c>
      <c r="F7" s="491" t="s">
        <v>1186</v>
      </c>
      <c r="G7" s="510" t="s">
        <v>84</v>
      </c>
      <c r="H7" s="510" t="s">
        <v>1210</v>
      </c>
      <c r="I7" s="510" t="s">
        <v>1244</v>
      </c>
      <c r="J7" s="511" t="s">
        <v>1422</v>
      </c>
      <c r="K7" s="511" t="s">
        <v>242</v>
      </c>
      <c r="L7" s="511" t="s">
        <v>1421</v>
      </c>
    </row>
    <row r="8" spans="1:12">
      <c r="A8" s="492" t="s">
        <v>441</v>
      </c>
      <c r="B8" s="465" t="s">
        <v>84</v>
      </c>
      <c r="C8" s="465" t="s">
        <v>67</v>
      </c>
      <c r="D8" s="493" t="s">
        <v>67</v>
      </c>
      <c r="E8" s="493" t="s">
        <v>198</v>
      </c>
      <c r="F8" s="493" t="s">
        <v>67</v>
      </c>
      <c r="G8" s="513" t="s">
        <v>67</v>
      </c>
      <c r="H8" s="513" t="s">
        <v>67</v>
      </c>
      <c r="I8" s="513" t="s">
        <v>67</v>
      </c>
      <c r="J8" s="514" t="s">
        <v>198</v>
      </c>
      <c r="K8" s="514" t="s">
        <v>67</v>
      </c>
      <c r="L8" s="514" t="s">
        <v>198</v>
      </c>
    </row>
    <row r="9" spans="1:12">
      <c r="A9" s="492" t="s">
        <v>1221</v>
      </c>
      <c r="B9" s="465" t="s">
        <v>84</v>
      </c>
      <c r="C9" s="465" t="s">
        <v>67</v>
      </c>
      <c r="D9" s="493" t="s">
        <v>67</v>
      </c>
      <c r="E9" s="493" t="s">
        <v>1447</v>
      </c>
      <c r="F9" s="493" t="s">
        <v>67</v>
      </c>
      <c r="G9" s="513" t="s">
        <v>67</v>
      </c>
      <c r="H9" s="513" t="s">
        <v>67</v>
      </c>
      <c r="I9" s="513" t="s">
        <v>67</v>
      </c>
      <c r="J9" s="514" t="s">
        <v>1447</v>
      </c>
      <c r="K9" s="514" t="s">
        <v>1183</v>
      </c>
      <c r="L9" s="514" t="s">
        <v>1448</v>
      </c>
    </row>
    <row r="10" spans="1:12">
      <c r="A10" s="492" t="s">
        <v>442</v>
      </c>
      <c r="B10" s="465" t="s">
        <v>84</v>
      </c>
      <c r="C10" s="465" t="s">
        <v>67</v>
      </c>
      <c r="D10" s="493" t="s">
        <v>202</v>
      </c>
      <c r="E10" s="493" t="s">
        <v>225</v>
      </c>
      <c r="F10" s="493" t="s">
        <v>67</v>
      </c>
      <c r="G10" s="513" t="s">
        <v>67</v>
      </c>
      <c r="H10" s="513" t="s">
        <v>67</v>
      </c>
      <c r="I10" s="513" t="s">
        <v>67</v>
      </c>
      <c r="J10" s="514" t="s">
        <v>1246</v>
      </c>
      <c r="K10" s="514" t="s">
        <v>67</v>
      </c>
      <c r="L10" s="514" t="s">
        <v>1246</v>
      </c>
    </row>
    <row r="11" spans="1:12">
      <c r="A11" s="492" t="s">
        <v>54</v>
      </c>
      <c r="B11" s="465" t="s">
        <v>84</v>
      </c>
      <c r="C11" s="465" t="s">
        <v>67</v>
      </c>
      <c r="D11" s="493" t="s">
        <v>84</v>
      </c>
      <c r="E11" s="493" t="s">
        <v>197</v>
      </c>
      <c r="F11" s="493" t="s">
        <v>84</v>
      </c>
      <c r="G11" s="513" t="s">
        <v>84</v>
      </c>
      <c r="H11" s="513" t="s">
        <v>84</v>
      </c>
      <c r="I11" s="513" t="s">
        <v>84</v>
      </c>
      <c r="J11" s="514" t="s">
        <v>197</v>
      </c>
      <c r="K11" s="514" t="s">
        <v>1125</v>
      </c>
      <c r="L11" s="514" t="s">
        <v>1176</v>
      </c>
    </row>
    <row r="12" spans="1:12">
      <c r="A12" s="495" t="s">
        <v>1449</v>
      </c>
      <c r="B12" s="472" t="s">
        <v>1148</v>
      </c>
      <c r="C12" s="472" t="s">
        <v>1124</v>
      </c>
      <c r="D12" s="491" t="s">
        <v>1204</v>
      </c>
      <c r="E12" s="491" t="s">
        <v>1450</v>
      </c>
      <c r="F12" s="491" t="s">
        <v>1451</v>
      </c>
      <c r="G12" s="510" t="s">
        <v>84</v>
      </c>
      <c r="H12" s="510" t="s">
        <v>1452</v>
      </c>
      <c r="I12" s="510" t="s">
        <v>1453</v>
      </c>
      <c r="J12" s="511" t="s">
        <v>1434</v>
      </c>
      <c r="K12" s="511" t="s">
        <v>1146</v>
      </c>
      <c r="L12" s="511" t="s">
        <v>1435</v>
      </c>
    </row>
    <row r="13" spans="1:12">
      <c r="A13" s="502" t="s">
        <v>199</v>
      </c>
      <c r="B13" s="465" t="s">
        <v>84</v>
      </c>
      <c r="C13" s="465" t="s">
        <v>67</v>
      </c>
      <c r="D13" s="493" t="s">
        <v>67</v>
      </c>
      <c r="E13" s="493" t="s">
        <v>1220</v>
      </c>
      <c r="F13" s="493" t="s">
        <v>67</v>
      </c>
      <c r="G13" s="513" t="s">
        <v>67</v>
      </c>
      <c r="H13" s="513" t="s">
        <v>67</v>
      </c>
      <c r="I13" s="513" t="s">
        <v>67</v>
      </c>
      <c r="J13" s="514" t="s">
        <v>1220</v>
      </c>
      <c r="K13" s="514" t="s">
        <v>119</v>
      </c>
      <c r="L13" s="514" t="s">
        <v>1544</v>
      </c>
    </row>
    <row r="14" spans="1:12">
      <c r="A14" s="502" t="s">
        <v>439</v>
      </c>
      <c r="B14" s="465" t="s">
        <v>84</v>
      </c>
      <c r="C14" s="465" t="s">
        <v>67</v>
      </c>
      <c r="D14" s="493" t="s">
        <v>84</v>
      </c>
      <c r="E14" s="493" t="s">
        <v>84</v>
      </c>
      <c r="F14" s="493" t="s">
        <v>1287</v>
      </c>
      <c r="G14" s="513" t="s">
        <v>84</v>
      </c>
      <c r="H14" s="513" t="s">
        <v>196</v>
      </c>
      <c r="I14" s="513" t="s">
        <v>1131</v>
      </c>
      <c r="J14" s="514" t="s">
        <v>1402</v>
      </c>
      <c r="K14" s="514" t="s">
        <v>225</v>
      </c>
      <c r="L14" s="514" t="s">
        <v>1691</v>
      </c>
    </row>
    <row r="15" spans="1:12">
      <c r="A15" s="512" t="s">
        <v>440</v>
      </c>
      <c r="B15" s="472" t="s">
        <v>84</v>
      </c>
      <c r="C15" s="472" t="s">
        <v>67</v>
      </c>
      <c r="D15" s="491" t="s">
        <v>67</v>
      </c>
      <c r="E15" s="491" t="s">
        <v>1220</v>
      </c>
      <c r="F15" s="491" t="s">
        <v>1287</v>
      </c>
      <c r="G15" s="510" t="s">
        <v>67</v>
      </c>
      <c r="H15" s="510" t="s">
        <v>196</v>
      </c>
      <c r="I15" s="510" t="s">
        <v>1131</v>
      </c>
      <c r="J15" s="511" t="s">
        <v>1679</v>
      </c>
      <c r="K15" s="511" t="s">
        <v>198</v>
      </c>
      <c r="L15" s="511" t="s">
        <v>1205</v>
      </c>
    </row>
    <row r="16" spans="1:12">
      <c r="A16" s="492" t="s">
        <v>441</v>
      </c>
      <c r="B16" s="465" t="s">
        <v>84</v>
      </c>
      <c r="C16" s="465" t="s">
        <v>67</v>
      </c>
      <c r="D16" s="493" t="s">
        <v>67</v>
      </c>
      <c r="E16" s="493" t="s">
        <v>186</v>
      </c>
      <c r="F16" s="493" t="s">
        <v>67</v>
      </c>
      <c r="G16" s="513" t="s">
        <v>67</v>
      </c>
      <c r="H16" s="513" t="s">
        <v>67</v>
      </c>
      <c r="I16" s="513" t="s">
        <v>67</v>
      </c>
      <c r="J16" s="514" t="s">
        <v>186</v>
      </c>
      <c r="K16" s="514" t="s">
        <v>67</v>
      </c>
      <c r="L16" s="514" t="s">
        <v>186</v>
      </c>
    </row>
    <row r="17" spans="1:12">
      <c r="A17" s="492" t="s">
        <v>1221</v>
      </c>
      <c r="B17" s="465" t="s">
        <v>84</v>
      </c>
      <c r="C17" s="465" t="s">
        <v>67</v>
      </c>
      <c r="D17" s="493" t="s">
        <v>67</v>
      </c>
      <c r="E17" s="493" t="s">
        <v>1703</v>
      </c>
      <c r="F17" s="493" t="s">
        <v>67</v>
      </c>
      <c r="G17" s="513" t="s">
        <v>67</v>
      </c>
      <c r="H17" s="513" t="s">
        <v>67</v>
      </c>
      <c r="I17" s="513" t="s">
        <v>67</v>
      </c>
      <c r="J17" s="514" t="s">
        <v>1703</v>
      </c>
      <c r="K17" s="514" t="s">
        <v>189</v>
      </c>
      <c r="L17" s="514" t="s">
        <v>1702</v>
      </c>
    </row>
    <row r="18" spans="1:12">
      <c r="A18" s="492" t="s">
        <v>442</v>
      </c>
      <c r="B18" s="465" t="s">
        <v>84</v>
      </c>
      <c r="C18" s="465" t="s">
        <v>67</v>
      </c>
      <c r="D18" s="493" t="s">
        <v>84</v>
      </c>
      <c r="E18" s="493" t="s">
        <v>1183</v>
      </c>
      <c r="F18" s="493" t="s">
        <v>67</v>
      </c>
      <c r="G18" s="513" t="s">
        <v>67</v>
      </c>
      <c r="H18" s="513" t="s">
        <v>67</v>
      </c>
      <c r="I18" s="513" t="s">
        <v>67</v>
      </c>
      <c r="J18" s="514" t="s">
        <v>1183</v>
      </c>
      <c r="K18" s="514" t="s">
        <v>67</v>
      </c>
      <c r="L18" s="514" t="s">
        <v>1183</v>
      </c>
    </row>
    <row r="19" spans="1:12">
      <c r="A19" s="492" t="s">
        <v>54</v>
      </c>
      <c r="B19" s="465" t="s">
        <v>84</v>
      </c>
      <c r="C19" s="465" t="s">
        <v>84</v>
      </c>
      <c r="D19" s="493" t="s">
        <v>84</v>
      </c>
      <c r="E19" s="493" t="s">
        <v>115</v>
      </c>
      <c r="F19" s="493" t="s">
        <v>84</v>
      </c>
      <c r="G19" s="513" t="s">
        <v>84</v>
      </c>
      <c r="H19" s="513" t="s">
        <v>84</v>
      </c>
      <c r="I19" s="513" t="s">
        <v>84</v>
      </c>
      <c r="J19" s="514" t="s">
        <v>115</v>
      </c>
      <c r="K19" s="514" t="s">
        <v>84</v>
      </c>
      <c r="L19" s="514" t="s">
        <v>115</v>
      </c>
    </row>
    <row r="20" spans="1:12">
      <c r="A20" s="495" t="s">
        <v>1731</v>
      </c>
      <c r="B20" s="472" t="s">
        <v>1148</v>
      </c>
      <c r="C20" s="472" t="s">
        <v>1124</v>
      </c>
      <c r="D20" s="491" t="s">
        <v>1204</v>
      </c>
      <c r="E20" s="491" t="s">
        <v>1732</v>
      </c>
      <c r="F20" s="491" t="s">
        <v>1733</v>
      </c>
      <c r="G20" s="510" t="s">
        <v>84</v>
      </c>
      <c r="H20" s="510" t="s">
        <v>1682</v>
      </c>
      <c r="I20" s="510" t="s">
        <v>1734</v>
      </c>
      <c r="J20" s="511" t="s">
        <v>1718</v>
      </c>
      <c r="K20" s="511" t="s">
        <v>1719</v>
      </c>
      <c r="L20" s="511" t="s">
        <v>1720</v>
      </c>
    </row>
    <row r="53" spans="2:13" s="43" customFormat="1" ht="3.5">
      <c r="B53" s="91"/>
      <c r="C53" s="91"/>
      <c r="D53" s="92"/>
      <c r="E53" s="91"/>
      <c r="F53" s="91"/>
      <c r="G53" s="92"/>
      <c r="H53" s="92"/>
      <c r="I53" s="92"/>
      <c r="J53" s="92"/>
      <c r="K53" s="92"/>
      <c r="L53" s="92"/>
      <c r="M53" s="92"/>
    </row>
  </sheetData>
  <dataConsolidate/>
  <mergeCells count="1">
    <mergeCell ref="B2:J2"/>
  </mergeCells>
  <pageMargins left="0.25" right="0.25" top="0.75" bottom="0.75" header="0.3" footer="0.3"/>
  <pageSetup paperSize="9" scale="7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7">
    <tabColor rgb="FF92D050"/>
    <pageSetUpPr fitToPage="1"/>
  </sheetPr>
  <dimension ref="A1:E36"/>
  <sheetViews>
    <sheetView showGridLines="0" zoomScaleNormal="100" workbookViewId="0">
      <selection activeCell="K35" sqref="K35"/>
    </sheetView>
  </sheetViews>
  <sheetFormatPr defaultColWidth="9.1796875" defaultRowHeight="11.5"/>
  <cols>
    <col min="1" max="1" width="56" style="34" customWidth="1"/>
    <col min="2" max="3" width="9.26953125" style="35" customWidth="1"/>
    <col min="4" max="16384" width="9.1796875" style="34"/>
  </cols>
  <sheetData>
    <row r="1" spans="1:5" s="67" customFormat="1" ht="14.25" customHeight="1">
      <c r="A1" s="509" t="s">
        <v>448</v>
      </c>
      <c r="B1" s="558" t="s">
        <v>67</v>
      </c>
      <c r="C1" s="558"/>
    </row>
    <row r="2" spans="1:5" s="89" customFormat="1">
      <c r="A2" s="34"/>
      <c r="B2" s="35"/>
      <c r="C2" s="35"/>
    </row>
    <row r="3" spans="1:5" s="89" customFormat="1">
      <c r="A3" s="444" t="s">
        <v>20</v>
      </c>
      <c r="B3" s="445" t="s">
        <v>1487</v>
      </c>
      <c r="C3" s="445" t="s">
        <v>1276</v>
      </c>
      <c r="D3" s="445" t="s">
        <v>1488</v>
      </c>
      <c r="E3" s="445" t="s">
        <v>1277</v>
      </c>
    </row>
    <row r="4" spans="1:5" s="89" customFormat="1">
      <c r="A4" s="495" t="s">
        <v>248</v>
      </c>
      <c r="B4" s="472" t="s">
        <v>1641</v>
      </c>
      <c r="C4" s="491" t="s">
        <v>1382</v>
      </c>
      <c r="D4" s="472" t="s">
        <v>1670</v>
      </c>
      <c r="E4" s="491" t="s">
        <v>1475</v>
      </c>
    </row>
    <row r="5" spans="1:5" s="89" customFormat="1">
      <c r="A5" s="495" t="s">
        <v>1230</v>
      </c>
      <c r="B5" s="472" t="s">
        <v>1671</v>
      </c>
      <c r="C5" s="491" t="s">
        <v>1236</v>
      </c>
      <c r="D5" s="472" t="s">
        <v>1375</v>
      </c>
      <c r="E5" s="491" t="s">
        <v>1213</v>
      </c>
    </row>
    <row r="6" spans="1:5" s="89" customFormat="1">
      <c r="A6" s="492" t="s">
        <v>1136</v>
      </c>
      <c r="B6" s="465" t="s">
        <v>1436</v>
      </c>
      <c r="C6" s="493" t="s">
        <v>400</v>
      </c>
      <c r="D6" s="465" t="s">
        <v>1735</v>
      </c>
      <c r="E6" s="493" t="s">
        <v>1476</v>
      </c>
    </row>
    <row r="7" spans="1:5" s="89" customFormat="1">
      <c r="A7" s="492" t="s">
        <v>1137</v>
      </c>
      <c r="B7" s="465" t="s">
        <v>266</v>
      </c>
      <c r="C7" s="493" t="s">
        <v>119</v>
      </c>
      <c r="D7" s="465" t="s">
        <v>1263</v>
      </c>
      <c r="E7" s="493" t="s">
        <v>1442</v>
      </c>
    </row>
    <row r="8" spans="1:5" s="89" customFormat="1">
      <c r="A8" s="492" t="s">
        <v>1138</v>
      </c>
      <c r="B8" s="465" t="s">
        <v>1114</v>
      </c>
      <c r="C8" s="493" t="s">
        <v>1114</v>
      </c>
      <c r="D8" s="465" t="s">
        <v>1681</v>
      </c>
      <c r="E8" s="493" t="s">
        <v>1243</v>
      </c>
    </row>
    <row r="9" spans="1:5" s="89" customFormat="1">
      <c r="A9" s="495" t="s">
        <v>1231</v>
      </c>
      <c r="B9" s="472" t="s">
        <v>1489</v>
      </c>
      <c r="C9" s="491" t="s">
        <v>1278</v>
      </c>
      <c r="D9" s="472" t="s">
        <v>1491</v>
      </c>
      <c r="E9" s="491" t="s">
        <v>1279</v>
      </c>
    </row>
    <row r="10" spans="1:5" s="89" customFormat="1">
      <c r="A10" s="492" t="s">
        <v>1136</v>
      </c>
      <c r="B10" s="465" t="s">
        <v>1554</v>
      </c>
      <c r="C10" s="493" t="s">
        <v>1318</v>
      </c>
      <c r="D10" s="465" t="s">
        <v>1559</v>
      </c>
      <c r="E10" s="493" t="s">
        <v>1323</v>
      </c>
    </row>
    <row r="11" spans="1:5" s="89" customFormat="1">
      <c r="A11" s="492" t="s">
        <v>1137</v>
      </c>
      <c r="B11" s="465" t="s">
        <v>1555</v>
      </c>
      <c r="C11" s="493" t="s">
        <v>1319</v>
      </c>
      <c r="D11" s="465" t="s">
        <v>1560</v>
      </c>
      <c r="E11" s="493" t="s">
        <v>1324</v>
      </c>
    </row>
    <row r="12" spans="1:5" s="89" customFormat="1">
      <c r="A12" s="492" t="s">
        <v>1138</v>
      </c>
      <c r="B12" s="465" t="s">
        <v>84</v>
      </c>
      <c r="C12" s="493" t="s">
        <v>116</v>
      </c>
      <c r="D12" s="465" t="s">
        <v>84</v>
      </c>
      <c r="E12" s="493" t="s">
        <v>182</v>
      </c>
    </row>
    <row r="13" spans="1:5" s="89" customFormat="1">
      <c r="A13" s="495" t="s">
        <v>86</v>
      </c>
      <c r="B13" s="472" t="s">
        <v>1493</v>
      </c>
      <c r="C13" s="491" t="s">
        <v>1280</v>
      </c>
      <c r="D13" s="472" t="s">
        <v>1497</v>
      </c>
      <c r="E13" s="491" t="s">
        <v>1282</v>
      </c>
    </row>
    <row r="14" spans="1:5" s="89" customFormat="1">
      <c r="A14" s="492" t="s">
        <v>1136</v>
      </c>
      <c r="B14" s="465" t="s">
        <v>1288</v>
      </c>
      <c r="C14" s="493" t="s">
        <v>1342</v>
      </c>
      <c r="D14" s="465" t="s">
        <v>1595</v>
      </c>
      <c r="E14" s="493" t="s">
        <v>1344</v>
      </c>
    </row>
    <row r="15" spans="1:5" s="43" customFormat="1" ht="10.5">
      <c r="A15" s="492" t="s">
        <v>1137</v>
      </c>
      <c r="B15" s="465" t="s">
        <v>1446</v>
      </c>
      <c r="C15" s="493" t="s">
        <v>1345</v>
      </c>
      <c r="D15" s="465" t="s">
        <v>1599</v>
      </c>
      <c r="E15" s="493" t="s">
        <v>1346</v>
      </c>
    </row>
    <row r="16" spans="1:5">
      <c r="A16" s="492" t="s">
        <v>1138</v>
      </c>
      <c r="B16" s="465" t="s">
        <v>1182</v>
      </c>
      <c r="C16" s="493" t="s">
        <v>1222</v>
      </c>
      <c r="D16" s="465" t="s">
        <v>1601</v>
      </c>
      <c r="E16" s="493" t="s">
        <v>1286</v>
      </c>
    </row>
    <row r="17" spans="1:5">
      <c r="A17" s="492" t="s">
        <v>450</v>
      </c>
      <c r="B17" s="465" t="s">
        <v>1195</v>
      </c>
      <c r="C17" s="493" t="s">
        <v>1175</v>
      </c>
      <c r="D17" s="465" t="s">
        <v>1477</v>
      </c>
      <c r="E17" s="493" t="s">
        <v>1477</v>
      </c>
    </row>
    <row r="18" spans="1:5">
      <c r="A18" s="495" t="s">
        <v>417</v>
      </c>
      <c r="B18" s="472" t="s">
        <v>1240</v>
      </c>
      <c r="C18" s="491" t="s">
        <v>1284</v>
      </c>
      <c r="D18" s="472" t="s">
        <v>1299</v>
      </c>
      <c r="E18" s="491" t="s">
        <v>1285</v>
      </c>
    </row>
    <row r="19" spans="1:5" ht="21">
      <c r="A19" s="492" t="s">
        <v>420</v>
      </c>
      <c r="B19" s="465" t="s">
        <v>1161</v>
      </c>
      <c r="C19" s="493" t="s">
        <v>1478</v>
      </c>
      <c r="D19" s="465" t="s">
        <v>1195</v>
      </c>
      <c r="E19" s="493" t="s">
        <v>1479</v>
      </c>
    </row>
    <row r="20" spans="1:5">
      <c r="A20" s="492" t="s">
        <v>231</v>
      </c>
      <c r="B20" s="465" t="s">
        <v>118</v>
      </c>
      <c r="C20" s="493" t="s">
        <v>198</v>
      </c>
      <c r="D20" s="465" t="s">
        <v>1131</v>
      </c>
      <c r="E20" s="493" t="s">
        <v>1131</v>
      </c>
    </row>
    <row r="21" spans="1:5">
      <c r="A21" s="492" t="s">
        <v>254</v>
      </c>
      <c r="B21" s="465" t="s">
        <v>1261</v>
      </c>
      <c r="C21" s="493" t="s">
        <v>1182</v>
      </c>
      <c r="D21" s="465" t="s">
        <v>1418</v>
      </c>
      <c r="E21" s="493" t="s">
        <v>1403</v>
      </c>
    </row>
    <row r="22" spans="1:5">
      <c r="A22" s="492" t="s">
        <v>451</v>
      </c>
      <c r="B22" s="465" t="s">
        <v>234</v>
      </c>
      <c r="C22" s="493" t="s">
        <v>1216</v>
      </c>
      <c r="D22" s="465" t="s">
        <v>1178</v>
      </c>
      <c r="E22" s="493" t="s">
        <v>1194</v>
      </c>
    </row>
    <row r="23" spans="1:5">
      <c r="A23" s="495" t="s">
        <v>95</v>
      </c>
      <c r="B23" s="472" t="s">
        <v>197</v>
      </c>
      <c r="C23" s="491" t="s">
        <v>1179</v>
      </c>
      <c r="D23" s="472" t="s">
        <v>1538</v>
      </c>
      <c r="E23" s="491" t="s">
        <v>1258</v>
      </c>
    </row>
    <row r="24" spans="1:5">
      <c r="A24" s="492" t="s">
        <v>188</v>
      </c>
      <c r="B24" s="465" t="s">
        <v>1248</v>
      </c>
      <c r="C24" s="493" t="s">
        <v>234</v>
      </c>
      <c r="D24" s="465" t="s">
        <v>1367</v>
      </c>
      <c r="E24" s="493" t="s">
        <v>1309</v>
      </c>
    </row>
    <row r="25" spans="1:5">
      <c r="A25" s="495" t="s">
        <v>191</v>
      </c>
      <c r="B25" s="472" t="s">
        <v>1400</v>
      </c>
      <c r="C25" s="491" t="s">
        <v>1297</v>
      </c>
      <c r="D25" s="472" t="s">
        <v>1236</v>
      </c>
      <c r="E25" s="491" t="s">
        <v>1224</v>
      </c>
    </row>
    <row r="26" spans="1:5">
      <c r="A26" s="492" t="s">
        <v>235</v>
      </c>
      <c r="B26" s="465" t="s">
        <v>1184</v>
      </c>
      <c r="C26" s="493" t="s">
        <v>337</v>
      </c>
      <c r="D26" s="465" t="s">
        <v>1365</v>
      </c>
      <c r="E26" s="493" t="s">
        <v>1174</v>
      </c>
    </row>
    <row r="27" spans="1:5">
      <c r="A27" s="495" t="s">
        <v>255</v>
      </c>
      <c r="B27" s="472" t="s">
        <v>1262</v>
      </c>
      <c r="C27" s="491" t="s">
        <v>1128</v>
      </c>
      <c r="D27" s="472" t="s">
        <v>1544</v>
      </c>
      <c r="E27" s="491" t="s">
        <v>1310</v>
      </c>
    </row>
    <row r="28" spans="1:5">
      <c r="A28" s="492" t="s">
        <v>258</v>
      </c>
      <c r="B28" s="465" t="s">
        <v>84</v>
      </c>
      <c r="C28" s="493" t="s">
        <v>84</v>
      </c>
      <c r="D28" s="465" t="s">
        <v>84</v>
      </c>
      <c r="E28" s="493" t="s">
        <v>84</v>
      </c>
    </row>
    <row r="29" spans="1:5">
      <c r="A29" s="495" t="s">
        <v>199</v>
      </c>
      <c r="B29" s="472" t="s">
        <v>1262</v>
      </c>
      <c r="C29" s="491" t="s">
        <v>1128</v>
      </c>
      <c r="D29" s="472" t="s">
        <v>1544</v>
      </c>
      <c r="E29" s="491" t="s">
        <v>1310</v>
      </c>
    </row>
    <row r="30" spans="1:5">
      <c r="A30" s="492" t="s">
        <v>257</v>
      </c>
      <c r="B30" s="465" t="s">
        <v>197</v>
      </c>
      <c r="C30" s="493" t="s">
        <v>115</v>
      </c>
      <c r="D30" s="465" t="s">
        <v>119</v>
      </c>
      <c r="E30" s="493" t="s">
        <v>182</v>
      </c>
    </row>
    <row r="31" spans="1:5">
      <c r="A31" s="495" t="s">
        <v>256</v>
      </c>
      <c r="B31" s="472" t="s">
        <v>1259</v>
      </c>
      <c r="C31" s="491" t="s">
        <v>1220</v>
      </c>
      <c r="D31" s="472" t="s">
        <v>1220</v>
      </c>
      <c r="E31" s="491" t="s">
        <v>1312</v>
      </c>
    </row>
    <row r="32" spans="1:5">
      <c r="A32" s="507"/>
      <c r="B32" s="508"/>
      <c r="C32" s="508"/>
      <c r="D32" s="508"/>
      <c r="E32" s="508"/>
    </row>
    <row r="33" spans="1:5">
      <c r="A33" s="507"/>
      <c r="B33" s="508"/>
      <c r="C33" s="508"/>
      <c r="D33" s="508"/>
      <c r="E33" s="508"/>
    </row>
    <row r="34" spans="1:5">
      <c r="A34" s="507"/>
      <c r="B34" s="508"/>
      <c r="C34" s="508"/>
      <c r="D34" s="508"/>
      <c r="E34" s="508"/>
    </row>
    <row r="35" spans="1:5">
      <c r="A35" s="507"/>
      <c r="B35" s="508"/>
      <c r="C35" s="508"/>
      <c r="D35" s="508"/>
      <c r="E35" s="508"/>
    </row>
    <row r="36" spans="1:5">
      <c r="A36" s="507"/>
      <c r="B36" s="508"/>
      <c r="C36" s="508"/>
      <c r="D36" s="508"/>
      <c r="E36" s="508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6">
    <tabColor theme="5"/>
  </sheetPr>
  <dimension ref="A1:AF107"/>
  <sheetViews>
    <sheetView showGridLines="0" topLeftCell="CV200" zoomScale="90" zoomScaleNormal="90" workbookViewId="0">
      <selection activeCell="B207" sqref="B207"/>
    </sheetView>
  </sheetViews>
  <sheetFormatPr defaultColWidth="9.1796875" defaultRowHeight="11.5"/>
  <cols>
    <col min="1" max="1" width="9.26953125" style="140" customWidth="1"/>
    <col min="2" max="2" width="87.81640625" style="34" customWidth="1"/>
    <col min="3" max="4" width="87.7265625" style="34" customWidth="1"/>
    <col min="5" max="7" width="9.26953125" style="34" customWidth="1"/>
    <col min="8" max="12" width="9.26953125" style="35" customWidth="1"/>
    <col min="13" max="13" width="2.7265625" style="34" customWidth="1"/>
    <col min="14" max="31" width="9.1796875" style="34" customWidth="1"/>
    <col min="32" max="32" width="57.1796875" style="66" customWidth="1"/>
    <col min="33" max="100" width="9.1796875" style="34" customWidth="1"/>
    <col min="101" max="101" width="7.81640625" style="34" customWidth="1"/>
    <col min="102" max="104" width="9.1796875" style="34" customWidth="1"/>
    <col min="105" max="16384" width="9.1796875" style="34"/>
  </cols>
  <sheetData>
    <row r="1" spans="1:32" s="155" customFormat="1">
      <c r="A1" s="161">
        <v>17.98</v>
      </c>
      <c r="B1" s="155" t="s">
        <v>342</v>
      </c>
      <c r="C1" s="155" t="s">
        <v>344</v>
      </c>
      <c r="D1" s="155" t="s">
        <v>345</v>
      </c>
      <c r="E1" s="160">
        <v>0</v>
      </c>
      <c r="F1" s="160">
        <v>0</v>
      </c>
      <c r="G1" s="160">
        <v>0</v>
      </c>
      <c r="H1" s="155" t="s">
        <v>24</v>
      </c>
      <c r="I1" s="160">
        <v>0</v>
      </c>
      <c r="J1" s="160">
        <v>0</v>
      </c>
      <c r="K1" s="160">
        <v>0</v>
      </c>
      <c r="L1" s="160">
        <v>0</v>
      </c>
      <c r="AF1" s="157"/>
    </row>
    <row r="2" spans="1:32" s="67" customFormat="1" ht="14.25" customHeight="1">
      <c r="A2" s="136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39" t="s">
        <v>67</v>
      </c>
      <c r="I2" s="340" t="s">
        <v>67</v>
      </c>
      <c r="J2" s="340" t="s">
        <v>67</v>
      </c>
      <c r="K2" s="340" t="s">
        <v>67</v>
      </c>
      <c r="L2" s="340" t="s">
        <v>67</v>
      </c>
      <c r="AF2" s="68"/>
    </row>
    <row r="3" spans="1:32" s="67" customFormat="1" ht="21.5" thickBot="1">
      <c r="A3" s="136" t="s">
        <v>342</v>
      </c>
      <c r="B3" s="320" t="s">
        <v>20</v>
      </c>
      <c r="C3" s="321" t="s">
        <v>67</v>
      </c>
      <c r="D3" s="321" t="s">
        <v>67</v>
      </c>
      <c r="E3" s="321" t="s">
        <v>67</v>
      </c>
      <c r="F3" s="321" t="s">
        <v>67</v>
      </c>
      <c r="G3" s="321" t="s">
        <v>67</v>
      </c>
      <c r="H3" s="323" t="s">
        <v>512</v>
      </c>
      <c r="I3" s="341" t="s">
        <v>67</v>
      </c>
      <c r="J3" s="341" t="s">
        <v>67</v>
      </c>
      <c r="K3" s="341" t="s">
        <v>67</v>
      </c>
      <c r="L3" s="341" t="s">
        <v>67</v>
      </c>
      <c r="AF3" s="68"/>
    </row>
    <row r="4" spans="1:32" s="67" customFormat="1" ht="14.25" customHeight="1" thickTop="1">
      <c r="A4" s="136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39" t="s">
        <v>67</v>
      </c>
      <c r="I4" s="340" t="s">
        <v>67</v>
      </c>
      <c r="J4" s="340" t="s">
        <v>67</v>
      </c>
      <c r="K4" s="340" t="s">
        <v>67</v>
      </c>
      <c r="L4" s="340" t="s">
        <v>67</v>
      </c>
      <c r="AF4" s="68"/>
    </row>
    <row r="5" spans="1:32" s="67" customFormat="1" ht="14.25" customHeight="1" thickBot="1">
      <c r="A5" s="136" t="s">
        <v>344</v>
      </c>
      <c r="B5" s="321" t="s">
        <v>67</v>
      </c>
      <c r="C5" s="320" t="s">
        <v>73</v>
      </c>
      <c r="D5" s="321" t="s">
        <v>67</v>
      </c>
      <c r="E5" s="321" t="s">
        <v>67</v>
      </c>
      <c r="F5" s="321" t="s">
        <v>67</v>
      </c>
      <c r="G5" s="321" t="s">
        <v>67</v>
      </c>
      <c r="H5" s="323" t="s">
        <v>513</v>
      </c>
      <c r="I5" s="341" t="s">
        <v>67</v>
      </c>
      <c r="J5" s="341" t="s">
        <v>67</v>
      </c>
      <c r="K5" s="341" t="s">
        <v>67</v>
      </c>
      <c r="L5" s="341" t="s">
        <v>67</v>
      </c>
      <c r="AF5" s="68"/>
    </row>
    <row r="6" spans="1:32" s="67" customFormat="1" ht="14.25" customHeight="1" thickTop="1">
      <c r="A6" s="136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39" t="s">
        <v>67</v>
      </c>
      <c r="I6" s="340" t="s">
        <v>67</v>
      </c>
      <c r="J6" s="340" t="s">
        <v>67</v>
      </c>
      <c r="K6" s="340" t="s">
        <v>67</v>
      </c>
      <c r="L6" s="340" t="s">
        <v>67</v>
      </c>
      <c r="AF6" s="68"/>
    </row>
    <row r="7" spans="1:32" s="67" customFormat="1" ht="14.25" customHeight="1" thickBot="1">
      <c r="A7" s="136" t="s">
        <v>345</v>
      </c>
      <c r="B7" s="321" t="s">
        <v>67</v>
      </c>
      <c r="C7" s="321" t="s">
        <v>67</v>
      </c>
      <c r="D7" s="320" t="s">
        <v>75</v>
      </c>
      <c r="E7" s="321" t="s">
        <v>67</v>
      </c>
      <c r="F7" s="321" t="s">
        <v>67</v>
      </c>
      <c r="G7" s="321" t="s">
        <v>67</v>
      </c>
      <c r="H7" s="323" t="s">
        <v>514</v>
      </c>
      <c r="I7" s="341" t="s">
        <v>67</v>
      </c>
      <c r="J7" s="341" t="s">
        <v>67</v>
      </c>
      <c r="K7" s="341" t="s">
        <v>67</v>
      </c>
      <c r="L7" s="341" t="s">
        <v>67</v>
      </c>
      <c r="AF7" s="68"/>
    </row>
    <row r="8" spans="1:32" ht="20.5" thickTop="1">
      <c r="A8" s="136" t="s">
        <v>24</v>
      </c>
      <c r="B8" s="342" t="s">
        <v>491</v>
      </c>
      <c r="C8" s="342" t="s">
        <v>492</v>
      </c>
      <c r="D8" s="342" t="s">
        <v>493</v>
      </c>
      <c r="E8" s="325" t="s">
        <v>67</v>
      </c>
      <c r="F8" s="325" t="s">
        <v>67</v>
      </c>
      <c r="G8" s="325" t="s">
        <v>67</v>
      </c>
      <c r="H8" s="343" t="s">
        <v>67</v>
      </c>
      <c r="I8" s="344" t="s">
        <v>67</v>
      </c>
      <c r="J8" s="344" t="s">
        <v>67</v>
      </c>
      <c r="K8" s="344" t="s">
        <v>67</v>
      </c>
      <c r="L8" s="344" t="s">
        <v>67</v>
      </c>
      <c r="AF8" s="70"/>
    </row>
    <row r="9" spans="1:32">
      <c r="A9" s="136" t="s">
        <v>24</v>
      </c>
      <c r="B9" s="328" t="s">
        <v>494</v>
      </c>
      <c r="C9" s="328" t="s">
        <v>495</v>
      </c>
      <c r="D9" s="328" t="s">
        <v>496</v>
      </c>
      <c r="E9" s="329" t="s">
        <v>67</v>
      </c>
      <c r="F9" s="329" t="s">
        <v>67</v>
      </c>
      <c r="G9" s="329" t="s">
        <v>67</v>
      </c>
      <c r="H9" s="331" t="s">
        <v>67</v>
      </c>
      <c r="I9" s="330" t="s">
        <v>67</v>
      </c>
      <c r="J9" s="330" t="s">
        <v>67</v>
      </c>
      <c r="K9" s="330" t="s">
        <v>67</v>
      </c>
      <c r="L9" s="330" t="s">
        <v>67</v>
      </c>
      <c r="AF9" s="70"/>
    </row>
    <row r="10" spans="1:32">
      <c r="A10" s="136" t="s">
        <v>24</v>
      </c>
      <c r="B10" s="328" t="s">
        <v>54</v>
      </c>
      <c r="C10" s="328" t="s">
        <v>443</v>
      </c>
      <c r="D10" s="328" t="s">
        <v>444</v>
      </c>
      <c r="E10" s="329" t="s">
        <v>67</v>
      </c>
      <c r="F10" s="329" t="s">
        <v>67</v>
      </c>
      <c r="G10" s="329" t="s">
        <v>67</v>
      </c>
      <c r="H10" s="336" t="s">
        <v>84</v>
      </c>
      <c r="I10" s="335" t="s">
        <v>67</v>
      </c>
      <c r="J10" s="335" t="s">
        <v>67</v>
      </c>
      <c r="K10" s="335" t="s">
        <v>67</v>
      </c>
      <c r="L10" s="335" t="s">
        <v>67</v>
      </c>
      <c r="AF10" s="68"/>
    </row>
    <row r="11" spans="1:32">
      <c r="A11" s="136" t="s">
        <v>24</v>
      </c>
      <c r="B11" s="332" t="s">
        <v>497</v>
      </c>
      <c r="C11" s="332" t="s">
        <v>498</v>
      </c>
      <c r="D11" s="332" t="s">
        <v>499</v>
      </c>
      <c r="E11" s="332" t="s">
        <v>67</v>
      </c>
      <c r="F11" s="332" t="s">
        <v>67</v>
      </c>
      <c r="G11" s="332" t="s">
        <v>67</v>
      </c>
      <c r="H11" s="334" t="s">
        <v>67</v>
      </c>
      <c r="I11" s="333" t="s">
        <v>67</v>
      </c>
      <c r="J11" s="333" t="s">
        <v>67</v>
      </c>
      <c r="K11" s="333" t="s">
        <v>67</v>
      </c>
      <c r="L11" s="333" t="s">
        <v>67</v>
      </c>
      <c r="AF11" s="70"/>
    </row>
    <row r="12" spans="1:32">
      <c r="A12" s="136" t="s">
        <v>24</v>
      </c>
      <c r="B12" s="328" t="s">
        <v>500</v>
      </c>
      <c r="C12" s="328" t="s">
        <v>501</v>
      </c>
      <c r="D12" s="328" t="s">
        <v>502</v>
      </c>
      <c r="E12" s="329" t="s">
        <v>67</v>
      </c>
      <c r="F12" s="329" t="s">
        <v>67</v>
      </c>
      <c r="G12" s="329" t="s">
        <v>67</v>
      </c>
      <c r="H12" s="336" t="s">
        <v>84</v>
      </c>
      <c r="I12" s="335" t="s">
        <v>67</v>
      </c>
      <c r="J12" s="335" t="s">
        <v>67</v>
      </c>
      <c r="K12" s="335" t="s">
        <v>67</v>
      </c>
      <c r="L12" s="335" t="s">
        <v>67</v>
      </c>
      <c r="AF12" s="70"/>
    </row>
    <row r="13" spans="1:32">
      <c r="A13" s="136">
        <v>0</v>
      </c>
      <c r="B13" s="332" t="s">
        <v>503</v>
      </c>
      <c r="C13" s="332" t="s">
        <v>504</v>
      </c>
      <c r="D13" s="332" t="s">
        <v>505</v>
      </c>
      <c r="E13" s="332" t="s">
        <v>67</v>
      </c>
      <c r="F13" s="332" t="s">
        <v>67</v>
      </c>
      <c r="G13" s="332" t="s">
        <v>67</v>
      </c>
      <c r="H13" s="334" t="s">
        <v>67</v>
      </c>
      <c r="I13" s="333" t="s">
        <v>67</v>
      </c>
      <c r="J13" s="333" t="s">
        <v>67</v>
      </c>
      <c r="K13" s="333" t="s">
        <v>67</v>
      </c>
      <c r="L13" s="333" t="s">
        <v>67</v>
      </c>
      <c r="AF13" s="70"/>
    </row>
    <row r="14" spans="1:32">
      <c r="A14" s="136" t="s">
        <v>24</v>
      </c>
      <c r="B14" s="328" t="s">
        <v>506</v>
      </c>
      <c r="C14" s="328" t="s">
        <v>507</v>
      </c>
      <c r="D14" s="328" t="s">
        <v>508</v>
      </c>
      <c r="E14" s="329" t="s">
        <v>67</v>
      </c>
      <c r="F14" s="329" t="s">
        <v>67</v>
      </c>
      <c r="G14" s="329" t="s">
        <v>67</v>
      </c>
      <c r="H14" s="336" t="s">
        <v>84</v>
      </c>
      <c r="I14" s="335" t="s">
        <v>67</v>
      </c>
      <c r="J14" s="335" t="s">
        <v>67</v>
      </c>
      <c r="K14" s="335" t="s">
        <v>67</v>
      </c>
      <c r="L14" s="335" t="s">
        <v>67</v>
      </c>
      <c r="AF14" s="70"/>
    </row>
    <row r="15" spans="1:32" ht="12" thickBot="1">
      <c r="A15" s="136" t="s">
        <v>24</v>
      </c>
      <c r="B15" s="332" t="s">
        <v>509</v>
      </c>
      <c r="C15" s="332" t="s">
        <v>510</v>
      </c>
      <c r="D15" s="332" t="s">
        <v>511</v>
      </c>
      <c r="E15" s="332" t="s">
        <v>67</v>
      </c>
      <c r="F15" s="332" t="s">
        <v>67</v>
      </c>
      <c r="G15" s="332" t="s">
        <v>67</v>
      </c>
      <c r="H15" s="334" t="s">
        <v>67</v>
      </c>
      <c r="I15" s="333" t="s">
        <v>67</v>
      </c>
      <c r="J15" s="333" t="s">
        <v>67</v>
      </c>
      <c r="K15" s="333" t="s">
        <v>67</v>
      </c>
      <c r="L15" s="333" t="s">
        <v>67</v>
      </c>
      <c r="AF15" s="70"/>
    </row>
    <row r="16" spans="1:32" s="43" customFormat="1" ht="4" thickTop="1">
      <c r="A16" s="139" t="str">
        <f>A15</f>
        <v>R1234</v>
      </c>
      <c r="B16" s="346"/>
      <c r="C16" s="346"/>
      <c r="D16" s="346"/>
      <c r="E16" s="346"/>
      <c r="F16" s="346"/>
      <c r="G16" s="346"/>
      <c r="H16" s="347"/>
      <c r="I16" s="347"/>
      <c r="J16" s="347"/>
      <c r="K16" s="347"/>
      <c r="L16" s="347"/>
      <c r="AF16" s="77"/>
    </row>
    <row r="17" spans="1:32" s="85" customFormat="1" ht="9">
      <c r="A17" s="84"/>
      <c r="B17" s="556"/>
      <c r="C17" s="556"/>
      <c r="D17" s="556"/>
      <c r="E17" s="556"/>
      <c r="F17" s="556"/>
      <c r="G17" s="556"/>
      <c r="H17" s="556"/>
      <c r="I17" s="229"/>
      <c r="J17" s="229"/>
      <c r="K17" s="229"/>
      <c r="L17" s="229"/>
      <c r="AF17" s="86"/>
    </row>
    <row r="18" spans="1:32" s="85" customFormat="1" ht="9">
      <c r="A18" s="84"/>
      <c r="C18" s="556" t="s">
        <v>510</v>
      </c>
      <c r="D18" s="556"/>
      <c r="E18" s="556"/>
      <c r="F18" s="556"/>
      <c r="G18" s="556"/>
      <c r="H18" s="556"/>
      <c r="I18" s="229"/>
      <c r="J18" s="229"/>
      <c r="K18" s="229"/>
      <c r="L18" s="229"/>
      <c r="AF18" s="86"/>
    </row>
    <row r="19" spans="1:32" s="85" customFormat="1" ht="9">
      <c r="A19" s="84"/>
      <c r="D19" s="556" t="s">
        <v>67</v>
      </c>
      <c r="E19" s="556"/>
      <c r="F19" s="556"/>
      <c r="G19" s="556"/>
      <c r="H19" s="556"/>
      <c r="I19" s="229"/>
      <c r="J19" s="229"/>
      <c r="K19" s="229"/>
      <c r="L19" s="229"/>
      <c r="AF19" s="87"/>
    </row>
    <row r="44" spans="32:32">
      <c r="AF44" s="82"/>
    </row>
    <row r="45" spans="32:32">
      <c r="AF45" s="83"/>
    </row>
    <row r="46" spans="32:32">
      <c r="AF46" s="83"/>
    </row>
    <row r="107" spans="1:32" s="43" customFormat="1" ht="3.5">
      <c r="A107" s="139" t="str">
        <f>IF(AND(OR(ISBLANK(A17),A17=0,A17=""),OR(ISBLANK(A18),A18=0,A18=""),OR(ISBLANK(A19),A19=0,A19="")),"",A16)</f>
        <v/>
      </c>
      <c r="B107" s="65"/>
      <c r="C107" s="65"/>
      <c r="D107" s="65"/>
      <c r="E107" s="65"/>
      <c r="F107" s="65"/>
      <c r="G107" s="65"/>
      <c r="H107" s="80"/>
      <c r="I107" s="80"/>
      <c r="J107" s="80"/>
      <c r="K107" s="80"/>
      <c r="L107" s="80"/>
      <c r="AF107" s="77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7">
    <tabColor theme="5"/>
  </sheetPr>
  <dimension ref="A1:AF106"/>
  <sheetViews>
    <sheetView showGridLines="0" topLeftCell="CV200" zoomScaleNormal="100" workbookViewId="0">
      <selection activeCell="B211" sqref="B211"/>
    </sheetView>
  </sheetViews>
  <sheetFormatPr defaultColWidth="9.1796875" defaultRowHeight="11.5"/>
  <cols>
    <col min="1" max="1" width="9.26953125" style="140" customWidth="1"/>
    <col min="2" max="2" width="41.453125" style="34" customWidth="1"/>
    <col min="3" max="4" width="41.26953125" style="34" customWidth="1"/>
    <col min="5" max="7" width="9.26953125" style="34" customWidth="1"/>
    <col min="8" max="12" width="9.26953125" style="35" customWidth="1"/>
    <col min="13" max="13" width="2.7265625" style="34" customWidth="1"/>
    <col min="14" max="31" width="9.1796875" style="34" customWidth="1"/>
    <col min="32" max="32" width="57.1796875" style="66" customWidth="1"/>
    <col min="33" max="100" width="9.1796875" style="34" customWidth="1"/>
    <col min="101" max="101" width="7.81640625" style="34" customWidth="1"/>
    <col min="102" max="104" width="9.1796875" style="34" customWidth="1"/>
    <col min="105" max="16384" width="9.1796875" style="34"/>
  </cols>
  <sheetData>
    <row r="1" spans="1:32" s="155" customFormat="1">
      <c r="A1" s="161">
        <v>17.98</v>
      </c>
      <c r="B1" s="155" t="s">
        <v>342</v>
      </c>
      <c r="C1" s="155" t="s">
        <v>344</v>
      </c>
      <c r="D1" s="155" t="s">
        <v>345</v>
      </c>
      <c r="E1" s="155" t="s">
        <v>24</v>
      </c>
      <c r="F1" s="155">
        <v>0</v>
      </c>
      <c r="G1" s="155">
        <v>0</v>
      </c>
      <c r="H1" s="158" t="s">
        <v>24</v>
      </c>
      <c r="I1" s="158" t="s">
        <v>24</v>
      </c>
      <c r="J1" s="158" t="s">
        <v>24</v>
      </c>
      <c r="K1" s="158" t="s">
        <v>24</v>
      </c>
      <c r="L1" s="158" t="s">
        <v>24</v>
      </c>
      <c r="AF1" s="157"/>
    </row>
    <row r="2" spans="1:32" s="67" customFormat="1" ht="14.25" customHeight="1">
      <c r="A2" s="136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18" t="s">
        <v>67</v>
      </c>
      <c r="I2" s="318" t="s">
        <v>67</v>
      </c>
      <c r="J2" s="318" t="s">
        <v>67</v>
      </c>
      <c r="K2" s="318" t="s">
        <v>67</v>
      </c>
      <c r="L2" s="319" t="s">
        <v>67</v>
      </c>
      <c r="AF2" s="68"/>
    </row>
    <row r="3" spans="1:32" s="67" customFormat="1" ht="12" thickBot="1">
      <c r="A3" s="136" t="s">
        <v>342</v>
      </c>
      <c r="B3" s="320" t="s">
        <v>20</v>
      </c>
      <c r="C3" s="321" t="s">
        <v>67</v>
      </c>
      <c r="D3" s="321" t="s">
        <v>67</v>
      </c>
      <c r="E3" s="321" t="s">
        <v>67</v>
      </c>
      <c r="F3" s="321" t="s">
        <v>67</v>
      </c>
      <c r="G3" s="321" t="s">
        <v>67</v>
      </c>
      <c r="H3" s="322" t="s">
        <v>515</v>
      </c>
      <c r="I3" s="322" t="s">
        <v>516</v>
      </c>
      <c r="J3" s="322" t="s">
        <v>517</v>
      </c>
      <c r="K3" s="322" t="s">
        <v>518</v>
      </c>
      <c r="L3" s="323" t="s">
        <v>455</v>
      </c>
      <c r="AF3" s="68"/>
    </row>
    <row r="4" spans="1:32" s="67" customFormat="1" ht="14.25" customHeight="1" thickTop="1">
      <c r="A4" s="136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18" t="s">
        <v>67</v>
      </c>
      <c r="I4" s="318" t="s">
        <v>67</v>
      </c>
      <c r="J4" s="318" t="s">
        <v>67</v>
      </c>
      <c r="K4" s="318" t="s">
        <v>67</v>
      </c>
      <c r="L4" s="319" t="s">
        <v>67</v>
      </c>
      <c r="AF4" s="68"/>
    </row>
    <row r="5" spans="1:32" s="67" customFormat="1" ht="14.25" customHeight="1" thickBot="1">
      <c r="A5" s="136" t="s">
        <v>344</v>
      </c>
      <c r="B5" s="321" t="s">
        <v>67</v>
      </c>
      <c r="C5" s="320" t="s">
        <v>73</v>
      </c>
      <c r="D5" s="321" t="s">
        <v>67</v>
      </c>
      <c r="E5" s="321" t="s">
        <v>67</v>
      </c>
      <c r="F5" s="321" t="s">
        <v>67</v>
      </c>
      <c r="G5" s="321" t="s">
        <v>67</v>
      </c>
      <c r="H5" s="322" t="s">
        <v>519</v>
      </c>
      <c r="I5" s="322" t="s">
        <v>520</v>
      </c>
      <c r="J5" s="322" t="s">
        <v>521</v>
      </c>
      <c r="K5" s="322" t="s">
        <v>522</v>
      </c>
      <c r="L5" s="323" t="s">
        <v>459</v>
      </c>
      <c r="AF5" s="68"/>
    </row>
    <row r="6" spans="1:32" s="67" customFormat="1" ht="14.25" customHeight="1" thickTop="1">
      <c r="A6" s="136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18" t="s">
        <v>67</v>
      </c>
      <c r="I6" s="318" t="s">
        <v>67</v>
      </c>
      <c r="J6" s="318" t="s">
        <v>67</v>
      </c>
      <c r="K6" s="318" t="s">
        <v>67</v>
      </c>
      <c r="L6" s="319" t="s">
        <v>67</v>
      </c>
      <c r="AF6" s="68"/>
    </row>
    <row r="7" spans="1:32" s="67" customFormat="1" ht="14.25" customHeight="1" thickBot="1">
      <c r="A7" s="136" t="s">
        <v>345</v>
      </c>
      <c r="B7" s="321" t="s">
        <v>67</v>
      </c>
      <c r="C7" s="321" t="s">
        <v>67</v>
      </c>
      <c r="D7" s="320" t="s">
        <v>75</v>
      </c>
      <c r="E7" s="321" t="s">
        <v>67</v>
      </c>
      <c r="F7" s="321" t="s">
        <v>67</v>
      </c>
      <c r="G7" s="321" t="s">
        <v>67</v>
      </c>
      <c r="H7" s="322" t="s">
        <v>523</v>
      </c>
      <c r="I7" s="322" t="s">
        <v>524</v>
      </c>
      <c r="J7" s="322" t="s">
        <v>525</v>
      </c>
      <c r="K7" s="322" t="s">
        <v>526</v>
      </c>
      <c r="L7" s="323" t="s">
        <v>459</v>
      </c>
      <c r="AF7" s="68"/>
    </row>
    <row r="8" spans="1:32" ht="13.5" customHeight="1" thickTop="1">
      <c r="A8" s="136" t="s">
        <v>24</v>
      </c>
      <c r="B8" s="324" t="s">
        <v>527</v>
      </c>
      <c r="C8" s="324" t="s">
        <v>528</v>
      </c>
      <c r="D8" s="324" t="s">
        <v>529</v>
      </c>
      <c r="E8" s="325" t="s">
        <v>230</v>
      </c>
      <c r="F8" s="324" t="s">
        <v>67</v>
      </c>
      <c r="G8" s="324" t="s">
        <v>67</v>
      </c>
      <c r="H8" s="326" t="s">
        <v>530</v>
      </c>
      <c r="I8" s="326" t="s">
        <v>468</v>
      </c>
      <c r="J8" s="326" t="s">
        <v>531</v>
      </c>
      <c r="K8" s="326" t="s">
        <v>338</v>
      </c>
      <c r="L8" s="327" t="s">
        <v>470</v>
      </c>
      <c r="AF8" s="70"/>
    </row>
    <row r="9" spans="1:32">
      <c r="A9" s="136" t="s">
        <v>24</v>
      </c>
      <c r="B9" s="328" t="s">
        <v>532</v>
      </c>
      <c r="C9" s="328" t="s">
        <v>533</v>
      </c>
      <c r="D9" s="328" t="s">
        <v>534</v>
      </c>
      <c r="E9" s="329" t="s">
        <v>232</v>
      </c>
      <c r="F9" s="329" t="s">
        <v>67</v>
      </c>
      <c r="G9" s="329" t="s">
        <v>67</v>
      </c>
      <c r="H9" s="330" t="s">
        <v>241</v>
      </c>
      <c r="I9" s="330" t="s">
        <v>224</v>
      </c>
      <c r="J9" s="330" t="s">
        <v>477</v>
      </c>
      <c r="K9" s="330" t="s">
        <v>535</v>
      </c>
      <c r="L9" s="331" t="s">
        <v>536</v>
      </c>
      <c r="AF9" s="70"/>
    </row>
    <row r="10" spans="1:32">
      <c r="A10" s="136" t="s">
        <v>24</v>
      </c>
      <c r="B10" s="332" t="s">
        <v>537</v>
      </c>
      <c r="C10" s="332" t="s">
        <v>538</v>
      </c>
      <c r="D10" s="332" t="s">
        <v>539</v>
      </c>
      <c r="E10" s="329" t="s">
        <v>371</v>
      </c>
      <c r="F10" s="332" t="s">
        <v>67</v>
      </c>
      <c r="G10" s="332" t="s">
        <v>67</v>
      </c>
      <c r="H10" s="333" t="s">
        <v>67</v>
      </c>
      <c r="I10" s="333" t="s">
        <v>67</v>
      </c>
      <c r="J10" s="333" t="s">
        <v>67</v>
      </c>
      <c r="K10" s="333" t="s">
        <v>84</v>
      </c>
      <c r="L10" s="334" t="s">
        <v>67</v>
      </c>
      <c r="AF10" s="68"/>
    </row>
    <row r="11" spans="1:32" ht="12.75" customHeight="1">
      <c r="A11" s="136" t="s">
        <v>24</v>
      </c>
      <c r="B11" s="328" t="s">
        <v>540</v>
      </c>
      <c r="C11" s="328" t="s">
        <v>541</v>
      </c>
      <c r="D11" s="328" t="s">
        <v>542</v>
      </c>
      <c r="E11" s="329" t="s">
        <v>236</v>
      </c>
      <c r="F11" s="329" t="s">
        <v>67</v>
      </c>
      <c r="G11" s="329" t="s">
        <v>67</v>
      </c>
      <c r="H11" s="330" t="s">
        <v>67</v>
      </c>
      <c r="I11" s="330" t="s">
        <v>67</v>
      </c>
      <c r="J11" s="330" t="s">
        <v>67</v>
      </c>
      <c r="K11" s="330" t="s">
        <v>84</v>
      </c>
      <c r="L11" s="331" t="s">
        <v>67</v>
      </c>
      <c r="AF11" s="70"/>
    </row>
    <row r="12" spans="1:32" ht="12.75" customHeight="1">
      <c r="A12" s="136" t="s">
        <v>24</v>
      </c>
      <c r="B12" s="332" t="s">
        <v>543</v>
      </c>
      <c r="C12" s="332" t="s">
        <v>544</v>
      </c>
      <c r="D12" s="332" t="s">
        <v>545</v>
      </c>
      <c r="E12" s="329" t="s">
        <v>546</v>
      </c>
      <c r="F12" s="332" t="s">
        <v>67</v>
      </c>
      <c r="G12" s="332" t="s">
        <v>67</v>
      </c>
      <c r="H12" s="333" t="s">
        <v>84</v>
      </c>
      <c r="I12" s="333" t="s">
        <v>84</v>
      </c>
      <c r="J12" s="333" t="s">
        <v>84</v>
      </c>
      <c r="K12" s="333" t="s">
        <v>84</v>
      </c>
      <c r="L12" s="334" t="s">
        <v>84</v>
      </c>
      <c r="AF12" s="68"/>
    </row>
    <row r="13" spans="1:32" ht="12.75" customHeight="1">
      <c r="A13" s="136" t="s">
        <v>24</v>
      </c>
      <c r="B13" s="328" t="s">
        <v>259</v>
      </c>
      <c r="C13" s="328" t="s">
        <v>260</v>
      </c>
      <c r="D13" s="328" t="s">
        <v>261</v>
      </c>
      <c r="E13" s="329" t="s">
        <v>78</v>
      </c>
      <c r="F13" s="329" t="s">
        <v>67</v>
      </c>
      <c r="G13" s="329" t="s">
        <v>67</v>
      </c>
      <c r="H13" s="335" t="s">
        <v>67</v>
      </c>
      <c r="I13" s="335" t="s">
        <v>67</v>
      </c>
      <c r="J13" s="335" t="s">
        <v>67</v>
      </c>
      <c r="K13" s="335" t="s">
        <v>67</v>
      </c>
      <c r="L13" s="336" t="s">
        <v>67</v>
      </c>
      <c r="AF13" s="70"/>
    </row>
    <row r="14" spans="1:32" ht="13.5" customHeight="1" thickBot="1">
      <c r="A14" s="136" t="s">
        <v>24</v>
      </c>
      <c r="B14" s="332" t="s">
        <v>547</v>
      </c>
      <c r="C14" s="332" t="s">
        <v>548</v>
      </c>
      <c r="D14" s="332" t="s">
        <v>549</v>
      </c>
      <c r="E14" s="329" t="s">
        <v>550</v>
      </c>
      <c r="F14" s="332" t="s">
        <v>67</v>
      </c>
      <c r="G14" s="332" t="s">
        <v>67</v>
      </c>
      <c r="H14" s="337" t="s">
        <v>67</v>
      </c>
      <c r="I14" s="337" t="s">
        <v>67</v>
      </c>
      <c r="J14" s="337" t="s">
        <v>67</v>
      </c>
      <c r="K14" s="337" t="s">
        <v>67</v>
      </c>
      <c r="L14" s="338" t="s">
        <v>67</v>
      </c>
      <c r="AF14" s="70"/>
    </row>
    <row r="15" spans="1:32" s="43" customFormat="1" ht="4" thickTop="1">
      <c r="A15" s="139" t="str">
        <f>A14</f>
        <v>R1234</v>
      </c>
      <c r="B15" s="346"/>
      <c r="C15" s="346"/>
      <c r="D15" s="346"/>
      <c r="E15" s="346"/>
      <c r="F15" s="346"/>
      <c r="G15" s="346"/>
      <c r="H15" s="347"/>
      <c r="I15" s="347"/>
      <c r="J15" s="347"/>
      <c r="K15" s="347"/>
      <c r="L15" s="347"/>
      <c r="AF15" s="77"/>
    </row>
    <row r="16" spans="1:32" s="85" customFormat="1" ht="9">
      <c r="A16" s="84"/>
      <c r="B16" s="556"/>
      <c r="C16" s="556"/>
      <c r="D16" s="556"/>
      <c r="E16" s="556"/>
      <c r="F16" s="556"/>
      <c r="G16" s="556"/>
      <c r="H16" s="556"/>
      <c r="I16" s="229"/>
      <c r="J16" s="229"/>
      <c r="K16" s="229"/>
      <c r="L16" s="229"/>
      <c r="AF16" s="86"/>
    </row>
    <row r="17" spans="1:32" s="85" customFormat="1" ht="9">
      <c r="A17" s="84"/>
      <c r="C17" s="556" t="s">
        <v>510</v>
      </c>
      <c r="D17" s="556"/>
      <c r="E17" s="556"/>
      <c r="F17" s="556"/>
      <c r="G17" s="556"/>
      <c r="H17" s="556"/>
      <c r="I17" s="229"/>
      <c r="J17" s="229"/>
      <c r="K17" s="229"/>
      <c r="L17" s="229"/>
      <c r="AF17" s="86"/>
    </row>
    <row r="18" spans="1:32" s="85" customFormat="1" ht="9">
      <c r="A18" s="84"/>
      <c r="D18" s="556" t="s">
        <v>67</v>
      </c>
      <c r="E18" s="556"/>
      <c r="F18" s="556"/>
      <c r="G18" s="556"/>
      <c r="H18" s="556"/>
      <c r="I18" s="229"/>
      <c r="J18" s="229"/>
      <c r="K18" s="229"/>
      <c r="L18" s="229"/>
      <c r="AF18" s="87"/>
    </row>
    <row r="43" spans="32:32">
      <c r="AF43" s="82"/>
    </row>
    <row r="44" spans="32:32">
      <c r="AF44" s="83"/>
    </row>
    <row r="45" spans="32:32">
      <c r="AF45" s="83"/>
    </row>
    <row r="106" spans="1:32" s="43" customFormat="1" ht="3.5">
      <c r="A106" s="139" t="str">
        <f>IF(AND(OR(ISBLANK(A16),A16=0,A16=""),OR(ISBLANK(A17),A17=0,A17=""),OR(ISBLANK(A18),A18=0,A18="")),"",A15)</f>
        <v/>
      </c>
      <c r="B106" s="65"/>
      <c r="C106" s="65"/>
      <c r="D106" s="65"/>
      <c r="E106" s="65"/>
      <c r="F106" s="65"/>
      <c r="G106" s="65"/>
      <c r="H106" s="80"/>
      <c r="I106" s="80"/>
      <c r="J106" s="80"/>
      <c r="K106" s="80"/>
      <c r="L106" s="80"/>
      <c r="AF106" s="77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tabColor theme="5"/>
  </sheetPr>
  <dimension ref="A1:CY54"/>
  <sheetViews>
    <sheetView showGridLines="0" topLeftCell="CV200" zoomScale="90" zoomScaleNormal="90" workbookViewId="0">
      <selection activeCell="B4" sqref="B4"/>
    </sheetView>
  </sheetViews>
  <sheetFormatPr defaultColWidth="9.1796875" defaultRowHeight="11.5"/>
  <cols>
    <col min="1" max="1" width="10" style="140" customWidth="1"/>
    <col min="2" max="2" width="76.453125" style="34" customWidth="1"/>
    <col min="3" max="4" width="32" style="34" customWidth="1"/>
    <col min="5" max="7" width="11.453125" style="34" customWidth="1"/>
    <col min="8" max="89" width="9.26953125" style="35" customWidth="1"/>
    <col min="90" max="102" width="9.26953125" style="34" customWidth="1"/>
    <col min="103" max="103" width="57.1796875" style="66" customWidth="1"/>
    <col min="104" max="177" width="9.1796875" style="34" customWidth="1"/>
    <col min="178" max="16384" width="9.1796875" style="34"/>
  </cols>
  <sheetData>
    <row r="1" spans="1:103" s="156" customFormat="1">
      <c r="A1" s="161">
        <v>17.98</v>
      </c>
      <c r="B1" s="155" t="s">
        <v>237</v>
      </c>
      <c r="C1" s="155" t="s">
        <v>238</v>
      </c>
      <c r="D1" s="155" t="s">
        <v>239</v>
      </c>
      <c r="E1" s="155" t="s">
        <v>181</v>
      </c>
      <c r="F1" s="155">
        <v>0</v>
      </c>
      <c r="G1" s="155">
        <v>0</v>
      </c>
      <c r="H1" s="155" t="s">
        <v>7</v>
      </c>
      <c r="I1" s="155" t="s">
        <v>7</v>
      </c>
      <c r="J1" s="155" t="s">
        <v>7</v>
      </c>
      <c r="K1" s="155" t="s">
        <v>7</v>
      </c>
      <c r="L1" s="155">
        <v>0</v>
      </c>
      <c r="M1" s="155">
        <v>0</v>
      </c>
      <c r="N1" s="155">
        <v>0</v>
      </c>
      <c r="O1" s="155" t="s">
        <v>7</v>
      </c>
      <c r="P1" s="155" t="s">
        <v>7</v>
      </c>
      <c r="Q1" s="155">
        <v>0</v>
      </c>
      <c r="R1" s="155">
        <v>0</v>
      </c>
      <c r="S1" s="155">
        <v>0</v>
      </c>
      <c r="T1" s="155">
        <v>0</v>
      </c>
      <c r="U1" s="155">
        <v>0</v>
      </c>
      <c r="V1" s="155">
        <v>0</v>
      </c>
      <c r="W1" s="155">
        <v>0</v>
      </c>
      <c r="X1" s="155">
        <v>0</v>
      </c>
      <c r="Y1" s="155">
        <v>0</v>
      </c>
      <c r="Z1" s="155">
        <v>0</v>
      </c>
      <c r="AA1" s="155">
        <v>0</v>
      </c>
      <c r="AB1" s="155">
        <v>0</v>
      </c>
      <c r="AC1" s="155">
        <v>0</v>
      </c>
      <c r="AD1" s="155">
        <v>0</v>
      </c>
      <c r="AE1" s="155">
        <v>0</v>
      </c>
      <c r="AF1" s="155">
        <v>0</v>
      </c>
      <c r="AG1" s="155">
        <v>0</v>
      </c>
      <c r="AH1" s="155">
        <v>0</v>
      </c>
      <c r="AI1" s="155">
        <v>0</v>
      </c>
      <c r="AJ1" s="155">
        <v>0</v>
      </c>
      <c r="AK1" s="155">
        <v>0</v>
      </c>
      <c r="AL1" s="155">
        <v>0</v>
      </c>
      <c r="AM1" s="155">
        <v>0</v>
      </c>
      <c r="AN1" s="155">
        <v>0</v>
      </c>
      <c r="AO1" s="155">
        <v>0</v>
      </c>
      <c r="AP1" s="155">
        <v>0</v>
      </c>
      <c r="AQ1" s="155">
        <v>0</v>
      </c>
      <c r="AR1" s="155">
        <v>0</v>
      </c>
      <c r="AS1" s="155">
        <v>0</v>
      </c>
      <c r="AT1" s="155">
        <v>0</v>
      </c>
      <c r="AU1" s="155">
        <v>0</v>
      </c>
      <c r="AV1" s="155">
        <v>0</v>
      </c>
      <c r="AW1" s="155">
        <v>0</v>
      </c>
      <c r="AX1" s="155">
        <v>0</v>
      </c>
      <c r="AY1" s="155">
        <v>0</v>
      </c>
      <c r="AZ1" s="155">
        <v>0</v>
      </c>
      <c r="BA1" s="155">
        <v>0</v>
      </c>
      <c r="BB1" s="155">
        <v>0</v>
      </c>
      <c r="BC1" s="155">
        <v>0</v>
      </c>
      <c r="BD1" s="155">
        <v>0</v>
      </c>
      <c r="BE1" s="284">
        <v>0</v>
      </c>
      <c r="BF1" s="284">
        <v>0</v>
      </c>
      <c r="BG1" s="284">
        <v>0</v>
      </c>
      <c r="BH1" s="284">
        <v>0</v>
      </c>
      <c r="BI1" s="284">
        <v>0</v>
      </c>
      <c r="BJ1" s="284">
        <v>0</v>
      </c>
      <c r="BK1" s="284">
        <v>0</v>
      </c>
      <c r="BL1" s="284">
        <v>0</v>
      </c>
      <c r="BM1" s="284">
        <v>0</v>
      </c>
      <c r="BN1" s="284">
        <v>0</v>
      </c>
      <c r="BO1" s="284">
        <v>0</v>
      </c>
      <c r="BP1" s="284">
        <v>0</v>
      </c>
      <c r="BQ1" s="284">
        <v>0</v>
      </c>
      <c r="BR1" s="284">
        <v>0</v>
      </c>
      <c r="BS1" s="284">
        <v>0</v>
      </c>
      <c r="BT1" s="284">
        <v>0</v>
      </c>
      <c r="BU1" s="155">
        <v>0</v>
      </c>
      <c r="BV1" s="155">
        <v>0</v>
      </c>
      <c r="BW1" s="155">
        <v>0</v>
      </c>
      <c r="BX1" s="155">
        <v>0</v>
      </c>
      <c r="BY1" s="155">
        <v>0</v>
      </c>
      <c r="BZ1" s="155">
        <v>0</v>
      </c>
      <c r="CA1" s="155">
        <v>0</v>
      </c>
      <c r="CB1" s="155">
        <v>0</v>
      </c>
      <c r="CC1" s="155">
        <v>0</v>
      </c>
      <c r="CD1" s="155">
        <v>0</v>
      </c>
      <c r="CE1" s="155">
        <v>0</v>
      </c>
      <c r="CF1" s="155">
        <v>0</v>
      </c>
      <c r="CG1" s="155">
        <v>0</v>
      </c>
      <c r="CH1" s="155">
        <v>0</v>
      </c>
      <c r="CI1" s="155">
        <v>0</v>
      </c>
      <c r="CJ1" s="155">
        <v>0</v>
      </c>
      <c r="CK1" s="155" t="s">
        <v>181</v>
      </c>
      <c r="CY1" s="157"/>
    </row>
    <row r="2" spans="1:103" s="67" customFormat="1" ht="14.25" customHeight="1">
      <c r="A2" s="136">
        <v>0</v>
      </c>
      <c r="B2" s="312" t="s">
        <v>67</v>
      </c>
      <c r="C2" s="298" t="s">
        <v>67</v>
      </c>
      <c r="D2" s="298" t="s">
        <v>67</v>
      </c>
      <c r="E2" s="299" t="s">
        <v>67</v>
      </c>
      <c r="F2" s="299" t="s">
        <v>67</v>
      </c>
      <c r="G2" s="299" t="s">
        <v>67</v>
      </c>
      <c r="H2" s="345" t="s">
        <v>67</v>
      </c>
      <c r="I2" s="345" t="s">
        <v>67</v>
      </c>
      <c r="J2" s="345" t="s">
        <v>67</v>
      </c>
      <c r="K2" s="345" t="s">
        <v>67</v>
      </c>
      <c r="L2" s="345" t="s">
        <v>67</v>
      </c>
      <c r="M2" s="345" t="s">
        <v>67</v>
      </c>
      <c r="N2" s="345" t="s">
        <v>67</v>
      </c>
      <c r="O2" s="345" t="s">
        <v>67</v>
      </c>
      <c r="P2" s="345" t="s">
        <v>67</v>
      </c>
      <c r="Q2" s="345" t="s">
        <v>67</v>
      </c>
      <c r="R2" s="345" t="s">
        <v>67</v>
      </c>
      <c r="S2" s="345" t="s">
        <v>67</v>
      </c>
      <c r="T2" s="345" t="s">
        <v>67</v>
      </c>
      <c r="U2" s="345" t="s">
        <v>67</v>
      </c>
      <c r="V2" s="345" t="s">
        <v>67</v>
      </c>
      <c r="W2" s="345" t="s">
        <v>67</v>
      </c>
      <c r="X2" s="345" t="s">
        <v>67</v>
      </c>
      <c r="Y2" s="345" t="s">
        <v>67</v>
      </c>
      <c r="Z2" s="345" t="s">
        <v>67</v>
      </c>
      <c r="AA2" s="345" t="s">
        <v>67</v>
      </c>
      <c r="AB2" s="345" t="s">
        <v>67</v>
      </c>
      <c r="AC2" s="345" t="s">
        <v>67</v>
      </c>
      <c r="AD2" s="345" t="s">
        <v>67</v>
      </c>
      <c r="AE2" s="345" t="s">
        <v>67</v>
      </c>
      <c r="AF2" s="345" t="s">
        <v>67</v>
      </c>
      <c r="AG2" s="345" t="s">
        <v>67</v>
      </c>
      <c r="AH2" s="345" t="s">
        <v>67</v>
      </c>
      <c r="AI2" s="345" t="s">
        <v>67</v>
      </c>
      <c r="AJ2" s="345" t="s">
        <v>67</v>
      </c>
      <c r="AK2" s="345" t="s">
        <v>67</v>
      </c>
      <c r="AL2" s="345" t="s">
        <v>67</v>
      </c>
      <c r="AM2" s="345" t="s">
        <v>67</v>
      </c>
      <c r="AN2" s="345" t="s">
        <v>67</v>
      </c>
      <c r="AO2" s="345" t="s">
        <v>67</v>
      </c>
      <c r="AP2" s="345" t="s">
        <v>67</v>
      </c>
      <c r="AQ2" s="345" t="s">
        <v>67</v>
      </c>
      <c r="AR2" s="345" t="s">
        <v>67</v>
      </c>
      <c r="AS2" s="345" t="s">
        <v>67</v>
      </c>
      <c r="AT2" s="345" t="s">
        <v>67</v>
      </c>
      <c r="AU2" s="345" t="s">
        <v>67</v>
      </c>
      <c r="AV2" s="345" t="s">
        <v>67</v>
      </c>
      <c r="AW2" s="345" t="s">
        <v>67</v>
      </c>
      <c r="AX2" s="345" t="s">
        <v>67</v>
      </c>
      <c r="AY2" s="345" t="s">
        <v>67</v>
      </c>
      <c r="AZ2" s="345" t="s">
        <v>67</v>
      </c>
      <c r="BA2" s="345" t="s">
        <v>67</v>
      </c>
      <c r="BB2" s="345" t="s">
        <v>67</v>
      </c>
      <c r="BC2" s="345" t="s">
        <v>67</v>
      </c>
      <c r="BD2" s="345" t="s">
        <v>67</v>
      </c>
      <c r="BE2" s="345" t="s">
        <v>67</v>
      </c>
      <c r="BF2" s="345" t="s">
        <v>67</v>
      </c>
      <c r="BG2" s="345" t="s">
        <v>67</v>
      </c>
      <c r="BH2" s="345" t="s">
        <v>67</v>
      </c>
      <c r="BI2" s="345" t="s">
        <v>67</v>
      </c>
      <c r="BJ2" s="345" t="s">
        <v>67</v>
      </c>
      <c r="BK2" s="345" t="s">
        <v>67</v>
      </c>
      <c r="BL2" s="345" t="s">
        <v>67</v>
      </c>
      <c r="BM2" s="345" t="s">
        <v>67</v>
      </c>
      <c r="BN2" s="345" t="s">
        <v>67</v>
      </c>
      <c r="BO2" s="345" t="s">
        <v>67</v>
      </c>
      <c r="BP2" s="345" t="s">
        <v>67</v>
      </c>
      <c r="BQ2" s="345" t="s">
        <v>67</v>
      </c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345"/>
      <c r="CI2" s="345"/>
      <c r="CJ2" s="345"/>
      <c r="CY2" s="68"/>
    </row>
    <row r="3" spans="1:103" s="69" customFormat="1" ht="14.25" customHeight="1" thickBot="1">
      <c r="A3" s="137" t="s">
        <v>237</v>
      </c>
      <c r="B3" s="300" t="s">
        <v>580</v>
      </c>
      <c r="C3" s="300" t="s">
        <v>67</v>
      </c>
      <c r="D3" s="300" t="s">
        <v>67</v>
      </c>
      <c r="E3" s="314" t="s">
        <v>67</v>
      </c>
      <c r="F3" s="314" t="s">
        <v>67</v>
      </c>
      <c r="G3" s="314" t="s">
        <v>67</v>
      </c>
      <c r="H3" s="301" t="s">
        <v>67</v>
      </c>
      <c r="I3" s="301" t="s">
        <v>67</v>
      </c>
      <c r="J3" s="301" t="s">
        <v>67</v>
      </c>
      <c r="K3" s="301" t="s">
        <v>67</v>
      </c>
      <c r="L3" s="301" t="s">
        <v>67</v>
      </c>
      <c r="M3" s="301" t="s">
        <v>67</v>
      </c>
      <c r="N3" s="301" t="s">
        <v>67</v>
      </c>
      <c r="O3" s="301" t="s">
        <v>67</v>
      </c>
      <c r="P3" s="301" t="s">
        <v>67</v>
      </c>
      <c r="Q3" s="301" t="s">
        <v>67</v>
      </c>
      <c r="R3" s="301" t="s">
        <v>67</v>
      </c>
      <c r="S3" s="301" t="s">
        <v>67</v>
      </c>
      <c r="T3" s="301" t="s">
        <v>67</v>
      </c>
      <c r="U3" s="301" t="s">
        <v>67</v>
      </c>
      <c r="V3" s="301" t="s">
        <v>67</v>
      </c>
      <c r="W3" s="301" t="s">
        <v>67</v>
      </c>
      <c r="X3" s="301" t="s">
        <v>67</v>
      </c>
      <c r="Y3" s="301" t="s">
        <v>67</v>
      </c>
      <c r="Z3" s="301" t="s">
        <v>67</v>
      </c>
      <c r="AA3" s="301" t="s">
        <v>67</v>
      </c>
      <c r="AB3" s="301" t="s">
        <v>67</v>
      </c>
      <c r="AC3" s="301" t="s">
        <v>67</v>
      </c>
      <c r="AD3" s="301" t="s">
        <v>67</v>
      </c>
      <c r="AE3" s="301" t="s">
        <v>67</v>
      </c>
      <c r="AF3" s="301" t="s">
        <v>67</v>
      </c>
      <c r="AG3" s="301" t="s">
        <v>67</v>
      </c>
      <c r="AH3" s="301" t="s">
        <v>67</v>
      </c>
      <c r="AI3" s="301" t="s">
        <v>67</v>
      </c>
      <c r="AJ3" s="301" t="s">
        <v>67</v>
      </c>
      <c r="AK3" s="301" t="s">
        <v>67</v>
      </c>
      <c r="AL3" s="301" t="s">
        <v>67</v>
      </c>
      <c r="AM3" s="301" t="s">
        <v>67</v>
      </c>
      <c r="AN3" s="301" t="s">
        <v>67</v>
      </c>
      <c r="AO3" s="301" t="s">
        <v>67</v>
      </c>
      <c r="AP3" s="301" t="s">
        <v>67</v>
      </c>
      <c r="AQ3" s="301" t="s">
        <v>67</v>
      </c>
      <c r="AR3" s="301" t="s">
        <v>67</v>
      </c>
      <c r="AS3" s="301" t="s">
        <v>67</v>
      </c>
      <c r="AT3" s="301" t="s">
        <v>67</v>
      </c>
      <c r="AU3" s="301" t="s">
        <v>67</v>
      </c>
      <c r="AV3" s="301" t="s">
        <v>67</v>
      </c>
      <c r="AW3" s="301" t="s">
        <v>67</v>
      </c>
      <c r="AX3" s="301" t="s">
        <v>67</v>
      </c>
      <c r="AY3" s="301" t="s">
        <v>67</v>
      </c>
      <c r="AZ3" s="301" t="s">
        <v>67</v>
      </c>
      <c r="BA3" s="301" t="s">
        <v>67</v>
      </c>
      <c r="BB3" s="301" t="s">
        <v>67</v>
      </c>
      <c r="BC3" s="301" t="s">
        <v>67</v>
      </c>
      <c r="BD3" s="301" t="s">
        <v>67</v>
      </c>
      <c r="BE3" s="301" t="s">
        <v>67</v>
      </c>
      <c r="BF3" s="301" t="s">
        <v>67</v>
      </c>
      <c r="BG3" s="301" t="s">
        <v>67</v>
      </c>
      <c r="BH3" s="301" t="s">
        <v>67</v>
      </c>
      <c r="BI3" s="301" t="s">
        <v>67</v>
      </c>
      <c r="BJ3" s="301" t="s">
        <v>67</v>
      </c>
      <c r="BK3" s="301" t="s">
        <v>67</v>
      </c>
      <c r="BL3" s="301" t="s">
        <v>67</v>
      </c>
      <c r="BM3" s="301" t="s">
        <v>67</v>
      </c>
      <c r="BN3" s="301" t="s">
        <v>67</v>
      </c>
      <c r="BO3" s="301" t="s">
        <v>67</v>
      </c>
      <c r="BP3" s="301" t="s">
        <v>67</v>
      </c>
      <c r="BQ3" s="301" t="s">
        <v>67</v>
      </c>
      <c r="BR3" s="301" t="s">
        <v>67</v>
      </c>
      <c r="BS3" s="434" t="s">
        <v>67</v>
      </c>
      <c r="BT3" s="434" t="s">
        <v>67</v>
      </c>
      <c r="BU3" s="434" t="s">
        <v>67</v>
      </c>
      <c r="BV3" s="434" t="s">
        <v>67</v>
      </c>
      <c r="BW3" s="434" t="s">
        <v>581</v>
      </c>
      <c r="BX3" s="434" t="s">
        <v>67</v>
      </c>
      <c r="BY3" s="434" t="s">
        <v>582</v>
      </c>
      <c r="BZ3" s="434" t="s">
        <v>581</v>
      </c>
      <c r="CA3" s="434" t="s">
        <v>582</v>
      </c>
      <c r="CB3" s="434" t="s">
        <v>581</v>
      </c>
      <c r="CC3" s="434" t="s">
        <v>582</v>
      </c>
      <c r="CD3" s="434" t="s">
        <v>581</v>
      </c>
      <c r="CE3" s="434" t="s">
        <v>581</v>
      </c>
      <c r="CF3" s="434" t="s">
        <v>582</v>
      </c>
      <c r="CG3" s="434" t="s">
        <v>583</v>
      </c>
      <c r="CH3" s="434" t="s">
        <v>582</v>
      </c>
      <c r="CI3" s="434" t="s">
        <v>584</v>
      </c>
      <c r="CJ3" s="434" t="s">
        <v>582</v>
      </c>
      <c r="CK3" s="435" t="s">
        <v>581</v>
      </c>
      <c r="CY3" s="70"/>
    </row>
    <row r="4" spans="1:103" s="69" customFormat="1" ht="14.25" customHeight="1" thickTop="1" thickBot="1">
      <c r="A4" s="136" t="s">
        <v>237</v>
      </c>
      <c r="B4" s="298" t="s">
        <v>67</v>
      </c>
      <c r="C4" s="312" t="s">
        <v>67</v>
      </c>
      <c r="D4" s="298" t="s">
        <v>67</v>
      </c>
      <c r="E4" s="299" t="s">
        <v>67</v>
      </c>
      <c r="F4" s="299" t="s">
        <v>67</v>
      </c>
      <c r="G4" s="299" t="s">
        <v>67</v>
      </c>
      <c r="H4" s="345" t="s">
        <v>67</v>
      </c>
      <c r="I4" s="345" t="s">
        <v>67</v>
      </c>
      <c r="J4" s="345" t="s">
        <v>67</v>
      </c>
      <c r="K4" s="345" t="s">
        <v>67</v>
      </c>
      <c r="L4" s="345" t="s">
        <v>67</v>
      </c>
      <c r="M4" s="345" t="s">
        <v>67</v>
      </c>
      <c r="N4" s="345" t="s">
        <v>67</v>
      </c>
      <c r="O4" s="345" t="s">
        <v>67</v>
      </c>
      <c r="P4" s="345" t="s">
        <v>67</v>
      </c>
      <c r="Q4" s="345" t="s">
        <v>67</v>
      </c>
      <c r="R4" s="345" t="s">
        <v>67</v>
      </c>
      <c r="S4" s="345" t="s">
        <v>67</v>
      </c>
      <c r="T4" s="345" t="s">
        <v>67</v>
      </c>
      <c r="U4" s="345" t="s">
        <v>67</v>
      </c>
      <c r="V4" s="345" t="s">
        <v>67</v>
      </c>
      <c r="W4" s="345" t="s">
        <v>67</v>
      </c>
      <c r="X4" s="345" t="s">
        <v>67</v>
      </c>
      <c r="Y4" s="345" t="s">
        <v>67</v>
      </c>
      <c r="Z4" s="345" t="s">
        <v>67</v>
      </c>
      <c r="AA4" s="345" t="s">
        <v>67</v>
      </c>
      <c r="AB4" s="345" t="s">
        <v>67</v>
      </c>
      <c r="AC4" s="345" t="s">
        <v>67</v>
      </c>
      <c r="AD4" s="345" t="s">
        <v>67</v>
      </c>
      <c r="AE4" s="345" t="s">
        <v>67</v>
      </c>
      <c r="AF4" s="345" t="s">
        <v>67</v>
      </c>
      <c r="AG4" s="345" t="s">
        <v>67</v>
      </c>
      <c r="AH4" s="345" t="s">
        <v>67</v>
      </c>
      <c r="AI4" s="345" t="s">
        <v>67</v>
      </c>
      <c r="AJ4" s="345" t="s">
        <v>67</v>
      </c>
      <c r="AK4" s="345" t="s">
        <v>67</v>
      </c>
      <c r="AL4" s="345" t="s">
        <v>67</v>
      </c>
      <c r="AM4" s="345" t="s">
        <v>67</v>
      </c>
      <c r="AN4" s="345" t="s">
        <v>67</v>
      </c>
      <c r="AO4" s="345" t="s">
        <v>67</v>
      </c>
      <c r="AP4" s="345" t="s">
        <v>67</v>
      </c>
      <c r="AQ4" s="345" t="s">
        <v>67</v>
      </c>
      <c r="AR4" s="345" t="s">
        <v>67</v>
      </c>
      <c r="AS4" s="345" t="s">
        <v>67</v>
      </c>
      <c r="AT4" s="345" t="s">
        <v>67</v>
      </c>
      <c r="AU4" s="345" t="s">
        <v>67</v>
      </c>
      <c r="AV4" s="345" t="s">
        <v>67</v>
      </c>
      <c r="AW4" s="345" t="s">
        <v>67</v>
      </c>
      <c r="AX4" s="345" t="s">
        <v>67</v>
      </c>
      <c r="AY4" s="345" t="s">
        <v>67</v>
      </c>
      <c r="AZ4" s="345" t="s">
        <v>67</v>
      </c>
      <c r="BA4" s="345" t="s">
        <v>67</v>
      </c>
      <c r="BB4" s="345" t="s">
        <v>67</v>
      </c>
      <c r="BC4" s="345" t="s">
        <v>67</v>
      </c>
      <c r="BD4" s="345" t="s">
        <v>67</v>
      </c>
      <c r="BE4" s="345" t="s">
        <v>67</v>
      </c>
      <c r="BF4" s="345" t="s">
        <v>67</v>
      </c>
      <c r="BG4" s="345" t="s">
        <v>67</v>
      </c>
      <c r="BH4" s="345" t="s">
        <v>67</v>
      </c>
      <c r="BI4" s="345" t="s">
        <v>67</v>
      </c>
      <c r="BJ4" s="345" t="s">
        <v>67</v>
      </c>
      <c r="BK4" s="345" t="s">
        <v>67</v>
      </c>
      <c r="BL4" s="345" t="s">
        <v>67</v>
      </c>
      <c r="BM4" s="345" t="s">
        <v>67</v>
      </c>
      <c r="BN4" s="345" t="s">
        <v>67</v>
      </c>
      <c r="BO4" s="345" t="s">
        <v>67</v>
      </c>
      <c r="BP4" s="345" t="s">
        <v>67</v>
      </c>
      <c r="BQ4" s="433" t="s">
        <v>67</v>
      </c>
      <c r="BR4" s="433" t="s">
        <v>67</v>
      </c>
      <c r="BS4" s="436" t="s">
        <v>67</v>
      </c>
      <c r="BT4" s="436" t="s">
        <v>67</v>
      </c>
      <c r="BU4" s="436" t="s">
        <v>67</v>
      </c>
      <c r="BV4" s="436" t="s">
        <v>67</v>
      </c>
      <c r="BW4" s="436" t="s">
        <v>553</v>
      </c>
      <c r="BX4" s="436" t="s">
        <v>67</v>
      </c>
      <c r="BY4" s="436" t="s">
        <v>553</v>
      </c>
      <c r="BZ4" s="436" t="s">
        <v>554</v>
      </c>
      <c r="CA4" s="436" t="s">
        <v>554</v>
      </c>
      <c r="CB4" s="436" t="s">
        <v>551</v>
      </c>
      <c r="CC4" s="436" t="s">
        <v>551</v>
      </c>
      <c r="CD4" s="436" t="s">
        <v>552</v>
      </c>
      <c r="CE4" s="436" t="s">
        <v>555</v>
      </c>
      <c r="CF4" s="436" t="s">
        <v>456</v>
      </c>
      <c r="CG4" s="436" t="s">
        <v>456</v>
      </c>
      <c r="CH4" s="436" t="s">
        <v>456</v>
      </c>
      <c r="CI4" s="436" t="s">
        <v>456</v>
      </c>
      <c r="CJ4" s="436" t="s">
        <v>457</v>
      </c>
      <c r="CK4" s="304" t="s">
        <v>458</v>
      </c>
      <c r="CY4" s="70"/>
    </row>
    <row r="5" spans="1:103" s="67" customFormat="1" ht="14.25" customHeight="1" thickTop="1" thickBot="1">
      <c r="A5" s="137" t="s">
        <v>238</v>
      </c>
      <c r="B5" s="300" t="s">
        <v>67</v>
      </c>
      <c r="C5" s="300" t="s">
        <v>585</v>
      </c>
      <c r="D5" s="300" t="s">
        <v>67</v>
      </c>
      <c r="E5" s="314" t="s">
        <v>67</v>
      </c>
      <c r="F5" s="314" t="s">
        <v>67</v>
      </c>
      <c r="G5" s="314" t="s">
        <v>67</v>
      </c>
      <c r="H5" s="301" t="s">
        <v>67</v>
      </c>
      <c r="I5" s="301" t="s">
        <v>67</v>
      </c>
      <c r="J5" s="301" t="s">
        <v>67</v>
      </c>
      <c r="K5" s="301" t="s">
        <v>67</v>
      </c>
      <c r="L5" s="301" t="s">
        <v>67</v>
      </c>
      <c r="M5" s="301" t="s">
        <v>67</v>
      </c>
      <c r="N5" s="301" t="s">
        <v>67</v>
      </c>
      <c r="O5" s="301" t="s">
        <v>67</v>
      </c>
      <c r="P5" s="301" t="s">
        <v>67</v>
      </c>
      <c r="Q5" s="301" t="s">
        <v>67</v>
      </c>
      <c r="R5" s="301" t="s">
        <v>67</v>
      </c>
      <c r="S5" s="301" t="s">
        <v>67</v>
      </c>
      <c r="T5" s="301" t="s">
        <v>67</v>
      </c>
      <c r="U5" s="301" t="s">
        <v>67</v>
      </c>
      <c r="V5" s="301" t="s">
        <v>67</v>
      </c>
      <c r="W5" s="301" t="s">
        <v>67</v>
      </c>
      <c r="X5" s="301" t="s">
        <v>67</v>
      </c>
      <c r="Y5" s="301" t="s">
        <v>67</v>
      </c>
      <c r="Z5" s="301" t="s">
        <v>67</v>
      </c>
      <c r="AA5" s="301" t="s">
        <v>67</v>
      </c>
      <c r="AB5" s="301" t="s">
        <v>67</v>
      </c>
      <c r="AC5" s="301" t="s">
        <v>67</v>
      </c>
      <c r="AD5" s="301" t="s">
        <v>67</v>
      </c>
      <c r="AE5" s="301" t="s">
        <v>67</v>
      </c>
      <c r="AF5" s="301" t="s">
        <v>67</v>
      </c>
      <c r="AG5" s="301" t="s">
        <v>67</v>
      </c>
      <c r="AH5" s="301" t="s">
        <v>67</v>
      </c>
      <c r="AI5" s="301" t="s">
        <v>67</v>
      </c>
      <c r="AJ5" s="301" t="s">
        <v>67</v>
      </c>
      <c r="AK5" s="301" t="s">
        <v>67</v>
      </c>
      <c r="AL5" s="301" t="s">
        <v>67</v>
      </c>
      <c r="AM5" s="301" t="s">
        <v>67</v>
      </c>
      <c r="AN5" s="301" t="s">
        <v>67</v>
      </c>
      <c r="AO5" s="301" t="s">
        <v>67</v>
      </c>
      <c r="AP5" s="301" t="s">
        <v>67</v>
      </c>
      <c r="AQ5" s="301" t="s">
        <v>67</v>
      </c>
      <c r="AR5" s="301" t="s">
        <v>67</v>
      </c>
      <c r="AS5" s="301" t="s">
        <v>67</v>
      </c>
      <c r="AT5" s="301" t="s">
        <v>67</v>
      </c>
      <c r="AU5" s="301" t="s">
        <v>67</v>
      </c>
      <c r="AV5" s="301" t="s">
        <v>67</v>
      </c>
      <c r="AW5" s="301" t="s">
        <v>67</v>
      </c>
      <c r="AX5" s="301" t="s">
        <v>67</v>
      </c>
      <c r="AY5" s="301" t="s">
        <v>67</v>
      </c>
      <c r="AZ5" s="301" t="s">
        <v>67</v>
      </c>
      <c r="BA5" s="301" t="s">
        <v>67</v>
      </c>
      <c r="BB5" s="301" t="s">
        <v>67</v>
      </c>
      <c r="BC5" s="301" t="s">
        <v>67</v>
      </c>
      <c r="BD5" s="301" t="s">
        <v>67</v>
      </c>
      <c r="BE5" s="301" t="s">
        <v>67</v>
      </c>
      <c r="BF5" s="301" t="s">
        <v>67</v>
      </c>
      <c r="BG5" s="301" t="s">
        <v>67</v>
      </c>
      <c r="BH5" s="301" t="s">
        <v>67</v>
      </c>
      <c r="BI5" s="301" t="s">
        <v>67</v>
      </c>
      <c r="BJ5" s="301" t="s">
        <v>67</v>
      </c>
      <c r="BK5" s="301" t="s">
        <v>67</v>
      </c>
      <c r="BL5" s="301" t="s">
        <v>67</v>
      </c>
      <c r="BM5" s="301" t="s">
        <v>67</v>
      </c>
      <c r="BN5" s="301" t="s">
        <v>67</v>
      </c>
      <c r="BO5" s="301" t="s">
        <v>67</v>
      </c>
      <c r="BP5" s="301" t="s">
        <v>67</v>
      </c>
      <c r="BQ5" s="301" t="s">
        <v>67</v>
      </c>
      <c r="BR5" s="301" t="s">
        <v>67</v>
      </c>
      <c r="BS5" s="434" t="s">
        <v>67</v>
      </c>
      <c r="BT5" s="434" t="s">
        <v>67</v>
      </c>
      <c r="BU5" s="434" t="s">
        <v>67</v>
      </c>
      <c r="BV5" s="434" t="s">
        <v>67</v>
      </c>
      <c r="BW5" s="434" t="s">
        <v>586</v>
      </c>
      <c r="BX5" s="434" t="s">
        <v>67</v>
      </c>
      <c r="BY5" s="434" t="s">
        <v>587</v>
      </c>
      <c r="BZ5" s="434" t="s">
        <v>586</v>
      </c>
      <c r="CA5" s="434" t="s">
        <v>587</v>
      </c>
      <c r="CB5" s="434" t="s">
        <v>586</v>
      </c>
      <c r="CC5" s="434" t="s">
        <v>587</v>
      </c>
      <c r="CD5" s="434" t="s">
        <v>586</v>
      </c>
      <c r="CE5" s="434" t="s">
        <v>586</v>
      </c>
      <c r="CF5" s="434" t="s">
        <v>587</v>
      </c>
      <c r="CG5" s="434" t="s">
        <v>583</v>
      </c>
      <c r="CH5" s="434" t="s">
        <v>588</v>
      </c>
      <c r="CI5" s="434" t="s">
        <v>589</v>
      </c>
      <c r="CJ5" s="434" t="s">
        <v>587</v>
      </c>
      <c r="CK5" s="435" t="s">
        <v>586</v>
      </c>
      <c r="CY5" s="68"/>
    </row>
    <row r="6" spans="1:103" s="69" customFormat="1" ht="14.25" customHeight="1" thickTop="1" thickBot="1">
      <c r="A6" s="136" t="s">
        <v>238</v>
      </c>
      <c r="B6" s="298" t="s">
        <v>67</v>
      </c>
      <c r="C6" s="298" t="s">
        <v>67</v>
      </c>
      <c r="D6" s="312" t="s">
        <v>67</v>
      </c>
      <c r="E6" s="299" t="s">
        <v>67</v>
      </c>
      <c r="F6" s="299" t="s">
        <v>67</v>
      </c>
      <c r="G6" s="299" t="s">
        <v>67</v>
      </c>
      <c r="H6" s="345" t="s">
        <v>67</v>
      </c>
      <c r="I6" s="345" t="s">
        <v>67</v>
      </c>
      <c r="J6" s="345" t="s">
        <v>67</v>
      </c>
      <c r="K6" s="345" t="s">
        <v>67</v>
      </c>
      <c r="L6" s="345" t="s">
        <v>67</v>
      </c>
      <c r="M6" s="345" t="s">
        <v>67</v>
      </c>
      <c r="N6" s="345" t="s">
        <v>67</v>
      </c>
      <c r="O6" s="345" t="s">
        <v>67</v>
      </c>
      <c r="P6" s="345" t="s">
        <v>67</v>
      </c>
      <c r="Q6" s="345" t="s">
        <v>67</v>
      </c>
      <c r="R6" s="345" t="s">
        <v>67</v>
      </c>
      <c r="S6" s="345" t="s">
        <v>67</v>
      </c>
      <c r="T6" s="345" t="s">
        <v>67</v>
      </c>
      <c r="U6" s="345" t="s">
        <v>67</v>
      </c>
      <c r="V6" s="345" t="s">
        <v>67</v>
      </c>
      <c r="W6" s="345" t="s">
        <v>67</v>
      </c>
      <c r="X6" s="345" t="s">
        <v>67</v>
      </c>
      <c r="Y6" s="345" t="s">
        <v>67</v>
      </c>
      <c r="Z6" s="345" t="s">
        <v>67</v>
      </c>
      <c r="AA6" s="345" t="s">
        <v>67</v>
      </c>
      <c r="AB6" s="345" t="s">
        <v>67</v>
      </c>
      <c r="AC6" s="345" t="s">
        <v>67</v>
      </c>
      <c r="AD6" s="345" t="s">
        <v>67</v>
      </c>
      <c r="AE6" s="345" t="s">
        <v>67</v>
      </c>
      <c r="AF6" s="345" t="s">
        <v>67</v>
      </c>
      <c r="AG6" s="345" t="s">
        <v>67</v>
      </c>
      <c r="AH6" s="345" t="s">
        <v>67</v>
      </c>
      <c r="AI6" s="345" t="s">
        <v>67</v>
      </c>
      <c r="AJ6" s="345" t="s">
        <v>67</v>
      </c>
      <c r="AK6" s="345" t="s">
        <v>67</v>
      </c>
      <c r="AL6" s="345" t="s">
        <v>67</v>
      </c>
      <c r="AM6" s="345" t="s">
        <v>67</v>
      </c>
      <c r="AN6" s="345" t="s">
        <v>67</v>
      </c>
      <c r="AO6" s="345" t="s">
        <v>67</v>
      </c>
      <c r="AP6" s="345" t="s">
        <v>67</v>
      </c>
      <c r="AQ6" s="345" t="s">
        <v>67</v>
      </c>
      <c r="AR6" s="345" t="s">
        <v>67</v>
      </c>
      <c r="AS6" s="345" t="s">
        <v>67</v>
      </c>
      <c r="AT6" s="345" t="s">
        <v>67</v>
      </c>
      <c r="AU6" s="345" t="s">
        <v>67</v>
      </c>
      <c r="AV6" s="345" t="s">
        <v>67</v>
      </c>
      <c r="AW6" s="345" t="s">
        <v>67</v>
      </c>
      <c r="AX6" s="345" t="s">
        <v>67</v>
      </c>
      <c r="AY6" s="345" t="s">
        <v>67</v>
      </c>
      <c r="AZ6" s="345" t="s">
        <v>67</v>
      </c>
      <c r="BA6" s="345" t="s">
        <v>67</v>
      </c>
      <c r="BB6" s="345" t="s">
        <v>67</v>
      </c>
      <c r="BC6" s="345" t="s">
        <v>67</v>
      </c>
      <c r="BD6" s="345" t="s">
        <v>67</v>
      </c>
      <c r="BE6" s="345" t="s">
        <v>67</v>
      </c>
      <c r="BF6" s="345" t="s">
        <v>67</v>
      </c>
      <c r="BG6" s="345" t="s">
        <v>67</v>
      </c>
      <c r="BH6" s="345" t="s">
        <v>67</v>
      </c>
      <c r="BI6" s="345" t="s">
        <v>67</v>
      </c>
      <c r="BJ6" s="345" t="s">
        <v>67</v>
      </c>
      <c r="BK6" s="345" t="s">
        <v>67</v>
      </c>
      <c r="BL6" s="345" t="s">
        <v>67</v>
      </c>
      <c r="BM6" s="345" t="s">
        <v>67</v>
      </c>
      <c r="BN6" s="345" t="s">
        <v>67</v>
      </c>
      <c r="BO6" s="345" t="s">
        <v>67</v>
      </c>
      <c r="BP6" s="345" t="s">
        <v>67</v>
      </c>
      <c r="BQ6" s="433" t="s">
        <v>67</v>
      </c>
      <c r="BR6" s="433" t="s">
        <v>67</v>
      </c>
      <c r="BS6" s="436" t="s">
        <v>67</v>
      </c>
      <c r="BT6" s="436" t="s">
        <v>67</v>
      </c>
      <c r="BU6" s="436" t="s">
        <v>67</v>
      </c>
      <c r="BV6" s="436" t="s">
        <v>67</v>
      </c>
      <c r="BW6" s="436" t="s">
        <v>553</v>
      </c>
      <c r="BX6" s="436" t="s">
        <v>67</v>
      </c>
      <c r="BY6" s="436" t="s">
        <v>553</v>
      </c>
      <c r="BZ6" s="436" t="s">
        <v>554</v>
      </c>
      <c r="CA6" s="436" t="s">
        <v>554</v>
      </c>
      <c r="CB6" s="436" t="s">
        <v>551</v>
      </c>
      <c r="CC6" s="436" t="s">
        <v>551</v>
      </c>
      <c r="CD6" s="436" t="s">
        <v>552</v>
      </c>
      <c r="CE6" s="436" t="s">
        <v>555</v>
      </c>
      <c r="CF6" s="436" t="s">
        <v>555</v>
      </c>
      <c r="CG6" s="436" t="s">
        <v>555</v>
      </c>
      <c r="CH6" s="436" t="s">
        <v>555</v>
      </c>
      <c r="CI6" s="436" t="s">
        <v>555</v>
      </c>
      <c r="CJ6" s="436" t="s">
        <v>457</v>
      </c>
      <c r="CK6" s="304" t="s">
        <v>458</v>
      </c>
      <c r="CY6" s="70"/>
    </row>
    <row r="7" spans="1:103" s="69" customFormat="1" ht="14.25" customHeight="1" thickTop="1" thickBot="1">
      <c r="A7" s="138" t="s">
        <v>239</v>
      </c>
      <c r="B7" s="300" t="s">
        <v>67</v>
      </c>
      <c r="C7" s="300" t="s">
        <v>67</v>
      </c>
      <c r="D7" s="300" t="s">
        <v>590</v>
      </c>
      <c r="E7" s="314" t="s">
        <v>67</v>
      </c>
      <c r="F7" s="314" t="s">
        <v>67</v>
      </c>
      <c r="G7" s="314" t="s">
        <v>67</v>
      </c>
      <c r="H7" s="301" t="s">
        <v>67</v>
      </c>
      <c r="I7" s="301" t="s">
        <v>67</v>
      </c>
      <c r="J7" s="301" t="s">
        <v>67</v>
      </c>
      <c r="K7" s="301" t="s">
        <v>67</v>
      </c>
      <c r="L7" s="301" t="s">
        <v>67</v>
      </c>
      <c r="M7" s="301" t="s">
        <v>67</v>
      </c>
      <c r="N7" s="301" t="s">
        <v>67</v>
      </c>
      <c r="O7" s="301" t="s">
        <v>67</v>
      </c>
      <c r="P7" s="301" t="s">
        <v>67</v>
      </c>
      <c r="Q7" s="301" t="s">
        <v>67</v>
      </c>
      <c r="R7" s="301" t="s">
        <v>67</v>
      </c>
      <c r="S7" s="301" t="s">
        <v>67</v>
      </c>
      <c r="T7" s="301" t="s">
        <v>67</v>
      </c>
      <c r="U7" s="301" t="s">
        <v>67</v>
      </c>
      <c r="V7" s="301" t="s">
        <v>67</v>
      </c>
      <c r="W7" s="301" t="s">
        <v>67</v>
      </c>
      <c r="X7" s="301" t="s">
        <v>67</v>
      </c>
      <c r="Y7" s="301" t="s">
        <v>67</v>
      </c>
      <c r="Z7" s="301" t="s">
        <v>67</v>
      </c>
      <c r="AA7" s="301" t="s">
        <v>67</v>
      </c>
      <c r="AB7" s="301" t="s">
        <v>67</v>
      </c>
      <c r="AC7" s="301" t="s">
        <v>67</v>
      </c>
      <c r="AD7" s="301" t="s">
        <v>67</v>
      </c>
      <c r="AE7" s="301" t="s">
        <v>67</v>
      </c>
      <c r="AF7" s="301" t="s">
        <v>67</v>
      </c>
      <c r="AG7" s="301" t="s">
        <v>67</v>
      </c>
      <c r="AH7" s="301" t="s">
        <v>67</v>
      </c>
      <c r="AI7" s="301" t="s">
        <v>67</v>
      </c>
      <c r="AJ7" s="301" t="s">
        <v>67</v>
      </c>
      <c r="AK7" s="301" t="s">
        <v>67</v>
      </c>
      <c r="AL7" s="301" t="s">
        <v>67</v>
      </c>
      <c r="AM7" s="301" t="s">
        <v>67</v>
      </c>
      <c r="AN7" s="301" t="s">
        <v>67</v>
      </c>
      <c r="AO7" s="301" t="s">
        <v>67</v>
      </c>
      <c r="AP7" s="301" t="s">
        <v>67</v>
      </c>
      <c r="AQ7" s="301" t="s">
        <v>67</v>
      </c>
      <c r="AR7" s="301" t="s">
        <v>67</v>
      </c>
      <c r="AS7" s="301" t="s">
        <v>67</v>
      </c>
      <c r="AT7" s="301" t="s">
        <v>67</v>
      </c>
      <c r="AU7" s="301" t="s">
        <v>67</v>
      </c>
      <c r="AV7" s="301" t="s">
        <v>67</v>
      </c>
      <c r="AW7" s="301" t="s">
        <v>67</v>
      </c>
      <c r="AX7" s="301" t="s">
        <v>67</v>
      </c>
      <c r="AY7" s="301" t="s">
        <v>67</v>
      </c>
      <c r="AZ7" s="301" t="s">
        <v>67</v>
      </c>
      <c r="BA7" s="301" t="s">
        <v>67</v>
      </c>
      <c r="BB7" s="301" t="s">
        <v>67</v>
      </c>
      <c r="BC7" s="301" t="s">
        <v>67</v>
      </c>
      <c r="BD7" s="301" t="s">
        <v>67</v>
      </c>
      <c r="BE7" s="301" t="s">
        <v>67</v>
      </c>
      <c r="BF7" s="301" t="s">
        <v>67</v>
      </c>
      <c r="BG7" s="301" t="s">
        <v>67</v>
      </c>
      <c r="BH7" s="301" t="s">
        <v>67</v>
      </c>
      <c r="BI7" s="301" t="s">
        <v>67</v>
      </c>
      <c r="BJ7" s="301" t="s">
        <v>67</v>
      </c>
      <c r="BK7" s="301" t="s">
        <v>67</v>
      </c>
      <c r="BL7" s="301" t="s">
        <v>67</v>
      </c>
      <c r="BM7" s="301" t="s">
        <v>67</v>
      </c>
      <c r="BN7" s="301" t="s">
        <v>67</v>
      </c>
      <c r="BO7" s="301" t="s">
        <v>67</v>
      </c>
      <c r="BP7" s="301" t="s">
        <v>67</v>
      </c>
      <c r="BQ7" s="301" t="s">
        <v>67</v>
      </c>
      <c r="BR7" s="301" t="s">
        <v>67</v>
      </c>
      <c r="BS7" s="434" t="s">
        <v>67</v>
      </c>
      <c r="BT7" s="434" t="s">
        <v>67</v>
      </c>
      <c r="BU7" s="434" t="s">
        <v>67</v>
      </c>
      <c r="BV7" s="434" t="s">
        <v>67</v>
      </c>
      <c r="BW7" s="434" t="s">
        <v>591</v>
      </c>
      <c r="BX7" s="434" t="s">
        <v>67</v>
      </c>
      <c r="BY7" s="434" t="s">
        <v>592</v>
      </c>
      <c r="BZ7" s="434" t="s">
        <v>591</v>
      </c>
      <c r="CA7" s="434" t="s">
        <v>592</v>
      </c>
      <c r="CB7" s="434" t="s">
        <v>591</v>
      </c>
      <c r="CC7" s="434" t="s">
        <v>592</v>
      </c>
      <c r="CD7" s="434" t="s">
        <v>591</v>
      </c>
      <c r="CE7" s="434" t="s">
        <v>591</v>
      </c>
      <c r="CF7" s="434" t="s">
        <v>592</v>
      </c>
      <c r="CG7" s="434" t="s">
        <v>583</v>
      </c>
      <c r="CH7" s="434" t="s">
        <v>593</v>
      </c>
      <c r="CI7" s="434" t="s">
        <v>584</v>
      </c>
      <c r="CJ7" s="434" t="s">
        <v>592</v>
      </c>
      <c r="CK7" s="435" t="s">
        <v>591</v>
      </c>
      <c r="CY7" s="70"/>
    </row>
    <row r="8" spans="1:103" s="69" customFormat="1" ht="13.5" thickTop="1" thickBot="1">
      <c r="A8" s="136" t="s">
        <v>239</v>
      </c>
      <c r="B8" s="302" t="s">
        <v>67</v>
      </c>
      <c r="C8" s="302" t="s">
        <v>67</v>
      </c>
      <c r="D8" s="302" t="s">
        <v>67</v>
      </c>
      <c r="E8" s="303" t="s">
        <v>67</v>
      </c>
      <c r="F8" s="303" t="s">
        <v>67</v>
      </c>
      <c r="G8" s="303" t="s">
        <v>67</v>
      </c>
      <c r="H8" s="305" t="s">
        <v>67</v>
      </c>
      <c r="I8" s="305" t="s">
        <v>67</v>
      </c>
      <c r="J8" s="305" t="s">
        <v>67</v>
      </c>
      <c r="K8" s="305" t="s">
        <v>67</v>
      </c>
      <c r="L8" s="305" t="s">
        <v>67</v>
      </c>
      <c r="M8" s="305" t="s">
        <v>67</v>
      </c>
      <c r="N8" s="305" t="s">
        <v>67</v>
      </c>
      <c r="O8" s="305" t="s">
        <v>67</v>
      </c>
      <c r="P8" s="305" t="s">
        <v>67</v>
      </c>
      <c r="Q8" s="305" t="s">
        <v>67</v>
      </c>
      <c r="R8" s="305" t="s">
        <v>67</v>
      </c>
      <c r="S8" s="305" t="s">
        <v>67</v>
      </c>
      <c r="T8" s="305" t="s">
        <v>67</v>
      </c>
      <c r="U8" s="305" t="s">
        <v>67</v>
      </c>
      <c r="V8" s="305" t="s">
        <v>67</v>
      </c>
      <c r="W8" s="305" t="s">
        <v>67</v>
      </c>
      <c r="X8" s="305" t="s">
        <v>67</v>
      </c>
      <c r="Y8" s="305" t="s">
        <v>67</v>
      </c>
      <c r="Z8" s="305" t="s">
        <v>67</v>
      </c>
      <c r="AA8" s="305" t="s">
        <v>67</v>
      </c>
      <c r="AB8" s="305" t="s">
        <v>67</v>
      </c>
      <c r="AC8" s="305" t="s">
        <v>67</v>
      </c>
      <c r="AD8" s="305" t="s">
        <v>67</v>
      </c>
      <c r="AE8" s="305" t="s">
        <v>67</v>
      </c>
      <c r="AF8" s="305" t="s">
        <v>67</v>
      </c>
      <c r="AG8" s="305" t="s">
        <v>67</v>
      </c>
      <c r="AH8" s="305" t="s">
        <v>67</v>
      </c>
      <c r="AI8" s="305" t="s">
        <v>67</v>
      </c>
      <c r="AJ8" s="305" t="s">
        <v>67</v>
      </c>
      <c r="AK8" s="305" t="s">
        <v>67</v>
      </c>
      <c r="AL8" s="305" t="s">
        <v>67</v>
      </c>
      <c r="AM8" s="305" t="s">
        <v>67</v>
      </c>
      <c r="AN8" s="305" t="s">
        <v>67</v>
      </c>
      <c r="AO8" s="305" t="s">
        <v>67</v>
      </c>
      <c r="AP8" s="305" t="s">
        <v>67</v>
      </c>
      <c r="AQ8" s="305" t="s">
        <v>67</v>
      </c>
      <c r="AR8" s="305" t="s">
        <v>67</v>
      </c>
      <c r="AS8" s="305" t="s">
        <v>67</v>
      </c>
      <c r="AT8" s="305" t="s">
        <v>67</v>
      </c>
      <c r="AU8" s="305" t="s">
        <v>67</v>
      </c>
      <c r="AV8" s="305" t="s">
        <v>67</v>
      </c>
      <c r="AW8" s="305" t="s">
        <v>67</v>
      </c>
      <c r="AX8" s="305" t="s">
        <v>67</v>
      </c>
      <c r="AY8" s="305" t="s">
        <v>67</v>
      </c>
      <c r="AZ8" s="305" t="s">
        <v>67</v>
      </c>
      <c r="BA8" s="305" t="s">
        <v>67</v>
      </c>
      <c r="BB8" s="305" t="s">
        <v>67</v>
      </c>
      <c r="BC8" s="305" t="s">
        <v>67</v>
      </c>
      <c r="BD8" s="305" t="s">
        <v>67</v>
      </c>
      <c r="BE8" s="305" t="s">
        <v>67</v>
      </c>
      <c r="BF8" s="305" t="s">
        <v>67</v>
      </c>
      <c r="BG8" s="305" t="s">
        <v>67</v>
      </c>
      <c r="BH8" s="305" t="s">
        <v>67</v>
      </c>
      <c r="BI8" s="305" t="s">
        <v>67</v>
      </c>
      <c r="BJ8" s="305" t="s">
        <v>67</v>
      </c>
      <c r="BK8" s="305" t="s">
        <v>67</v>
      </c>
      <c r="BL8" s="305" t="s">
        <v>67</v>
      </c>
      <c r="BM8" s="305" t="s">
        <v>67</v>
      </c>
      <c r="BN8" s="305" t="s">
        <v>67</v>
      </c>
      <c r="BO8" s="305" t="s">
        <v>67</v>
      </c>
      <c r="BP8" s="305" t="s">
        <v>67</v>
      </c>
      <c r="BQ8" s="305" t="s">
        <v>67</v>
      </c>
      <c r="BR8" s="305" t="s">
        <v>67</v>
      </c>
      <c r="BS8" s="305" t="s">
        <v>67</v>
      </c>
      <c r="BT8" s="305" t="s">
        <v>67</v>
      </c>
      <c r="BU8" s="305" t="s">
        <v>67</v>
      </c>
      <c r="BV8" s="305" t="s">
        <v>67</v>
      </c>
      <c r="BW8" s="305" t="s">
        <v>553</v>
      </c>
      <c r="BX8" s="305" t="s">
        <v>67</v>
      </c>
      <c r="BY8" s="305" t="s">
        <v>553</v>
      </c>
      <c r="BZ8" s="305" t="s">
        <v>554</v>
      </c>
      <c r="CA8" s="305" t="s">
        <v>554</v>
      </c>
      <c r="CB8" s="305" t="s">
        <v>551</v>
      </c>
      <c r="CC8" s="305" t="s">
        <v>551</v>
      </c>
      <c r="CD8" s="305" t="s">
        <v>552</v>
      </c>
      <c r="CE8" s="305" t="s">
        <v>555</v>
      </c>
      <c r="CF8" s="305" t="s">
        <v>555</v>
      </c>
      <c r="CG8" s="305" t="s">
        <v>555</v>
      </c>
      <c r="CH8" s="305" t="s">
        <v>555</v>
      </c>
      <c r="CI8" s="305" t="s">
        <v>555</v>
      </c>
      <c r="CJ8" s="305" t="s">
        <v>457</v>
      </c>
      <c r="CK8" s="304" t="s">
        <v>458</v>
      </c>
      <c r="CY8" s="70"/>
    </row>
    <row r="9" spans="1:103" s="67" customFormat="1" ht="12.75" customHeight="1" thickTop="1">
      <c r="A9" s="136" t="s">
        <v>181</v>
      </c>
      <c r="B9" s="311" t="s">
        <v>272</v>
      </c>
      <c r="C9" s="311" t="s">
        <v>273</v>
      </c>
      <c r="D9" s="311" t="s">
        <v>274</v>
      </c>
      <c r="E9" s="306" t="s">
        <v>67</v>
      </c>
      <c r="F9" s="306" t="s">
        <v>67</v>
      </c>
      <c r="G9" s="306" t="s">
        <v>67</v>
      </c>
      <c r="H9" s="308" t="s">
        <v>67</v>
      </c>
      <c r="I9" s="308" t="s">
        <v>67</v>
      </c>
      <c r="J9" s="308" t="s">
        <v>67</v>
      </c>
      <c r="K9" s="308" t="s">
        <v>67</v>
      </c>
      <c r="L9" s="308" t="s">
        <v>67</v>
      </c>
      <c r="M9" s="308" t="s">
        <v>67</v>
      </c>
      <c r="N9" s="308" t="s">
        <v>67</v>
      </c>
      <c r="O9" s="308" t="s">
        <v>67</v>
      </c>
      <c r="P9" s="308" t="s">
        <v>67</v>
      </c>
      <c r="Q9" s="308" t="s">
        <v>67</v>
      </c>
      <c r="R9" s="308" t="s">
        <v>67</v>
      </c>
      <c r="S9" s="308" t="s">
        <v>67</v>
      </c>
      <c r="T9" s="308" t="s">
        <v>67</v>
      </c>
      <c r="U9" s="308" t="s">
        <v>67</v>
      </c>
      <c r="V9" s="308" t="s">
        <v>67</v>
      </c>
      <c r="W9" s="308" t="s">
        <v>67</v>
      </c>
      <c r="X9" s="308" t="s">
        <v>67</v>
      </c>
      <c r="Y9" s="308" t="s">
        <v>67</v>
      </c>
      <c r="Z9" s="308" t="s">
        <v>67</v>
      </c>
      <c r="AA9" s="308" t="s">
        <v>67</v>
      </c>
      <c r="AB9" s="308" t="s">
        <v>67</v>
      </c>
      <c r="AC9" s="308" t="s">
        <v>67</v>
      </c>
      <c r="AD9" s="308" t="s">
        <v>67</v>
      </c>
      <c r="AE9" s="308" t="s">
        <v>67</v>
      </c>
      <c r="AF9" s="308" t="s">
        <v>67</v>
      </c>
      <c r="AG9" s="308" t="s">
        <v>67</v>
      </c>
      <c r="AH9" s="308" t="s">
        <v>67</v>
      </c>
      <c r="AI9" s="308" t="s">
        <v>67</v>
      </c>
      <c r="AJ9" s="308" t="s">
        <v>67</v>
      </c>
      <c r="AK9" s="308" t="s">
        <v>67</v>
      </c>
      <c r="AL9" s="308" t="s">
        <v>67</v>
      </c>
      <c r="AM9" s="308" t="s">
        <v>67</v>
      </c>
      <c r="AN9" s="308" t="s">
        <v>67</v>
      </c>
      <c r="AO9" s="308" t="s">
        <v>67</v>
      </c>
      <c r="AP9" s="308" t="s">
        <v>67</v>
      </c>
      <c r="AQ9" s="308" t="s">
        <v>67</v>
      </c>
      <c r="AR9" s="308" t="s">
        <v>67</v>
      </c>
      <c r="AS9" s="308" t="s">
        <v>67</v>
      </c>
      <c r="AT9" s="308" t="s">
        <v>67</v>
      </c>
      <c r="AU9" s="308" t="s">
        <v>67</v>
      </c>
      <c r="AV9" s="308" t="s">
        <v>67</v>
      </c>
      <c r="AW9" s="308" t="s">
        <v>67</v>
      </c>
      <c r="AX9" s="308" t="s">
        <v>67</v>
      </c>
      <c r="AY9" s="308" t="s">
        <v>67</v>
      </c>
      <c r="AZ9" s="308" t="s">
        <v>67</v>
      </c>
      <c r="BA9" s="308" t="s">
        <v>67</v>
      </c>
      <c r="BB9" s="308" t="s">
        <v>67</v>
      </c>
      <c r="BC9" s="308" t="s">
        <v>67</v>
      </c>
      <c r="BD9" s="308" t="s">
        <v>67</v>
      </c>
      <c r="BE9" s="308" t="s">
        <v>67</v>
      </c>
      <c r="BF9" s="308" t="s">
        <v>67</v>
      </c>
      <c r="BG9" s="308" t="s">
        <v>67</v>
      </c>
      <c r="BH9" s="308" t="s">
        <v>67</v>
      </c>
      <c r="BI9" s="308" t="s">
        <v>67</v>
      </c>
      <c r="BJ9" s="308" t="s">
        <v>67</v>
      </c>
      <c r="BK9" s="308" t="s">
        <v>67</v>
      </c>
      <c r="BL9" s="308" t="s">
        <v>67</v>
      </c>
      <c r="BM9" s="308" t="s">
        <v>67</v>
      </c>
      <c r="BN9" s="308" t="s">
        <v>67</v>
      </c>
      <c r="BO9" s="308" t="s">
        <v>67</v>
      </c>
      <c r="BP9" s="308" t="s">
        <v>67</v>
      </c>
      <c r="BQ9" s="308" t="s">
        <v>67</v>
      </c>
      <c r="BR9" s="308" t="s">
        <v>67</v>
      </c>
      <c r="BS9" s="308" t="s">
        <v>67</v>
      </c>
      <c r="BT9" s="308" t="s">
        <v>67</v>
      </c>
      <c r="BU9" s="308" t="s">
        <v>67</v>
      </c>
      <c r="BV9" s="308" t="s">
        <v>67</v>
      </c>
      <c r="BW9" s="308" t="s">
        <v>67</v>
      </c>
      <c r="BX9" s="308" t="s">
        <v>67</v>
      </c>
      <c r="BY9" s="308" t="s">
        <v>67</v>
      </c>
      <c r="BZ9" s="308" t="s">
        <v>67</v>
      </c>
      <c r="CA9" s="308" t="s">
        <v>67</v>
      </c>
      <c r="CB9" s="308" t="s">
        <v>67</v>
      </c>
      <c r="CC9" s="308" t="s">
        <v>67</v>
      </c>
      <c r="CD9" s="308" t="s">
        <v>67</v>
      </c>
      <c r="CE9" s="308" t="s">
        <v>67</v>
      </c>
      <c r="CF9" s="308" t="s">
        <v>67</v>
      </c>
      <c r="CG9" s="308" t="s">
        <v>67</v>
      </c>
      <c r="CH9" s="308" t="s">
        <v>67</v>
      </c>
      <c r="CI9" s="308" t="s">
        <v>67</v>
      </c>
      <c r="CJ9" s="308" t="s">
        <v>67</v>
      </c>
      <c r="CK9" s="307" t="s">
        <v>67</v>
      </c>
      <c r="CY9" s="68"/>
    </row>
    <row r="10" spans="1:103" s="67" customFormat="1" ht="12.75" customHeight="1">
      <c r="A10" s="136" t="s">
        <v>181</v>
      </c>
      <c r="B10" s="306" t="s">
        <v>275</v>
      </c>
      <c r="C10" s="306" t="s">
        <v>276</v>
      </c>
      <c r="D10" s="306" t="s">
        <v>277</v>
      </c>
      <c r="E10" s="306" t="s">
        <v>230</v>
      </c>
      <c r="F10" s="306" t="s">
        <v>67</v>
      </c>
      <c r="G10" s="306" t="s">
        <v>67</v>
      </c>
      <c r="H10" s="308" t="s">
        <v>67</v>
      </c>
      <c r="I10" s="308" t="s">
        <v>67</v>
      </c>
      <c r="J10" s="308" t="s">
        <v>67</v>
      </c>
      <c r="K10" s="308" t="s">
        <v>67</v>
      </c>
      <c r="L10" s="308" t="s">
        <v>67</v>
      </c>
      <c r="M10" s="308" t="s">
        <v>67</v>
      </c>
      <c r="N10" s="308" t="s">
        <v>67</v>
      </c>
      <c r="O10" s="308" t="s">
        <v>67</v>
      </c>
      <c r="P10" s="308" t="s">
        <v>67</v>
      </c>
      <c r="Q10" s="308" t="s">
        <v>67</v>
      </c>
      <c r="R10" s="308" t="s">
        <v>67</v>
      </c>
      <c r="S10" s="308" t="s">
        <v>67</v>
      </c>
      <c r="T10" s="308" t="s">
        <v>67</v>
      </c>
      <c r="U10" s="308" t="s">
        <v>67</v>
      </c>
      <c r="V10" s="308" t="s">
        <v>67</v>
      </c>
      <c r="W10" s="308" t="s">
        <v>67</v>
      </c>
      <c r="X10" s="308" t="s">
        <v>67</v>
      </c>
      <c r="Y10" s="308" t="s">
        <v>67</v>
      </c>
      <c r="Z10" s="308" t="s">
        <v>67</v>
      </c>
      <c r="AA10" s="308" t="s">
        <v>67</v>
      </c>
      <c r="AB10" s="308" t="s">
        <v>67</v>
      </c>
      <c r="AC10" s="308" t="s">
        <v>67</v>
      </c>
      <c r="AD10" s="308" t="s">
        <v>67</v>
      </c>
      <c r="AE10" s="308" t="s">
        <v>67</v>
      </c>
      <c r="AF10" s="308" t="s">
        <v>67</v>
      </c>
      <c r="AG10" s="308" t="s">
        <v>67</v>
      </c>
      <c r="AH10" s="308" t="s">
        <v>67</v>
      </c>
      <c r="AI10" s="308" t="s">
        <v>67</v>
      </c>
      <c r="AJ10" s="308" t="s">
        <v>67</v>
      </c>
      <c r="AK10" s="308" t="s">
        <v>67</v>
      </c>
      <c r="AL10" s="308" t="s">
        <v>67</v>
      </c>
      <c r="AM10" s="308" t="s">
        <v>67</v>
      </c>
      <c r="AN10" s="308" t="s">
        <v>67</v>
      </c>
      <c r="AO10" s="308" t="s">
        <v>67</v>
      </c>
      <c r="AP10" s="308" t="s">
        <v>67</v>
      </c>
      <c r="AQ10" s="308" t="s">
        <v>67</v>
      </c>
      <c r="AR10" s="308" t="s">
        <v>67</v>
      </c>
      <c r="AS10" s="308" t="s">
        <v>67</v>
      </c>
      <c r="AT10" s="308" t="s">
        <v>67</v>
      </c>
      <c r="AU10" s="308" t="s">
        <v>67</v>
      </c>
      <c r="AV10" s="308" t="s">
        <v>67</v>
      </c>
      <c r="AW10" s="308" t="s">
        <v>67</v>
      </c>
      <c r="AX10" s="308" t="s">
        <v>67</v>
      </c>
      <c r="AY10" s="308" t="s">
        <v>67</v>
      </c>
      <c r="AZ10" s="308" t="s">
        <v>67</v>
      </c>
      <c r="BA10" s="308" t="s">
        <v>67</v>
      </c>
      <c r="BB10" s="308" t="s">
        <v>67</v>
      </c>
      <c r="BC10" s="308" t="s">
        <v>67</v>
      </c>
      <c r="BD10" s="308" t="s">
        <v>67</v>
      </c>
      <c r="BE10" s="308" t="s">
        <v>67</v>
      </c>
      <c r="BF10" s="308" t="s">
        <v>67</v>
      </c>
      <c r="BG10" s="308" t="s">
        <v>67</v>
      </c>
      <c r="BH10" s="308" t="s">
        <v>67</v>
      </c>
      <c r="BI10" s="308" t="s">
        <v>67</v>
      </c>
      <c r="BJ10" s="308" t="s">
        <v>67</v>
      </c>
      <c r="BK10" s="308" t="s">
        <v>67</v>
      </c>
      <c r="BL10" s="308" t="s">
        <v>67</v>
      </c>
      <c r="BM10" s="308" t="s">
        <v>67</v>
      </c>
      <c r="BN10" s="308" t="s">
        <v>67</v>
      </c>
      <c r="BO10" s="308" t="s">
        <v>67</v>
      </c>
      <c r="BP10" s="308" t="s">
        <v>67</v>
      </c>
      <c r="BQ10" s="308" t="s">
        <v>67</v>
      </c>
      <c r="BR10" s="308" t="s">
        <v>67</v>
      </c>
      <c r="BS10" s="308" t="s">
        <v>67</v>
      </c>
      <c r="BT10" s="308" t="s">
        <v>67</v>
      </c>
      <c r="BU10" s="308" t="s">
        <v>67</v>
      </c>
      <c r="BV10" s="308" t="s">
        <v>67</v>
      </c>
      <c r="BW10" s="308" t="s">
        <v>67</v>
      </c>
      <c r="BX10" s="308" t="s">
        <v>67</v>
      </c>
      <c r="BY10" s="308" t="s">
        <v>67</v>
      </c>
      <c r="BZ10" s="308" t="s">
        <v>594</v>
      </c>
      <c r="CA10" s="308" t="s">
        <v>594</v>
      </c>
      <c r="CB10" s="308" t="s">
        <v>594</v>
      </c>
      <c r="CC10" s="308" t="s">
        <v>594</v>
      </c>
      <c r="CD10" s="308" t="s">
        <v>594</v>
      </c>
      <c r="CE10" s="308" t="s">
        <v>321</v>
      </c>
      <c r="CF10" s="308" t="s">
        <v>321</v>
      </c>
      <c r="CG10" s="308" t="s">
        <v>321</v>
      </c>
      <c r="CH10" s="308" t="s">
        <v>321</v>
      </c>
      <c r="CI10" s="308" t="s">
        <v>321</v>
      </c>
      <c r="CJ10" s="308" t="s">
        <v>321</v>
      </c>
      <c r="CK10" s="307" t="s">
        <v>321</v>
      </c>
      <c r="CY10" s="68"/>
    </row>
    <row r="11" spans="1:103" s="67" customFormat="1" ht="12.75" customHeight="1">
      <c r="A11" s="136" t="s">
        <v>181</v>
      </c>
      <c r="B11" s="306" t="s">
        <v>278</v>
      </c>
      <c r="C11" s="306" t="s">
        <v>279</v>
      </c>
      <c r="D11" s="306" t="s">
        <v>280</v>
      </c>
      <c r="E11" s="306" t="s">
        <v>232</v>
      </c>
      <c r="F11" s="306" t="s">
        <v>67</v>
      </c>
      <c r="G11" s="306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308" t="s">
        <v>67</v>
      </c>
      <c r="BC11" s="308" t="s">
        <v>67</v>
      </c>
      <c r="BD11" s="308" t="s">
        <v>67</v>
      </c>
      <c r="BE11" s="308" t="s">
        <v>67</v>
      </c>
      <c r="BF11" s="308" t="s">
        <v>67</v>
      </c>
      <c r="BG11" s="308" t="s">
        <v>67</v>
      </c>
      <c r="BH11" s="308" t="s">
        <v>67</v>
      </c>
      <c r="BI11" s="308" t="s">
        <v>67</v>
      </c>
      <c r="BJ11" s="308" t="s">
        <v>67</v>
      </c>
      <c r="BK11" s="308" t="s">
        <v>67</v>
      </c>
      <c r="BL11" s="308" t="s">
        <v>67</v>
      </c>
      <c r="BM11" s="308" t="s">
        <v>67</v>
      </c>
      <c r="BN11" s="308" t="s">
        <v>67</v>
      </c>
      <c r="BO11" s="308" t="s">
        <v>67</v>
      </c>
      <c r="BP11" s="308" t="s">
        <v>67</v>
      </c>
      <c r="BQ11" s="308" t="s">
        <v>67</v>
      </c>
      <c r="BR11" s="308" t="s">
        <v>67</v>
      </c>
      <c r="BS11" s="308" t="s">
        <v>67</v>
      </c>
      <c r="BT11" s="308" t="s">
        <v>67</v>
      </c>
      <c r="BU11" s="308" t="s">
        <v>67</v>
      </c>
      <c r="BV11" s="308" t="s">
        <v>67</v>
      </c>
      <c r="BW11" s="308" t="s">
        <v>67</v>
      </c>
      <c r="BX11" s="308" t="s">
        <v>67</v>
      </c>
      <c r="BY11" s="308" t="s">
        <v>67</v>
      </c>
      <c r="BZ11" s="308" t="s">
        <v>595</v>
      </c>
      <c r="CA11" s="308" t="s">
        <v>595</v>
      </c>
      <c r="CB11" s="308" t="s">
        <v>596</v>
      </c>
      <c r="CC11" s="308" t="s">
        <v>596</v>
      </c>
      <c r="CD11" s="308" t="s">
        <v>597</v>
      </c>
      <c r="CE11" s="308" t="s">
        <v>598</v>
      </c>
      <c r="CF11" s="308" t="s">
        <v>598</v>
      </c>
      <c r="CG11" s="308" t="s">
        <v>598</v>
      </c>
      <c r="CH11" s="308" t="s">
        <v>598</v>
      </c>
      <c r="CI11" s="308" t="s">
        <v>598</v>
      </c>
      <c r="CJ11" s="308" t="s">
        <v>460</v>
      </c>
      <c r="CK11" s="307" t="s">
        <v>599</v>
      </c>
      <c r="CY11" s="68"/>
    </row>
    <row r="12" spans="1:103" s="67" customFormat="1" ht="12.75" customHeight="1">
      <c r="A12" s="136" t="s">
        <v>181</v>
      </c>
      <c r="B12" s="306" t="s">
        <v>281</v>
      </c>
      <c r="C12" s="306" t="s">
        <v>282</v>
      </c>
      <c r="D12" s="306" t="s">
        <v>283</v>
      </c>
      <c r="E12" s="306" t="s">
        <v>233</v>
      </c>
      <c r="F12" s="306" t="s">
        <v>67</v>
      </c>
      <c r="G12" s="306" t="s">
        <v>67</v>
      </c>
      <c r="H12" s="308" t="s">
        <v>67</v>
      </c>
      <c r="I12" s="308" t="s">
        <v>67</v>
      </c>
      <c r="J12" s="308" t="s">
        <v>67</v>
      </c>
      <c r="K12" s="308" t="s">
        <v>67</v>
      </c>
      <c r="L12" s="308" t="s">
        <v>67</v>
      </c>
      <c r="M12" s="308" t="s">
        <v>67</v>
      </c>
      <c r="N12" s="308" t="s">
        <v>67</v>
      </c>
      <c r="O12" s="308" t="s">
        <v>67</v>
      </c>
      <c r="P12" s="308" t="s">
        <v>67</v>
      </c>
      <c r="Q12" s="308" t="s">
        <v>67</v>
      </c>
      <c r="R12" s="308" t="s">
        <v>67</v>
      </c>
      <c r="S12" s="308" t="s">
        <v>67</v>
      </c>
      <c r="T12" s="308" t="s">
        <v>67</v>
      </c>
      <c r="U12" s="308" t="s">
        <v>67</v>
      </c>
      <c r="V12" s="308" t="s">
        <v>67</v>
      </c>
      <c r="W12" s="308" t="s">
        <v>67</v>
      </c>
      <c r="X12" s="308" t="s">
        <v>67</v>
      </c>
      <c r="Y12" s="308" t="s">
        <v>67</v>
      </c>
      <c r="Z12" s="308" t="s">
        <v>67</v>
      </c>
      <c r="AA12" s="308" t="s">
        <v>67</v>
      </c>
      <c r="AB12" s="308" t="s">
        <v>67</v>
      </c>
      <c r="AC12" s="308" t="s">
        <v>67</v>
      </c>
      <c r="AD12" s="308" t="s">
        <v>67</v>
      </c>
      <c r="AE12" s="308" t="s">
        <v>67</v>
      </c>
      <c r="AF12" s="308" t="s">
        <v>67</v>
      </c>
      <c r="AG12" s="308" t="s">
        <v>67</v>
      </c>
      <c r="AH12" s="308" t="s">
        <v>67</v>
      </c>
      <c r="AI12" s="308" t="s">
        <v>67</v>
      </c>
      <c r="AJ12" s="308" t="s">
        <v>67</v>
      </c>
      <c r="AK12" s="308" t="s">
        <v>67</v>
      </c>
      <c r="AL12" s="308" t="s">
        <v>67</v>
      </c>
      <c r="AM12" s="308" t="s">
        <v>67</v>
      </c>
      <c r="AN12" s="308" t="s">
        <v>67</v>
      </c>
      <c r="AO12" s="308" t="s">
        <v>67</v>
      </c>
      <c r="AP12" s="308" t="s">
        <v>67</v>
      </c>
      <c r="AQ12" s="308" t="s">
        <v>67</v>
      </c>
      <c r="AR12" s="308" t="s">
        <v>67</v>
      </c>
      <c r="AS12" s="308" t="s">
        <v>67</v>
      </c>
      <c r="AT12" s="308" t="s">
        <v>67</v>
      </c>
      <c r="AU12" s="308" t="s">
        <v>67</v>
      </c>
      <c r="AV12" s="308" t="s">
        <v>67</v>
      </c>
      <c r="AW12" s="308" t="s">
        <v>67</v>
      </c>
      <c r="AX12" s="308" t="s">
        <v>67</v>
      </c>
      <c r="AY12" s="308" t="s">
        <v>67</v>
      </c>
      <c r="AZ12" s="308" t="s">
        <v>67</v>
      </c>
      <c r="BA12" s="308" t="s">
        <v>67</v>
      </c>
      <c r="BB12" s="308" t="s">
        <v>67</v>
      </c>
      <c r="BC12" s="308" t="s">
        <v>67</v>
      </c>
      <c r="BD12" s="308" t="s">
        <v>67</v>
      </c>
      <c r="BE12" s="308" t="s">
        <v>67</v>
      </c>
      <c r="BF12" s="308" t="s">
        <v>67</v>
      </c>
      <c r="BG12" s="308" t="s">
        <v>67</v>
      </c>
      <c r="BH12" s="308" t="s">
        <v>67</v>
      </c>
      <c r="BI12" s="308" t="s">
        <v>67</v>
      </c>
      <c r="BJ12" s="308" t="s">
        <v>67</v>
      </c>
      <c r="BK12" s="308" t="s">
        <v>67</v>
      </c>
      <c r="BL12" s="308" t="s">
        <v>67</v>
      </c>
      <c r="BM12" s="308" t="s">
        <v>67</v>
      </c>
      <c r="BN12" s="308" t="s">
        <v>67</v>
      </c>
      <c r="BO12" s="308" t="s">
        <v>67</v>
      </c>
      <c r="BP12" s="308" t="s">
        <v>67</v>
      </c>
      <c r="BQ12" s="308" t="s">
        <v>67</v>
      </c>
      <c r="BR12" s="308" t="s">
        <v>67</v>
      </c>
      <c r="BS12" s="308" t="s">
        <v>67</v>
      </c>
      <c r="BT12" s="308" t="s">
        <v>67</v>
      </c>
      <c r="BU12" s="308" t="s">
        <v>67</v>
      </c>
      <c r="BV12" s="308" t="s">
        <v>67</v>
      </c>
      <c r="BW12" s="308" t="s">
        <v>67</v>
      </c>
      <c r="BX12" s="308" t="s">
        <v>67</v>
      </c>
      <c r="BY12" s="308" t="s">
        <v>67</v>
      </c>
      <c r="BZ12" s="308" t="s">
        <v>600</v>
      </c>
      <c r="CA12" s="308" t="s">
        <v>600</v>
      </c>
      <c r="CB12" s="308" t="s">
        <v>600</v>
      </c>
      <c r="CC12" s="308" t="s">
        <v>600</v>
      </c>
      <c r="CD12" s="308" t="s">
        <v>601</v>
      </c>
      <c r="CE12" s="308" t="s">
        <v>602</v>
      </c>
      <c r="CF12" s="308" t="s">
        <v>602</v>
      </c>
      <c r="CG12" s="308" t="s">
        <v>602</v>
      </c>
      <c r="CH12" s="308" t="s">
        <v>602</v>
      </c>
      <c r="CI12" s="308" t="s">
        <v>602</v>
      </c>
      <c r="CJ12" s="308" t="s">
        <v>603</v>
      </c>
      <c r="CK12" s="307" t="s">
        <v>603</v>
      </c>
      <c r="CY12" s="68"/>
    </row>
    <row r="13" spans="1:103" s="67" customFormat="1" ht="12.75" customHeight="1">
      <c r="A13" s="136" t="s">
        <v>181</v>
      </c>
      <c r="B13" s="306" t="s">
        <v>284</v>
      </c>
      <c r="C13" s="306" t="s">
        <v>285</v>
      </c>
      <c r="D13" s="306" t="s">
        <v>286</v>
      </c>
      <c r="E13" s="306" t="s">
        <v>604</v>
      </c>
      <c r="F13" s="306" t="s">
        <v>67</v>
      </c>
      <c r="G13" s="306" t="s">
        <v>67</v>
      </c>
      <c r="H13" s="308" t="s">
        <v>67</v>
      </c>
      <c r="I13" s="308" t="s">
        <v>67</v>
      </c>
      <c r="J13" s="308" t="s">
        <v>67</v>
      </c>
      <c r="K13" s="308" t="s">
        <v>67</v>
      </c>
      <c r="L13" s="308" t="s">
        <v>67</v>
      </c>
      <c r="M13" s="308" t="s">
        <v>67</v>
      </c>
      <c r="N13" s="308" t="s">
        <v>67</v>
      </c>
      <c r="O13" s="308" t="s">
        <v>67</v>
      </c>
      <c r="P13" s="308" t="s">
        <v>67</v>
      </c>
      <c r="Q13" s="308" t="s">
        <v>67</v>
      </c>
      <c r="R13" s="308" t="s">
        <v>67</v>
      </c>
      <c r="S13" s="308" t="s">
        <v>67</v>
      </c>
      <c r="T13" s="308" t="s">
        <v>67</v>
      </c>
      <c r="U13" s="308" t="s">
        <v>67</v>
      </c>
      <c r="V13" s="308" t="s">
        <v>67</v>
      </c>
      <c r="W13" s="308" t="s">
        <v>67</v>
      </c>
      <c r="X13" s="308" t="s">
        <v>67</v>
      </c>
      <c r="Y13" s="308" t="s">
        <v>67</v>
      </c>
      <c r="Z13" s="308" t="s">
        <v>67</v>
      </c>
      <c r="AA13" s="308" t="s">
        <v>67</v>
      </c>
      <c r="AB13" s="308" t="s">
        <v>67</v>
      </c>
      <c r="AC13" s="308" t="s">
        <v>67</v>
      </c>
      <c r="AD13" s="308" t="s">
        <v>67</v>
      </c>
      <c r="AE13" s="308" t="s">
        <v>67</v>
      </c>
      <c r="AF13" s="308" t="s">
        <v>67</v>
      </c>
      <c r="AG13" s="308" t="s">
        <v>67</v>
      </c>
      <c r="AH13" s="308" t="s">
        <v>67</v>
      </c>
      <c r="AI13" s="308" t="s">
        <v>67</v>
      </c>
      <c r="AJ13" s="308" t="s">
        <v>67</v>
      </c>
      <c r="AK13" s="308" t="s">
        <v>67</v>
      </c>
      <c r="AL13" s="308" t="s">
        <v>67</v>
      </c>
      <c r="AM13" s="308" t="s">
        <v>67</v>
      </c>
      <c r="AN13" s="308" t="s">
        <v>67</v>
      </c>
      <c r="AO13" s="308" t="s">
        <v>67</v>
      </c>
      <c r="AP13" s="308" t="s">
        <v>67</v>
      </c>
      <c r="AQ13" s="308" t="s">
        <v>67</v>
      </c>
      <c r="AR13" s="308" t="s">
        <v>67</v>
      </c>
      <c r="AS13" s="308" t="s">
        <v>67</v>
      </c>
      <c r="AT13" s="308" t="s">
        <v>67</v>
      </c>
      <c r="AU13" s="308" t="s">
        <v>67</v>
      </c>
      <c r="AV13" s="308" t="s">
        <v>67</v>
      </c>
      <c r="AW13" s="308" t="s">
        <v>67</v>
      </c>
      <c r="AX13" s="308" t="s">
        <v>67</v>
      </c>
      <c r="AY13" s="308" t="s">
        <v>67</v>
      </c>
      <c r="AZ13" s="308" t="s">
        <v>67</v>
      </c>
      <c r="BA13" s="308" t="s">
        <v>67</v>
      </c>
      <c r="BB13" s="308" t="s">
        <v>67</v>
      </c>
      <c r="BC13" s="308" t="s">
        <v>67</v>
      </c>
      <c r="BD13" s="308" t="s">
        <v>67</v>
      </c>
      <c r="BE13" s="308" t="s">
        <v>67</v>
      </c>
      <c r="BF13" s="308" t="s">
        <v>67</v>
      </c>
      <c r="BG13" s="308" t="s">
        <v>67</v>
      </c>
      <c r="BH13" s="308" t="s">
        <v>67</v>
      </c>
      <c r="BI13" s="308" t="s">
        <v>67</v>
      </c>
      <c r="BJ13" s="308" t="s">
        <v>67</v>
      </c>
      <c r="BK13" s="308" t="s">
        <v>67</v>
      </c>
      <c r="BL13" s="308" t="s">
        <v>67</v>
      </c>
      <c r="BM13" s="308" t="s">
        <v>67</v>
      </c>
      <c r="BN13" s="308" t="s">
        <v>67</v>
      </c>
      <c r="BO13" s="308" t="s">
        <v>67</v>
      </c>
      <c r="BP13" s="308" t="s">
        <v>67</v>
      </c>
      <c r="BQ13" s="308" t="s">
        <v>67</v>
      </c>
      <c r="BR13" s="308" t="s">
        <v>67</v>
      </c>
      <c r="BS13" s="308" t="s">
        <v>67</v>
      </c>
      <c r="BT13" s="308" t="s">
        <v>67</v>
      </c>
      <c r="BU13" s="308" t="s">
        <v>67</v>
      </c>
      <c r="BV13" s="308" t="s">
        <v>67</v>
      </c>
      <c r="BW13" s="308" t="s">
        <v>67</v>
      </c>
      <c r="BX13" s="308" t="s">
        <v>67</v>
      </c>
      <c r="BY13" s="308" t="s">
        <v>67</v>
      </c>
      <c r="BZ13" s="308" t="s">
        <v>605</v>
      </c>
      <c r="CA13" s="308" t="s">
        <v>605</v>
      </c>
      <c r="CB13" s="308" t="s">
        <v>606</v>
      </c>
      <c r="CC13" s="308" t="s">
        <v>606</v>
      </c>
      <c r="CD13" s="308" t="s">
        <v>607</v>
      </c>
      <c r="CE13" s="308" t="s">
        <v>608</v>
      </c>
      <c r="CF13" s="308" t="s">
        <v>608</v>
      </c>
      <c r="CG13" s="308" t="s">
        <v>608</v>
      </c>
      <c r="CH13" s="308" t="s">
        <v>608</v>
      </c>
      <c r="CI13" s="308" t="s">
        <v>608</v>
      </c>
      <c r="CJ13" s="308" t="s">
        <v>609</v>
      </c>
      <c r="CK13" s="307" t="s">
        <v>610</v>
      </c>
      <c r="CY13" s="68"/>
    </row>
    <row r="14" spans="1:103" s="67" customFormat="1" ht="12.75" customHeight="1">
      <c r="A14" s="136">
        <v>0</v>
      </c>
      <c r="B14" s="306" t="s">
        <v>287</v>
      </c>
      <c r="C14" s="306" t="s">
        <v>288</v>
      </c>
      <c r="D14" s="306" t="s">
        <v>289</v>
      </c>
      <c r="E14" s="306" t="s">
        <v>67</v>
      </c>
      <c r="F14" s="306" t="s">
        <v>67</v>
      </c>
      <c r="G14" s="306" t="s">
        <v>67</v>
      </c>
      <c r="H14" s="308" t="s">
        <v>67</v>
      </c>
      <c r="I14" s="308" t="s">
        <v>67</v>
      </c>
      <c r="J14" s="308" t="s">
        <v>67</v>
      </c>
      <c r="K14" s="308" t="s">
        <v>67</v>
      </c>
      <c r="L14" s="308" t="s">
        <v>67</v>
      </c>
      <c r="M14" s="308" t="s">
        <v>67</v>
      </c>
      <c r="N14" s="308" t="s">
        <v>67</v>
      </c>
      <c r="O14" s="308" t="s">
        <v>67</v>
      </c>
      <c r="P14" s="308" t="s">
        <v>67</v>
      </c>
      <c r="Q14" s="308" t="s">
        <v>67</v>
      </c>
      <c r="R14" s="308" t="s">
        <v>67</v>
      </c>
      <c r="S14" s="308" t="s">
        <v>67</v>
      </c>
      <c r="T14" s="308" t="s">
        <v>67</v>
      </c>
      <c r="U14" s="308" t="s">
        <v>67</v>
      </c>
      <c r="V14" s="308" t="s">
        <v>67</v>
      </c>
      <c r="W14" s="308" t="s">
        <v>67</v>
      </c>
      <c r="X14" s="308" t="s">
        <v>67</v>
      </c>
      <c r="Y14" s="308" t="s">
        <v>67</v>
      </c>
      <c r="Z14" s="308" t="s">
        <v>67</v>
      </c>
      <c r="AA14" s="308" t="s">
        <v>67</v>
      </c>
      <c r="AB14" s="308" t="s">
        <v>67</v>
      </c>
      <c r="AC14" s="308" t="s">
        <v>67</v>
      </c>
      <c r="AD14" s="308" t="s">
        <v>67</v>
      </c>
      <c r="AE14" s="308" t="s">
        <v>67</v>
      </c>
      <c r="AF14" s="308" t="s">
        <v>67</v>
      </c>
      <c r="AG14" s="308" t="s">
        <v>67</v>
      </c>
      <c r="AH14" s="308" t="s">
        <v>67</v>
      </c>
      <c r="AI14" s="308" t="s">
        <v>67</v>
      </c>
      <c r="AJ14" s="308" t="s">
        <v>67</v>
      </c>
      <c r="AK14" s="308" t="s">
        <v>67</v>
      </c>
      <c r="AL14" s="308" t="s">
        <v>67</v>
      </c>
      <c r="AM14" s="308" t="s">
        <v>67</v>
      </c>
      <c r="AN14" s="308" t="s">
        <v>67</v>
      </c>
      <c r="AO14" s="308" t="s">
        <v>67</v>
      </c>
      <c r="AP14" s="308" t="s">
        <v>67</v>
      </c>
      <c r="AQ14" s="308" t="s">
        <v>67</v>
      </c>
      <c r="AR14" s="308" t="s">
        <v>67</v>
      </c>
      <c r="AS14" s="308" t="s">
        <v>67</v>
      </c>
      <c r="AT14" s="308" t="s">
        <v>67</v>
      </c>
      <c r="AU14" s="308" t="s">
        <v>67</v>
      </c>
      <c r="AV14" s="308" t="s">
        <v>67</v>
      </c>
      <c r="AW14" s="308" t="s">
        <v>67</v>
      </c>
      <c r="AX14" s="308" t="s">
        <v>67</v>
      </c>
      <c r="AY14" s="308" t="s">
        <v>67</v>
      </c>
      <c r="AZ14" s="308" t="s">
        <v>67</v>
      </c>
      <c r="BA14" s="308" t="s">
        <v>67</v>
      </c>
      <c r="BB14" s="308" t="s">
        <v>67</v>
      </c>
      <c r="BC14" s="308" t="s">
        <v>67</v>
      </c>
      <c r="BD14" s="308" t="s">
        <v>67</v>
      </c>
      <c r="BE14" s="308" t="s">
        <v>67</v>
      </c>
      <c r="BF14" s="308" t="s">
        <v>67</v>
      </c>
      <c r="BG14" s="308" t="s">
        <v>67</v>
      </c>
      <c r="BH14" s="308" t="s">
        <v>67</v>
      </c>
      <c r="BI14" s="308" t="s">
        <v>67</v>
      </c>
      <c r="BJ14" s="308" t="s">
        <v>67</v>
      </c>
      <c r="BK14" s="308" t="s">
        <v>67</v>
      </c>
      <c r="BL14" s="308" t="s">
        <v>67</v>
      </c>
      <c r="BM14" s="308" t="s">
        <v>67</v>
      </c>
      <c r="BN14" s="308" t="s">
        <v>67</v>
      </c>
      <c r="BO14" s="308" t="s">
        <v>67</v>
      </c>
      <c r="BP14" s="308" t="s">
        <v>67</v>
      </c>
      <c r="BQ14" s="308" t="s">
        <v>67</v>
      </c>
      <c r="BR14" s="308" t="s">
        <v>67</v>
      </c>
      <c r="BS14" s="308" t="s">
        <v>67</v>
      </c>
      <c r="BT14" s="308" t="s">
        <v>67</v>
      </c>
      <c r="BU14" s="308" t="s">
        <v>67</v>
      </c>
      <c r="BV14" s="308" t="s">
        <v>67</v>
      </c>
      <c r="BW14" s="308" t="s">
        <v>67</v>
      </c>
      <c r="BX14" s="308" t="s">
        <v>67</v>
      </c>
      <c r="BY14" s="308" t="s">
        <v>67</v>
      </c>
      <c r="BZ14" s="308" t="s">
        <v>67</v>
      </c>
      <c r="CA14" s="308" t="s">
        <v>84</v>
      </c>
      <c r="CB14" s="308" t="s">
        <v>67</v>
      </c>
      <c r="CC14" s="308" t="s">
        <v>84</v>
      </c>
      <c r="CD14" s="308" t="s">
        <v>67</v>
      </c>
      <c r="CE14" s="308" t="s">
        <v>611</v>
      </c>
      <c r="CF14" s="308" t="s">
        <v>611</v>
      </c>
      <c r="CG14" s="308" t="s">
        <v>611</v>
      </c>
      <c r="CH14" s="308" t="s">
        <v>611</v>
      </c>
      <c r="CI14" s="308" t="s">
        <v>611</v>
      </c>
      <c r="CJ14" s="308" t="s">
        <v>612</v>
      </c>
      <c r="CK14" s="307" t="s">
        <v>613</v>
      </c>
      <c r="CY14" s="68"/>
    </row>
    <row r="15" spans="1:103" s="67" customFormat="1" ht="12.75" customHeight="1" thickBot="1">
      <c r="A15" s="136" t="s">
        <v>181</v>
      </c>
      <c r="B15" s="306" t="s">
        <v>290</v>
      </c>
      <c r="C15" s="306" t="s">
        <v>291</v>
      </c>
      <c r="D15" s="306" t="s">
        <v>292</v>
      </c>
      <c r="E15" s="306" t="s">
        <v>89</v>
      </c>
      <c r="F15" s="306" t="s">
        <v>67</v>
      </c>
      <c r="G15" s="306" t="s">
        <v>67</v>
      </c>
      <c r="H15" s="308" t="s">
        <v>67</v>
      </c>
      <c r="I15" s="308" t="s">
        <v>67</v>
      </c>
      <c r="J15" s="308" t="s">
        <v>67</v>
      </c>
      <c r="K15" s="308" t="s">
        <v>67</v>
      </c>
      <c r="L15" s="308" t="s">
        <v>67</v>
      </c>
      <c r="M15" s="308" t="s">
        <v>67</v>
      </c>
      <c r="N15" s="308" t="s">
        <v>67</v>
      </c>
      <c r="O15" s="308" t="s">
        <v>67</v>
      </c>
      <c r="P15" s="308" t="s">
        <v>67</v>
      </c>
      <c r="Q15" s="308" t="s">
        <v>67</v>
      </c>
      <c r="R15" s="308" t="s">
        <v>67</v>
      </c>
      <c r="S15" s="308" t="s">
        <v>67</v>
      </c>
      <c r="T15" s="308" t="s">
        <v>67</v>
      </c>
      <c r="U15" s="308" t="s">
        <v>67</v>
      </c>
      <c r="V15" s="308" t="s">
        <v>67</v>
      </c>
      <c r="W15" s="308" t="s">
        <v>67</v>
      </c>
      <c r="X15" s="308" t="s">
        <v>67</v>
      </c>
      <c r="Y15" s="308" t="s">
        <v>67</v>
      </c>
      <c r="Z15" s="308" t="s">
        <v>67</v>
      </c>
      <c r="AA15" s="308" t="s">
        <v>67</v>
      </c>
      <c r="AB15" s="308" t="s">
        <v>67</v>
      </c>
      <c r="AC15" s="308" t="s">
        <v>67</v>
      </c>
      <c r="AD15" s="308" t="s">
        <v>67</v>
      </c>
      <c r="AE15" s="308" t="s">
        <v>67</v>
      </c>
      <c r="AF15" s="308" t="s">
        <v>67</v>
      </c>
      <c r="AG15" s="308" t="s">
        <v>67</v>
      </c>
      <c r="AH15" s="308" t="s">
        <v>67</v>
      </c>
      <c r="AI15" s="308" t="s">
        <v>67</v>
      </c>
      <c r="AJ15" s="308" t="s">
        <v>67</v>
      </c>
      <c r="AK15" s="308" t="s">
        <v>67</v>
      </c>
      <c r="AL15" s="308" t="s">
        <v>67</v>
      </c>
      <c r="AM15" s="308" t="s">
        <v>67</v>
      </c>
      <c r="AN15" s="308" t="s">
        <v>67</v>
      </c>
      <c r="AO15" s="308" t="s">
        <v>67</v>
      </c>
      <c r="AP15" s="308" t="s">
        <v>67</v>
      </c>
      <c r="AQ15" s="308" t="s">
        <v>67</v>
      </c>
      <c r="AR15" s="308" t="s">
        <v>67</v>
      </c>
      <c r="AS15" s="308" t="s">
        <v>67</v>
      </c>
      <c r="AT15" s="308" t="s">
        <v>67</v>
      </c>
      <c r="AU15" s="308" t="s">
        <v>67</v>
      </c>
      <c r="AV15" s="308" t="s">
        <v>67</v>
      </c>
      <c r="AW15" s="308" t="s">
        <v>67</v>
      </c>
      <c r="AX15" s="308" t="s">
        <v>67</v>
      </c>
      <c r="AY15" s="308" t="s">
        <v>67</v>
      </c>
      <c r="AZ15" s="308" t="s">
        <v>67</v>
      </c>
      <c r="BA15" s="308" t="s">
        <v>67</v>
      </c>
      <c r="BB15" s="308" t="s">
        <v>67</v>
      </c>
      <c r="BC15" s="308" t="s">
        <v>67</v>
      </c>
      <c r="BD15" s="308" t="s">
        <v>67</v>
      </c>
      <c r="BE15" s="308" t="s">
        <v>67</v>
      </c>
      <c r="BF15" s="308" t="s">
        <v>67</v>
      </c>
      <c r="BG15" s="308" t="s">
        <v>67</v>
      </c>
      <c r="BH15" s="308" t="s">
        <v>67</v>
      </c>
      <c r="BI15" s="308" t="s">
        <v>67</v>
      </c>
      <c r="BJ15" s="308" t="s">
        <v>67</v>
      </c>
      <c r="BK15" s="308" t="s">
        <v>67</v>
      </c>
      <c r="BL15" s="308" t="s">
        <v>67</v>
      </c>
      <c r="BM15" s="308" t="s">
        <v>67</v>
      </c>
      <c r="BN15" s="308" t="s">
        <v>67</v>
      </c>
      <c r="BO15" s="308" t="s">
        <v>67</v>
      </c>
      <c r="BP15" s="308" t="s">
        <v>67</v>
      </c>
      <c r="BQ15" s="308" t="s">
        <v>67</v>
      </c>
      <c r="BR15" s="308" t="s">
        <v>67</v>
      </c>
      <c r="BS15" s="308" t="s">
        <v>67</v>
      </c>
      <c r="BT15" s="308" t="s">
        <v>67</v>
      </c>
      <c r="BU15" s="308" t="s">
        <v>67</v>
      </c>
      <c r="BV15" s="308" t="s">
        <v>67</v>
      </c>
      <c r="BW15" s="308" t="s">
        <v>67</v>
      </c>
      <c r="BX15" s="308" t="s">
        <v>67</v>
      </c>
      <c r="BY15" s="308" t="s">
        <v>67</v>
      </c>
      <c r="BZ15" s="308" t="s">
        <v>614</v>
      </c>
      <c r="CA15" s="308" t="s">
        <v>614</v>
      </c>
      <c r="CB15" s="308" t="s">
        <v>615</v>
      </c>
      <c r="CC15" s="308" t="s">
        <v>615</v>
      </c>
      <c r="CD15" s="308" t="s">
        <v>616</v>
      </c>
      <c r="CE15" s="308" t="s">
        <v>617</v>
      </c>
      <c r="CF15" s="308" t="s">
        <v>617</v>
      </c>
      <c r="CG15" s="308" t="s">
        <v>608</v>
      </c>
      <c r="CH15" s="308" t="s">
        <v>608</v>
      </c>
      <c r="CI15" s="308" t="s">
        <v>608</v>
      </c>
      <c r="CJ15" s="308" t="s">
        <v>618</v>
      </c>
      <c r="CK15" s="307" t="s">
        <v>619</v>
      </c>
      <c r="CY15" s="68"/>
    </row>
    <row r="16" spans="1:103" s="69" customFormat="1" ht="22" thickTop="1" thickBot="1">
      <c r="A16" s="136" t="s">
        <v>181</v>
      </c>
      <c r="B16" s="302" t="s">
        <v>294</v>
      </c>
      <c r="C16" s="302" t="s">
        <v>295</v>
      </c>
      <c r="D16" s="302" t="s">
        <v>296</v>
      </c>
      <c r="E16" s="303" t="s">
        <v>78</v>
      </c>
      <c r="F16" s="303" t="s">
        <v>67</v>
      </c>
      <c r="G16" s="303" t="s">
        <v>67</v>
      </c>
      <c r="H16" s="305" t="s">
        <v>67</v>
      </c>
      <c r="I16" s="305" t="s">
        <v>67</v>
      </c>
      <c r="J16" s="305" t="s">
        <v>67</v>
      </c>
      <c r="K16" s="305" t="s">
        <v>67</v>
      </c>
      <c r="L16" s="305" t="s">
        <v>67</v>
      </c>
      <c r="M16" s="305" t="s">
        <v>67</v>
      </c>
      <c r="N16" s="305" t="s">
        <v>67</v>
      </c>
      <c r="O16" s="305" t="s">
        <v>67</v>
      </c>
      <c r="P16" s="305" t="s">
        <v>67</v>
      </c>
      <c r="Q16" s="305" t="s">
        <v>67</v>
      </c>
      <c r="R16" s="305" t="s">
        <v>67</v>
      </c>
      <c r="S16" s="305" t="s">
        <v>67</v>
      </c>
      <c r="T16" s="305" t="s">
        <v>67</v>
      </c>
      <c r="U16" s="305" t="s">
        <v>67</v>
      </c>
      <c r="V16" s="305" t="s">
        <v>67</v>
      </c>
      <c r="W16" s="305" t="s">
        <v>67</v>
      </c>
      <c r="X16" s="305" t="s">
        <v>67</v>
      </c>
      <c r="Y16" s="305" t="s">
        <v>67</v>
      </c>
      <c r="Z16" s="305" t="s">
        <v>67</v>
      </c>
      <c r="AA16" s="305" t="s">
        <v>67</v>
      </c>
      <c r="AB16" s="305" t="s">
        <v>67</v>
      </c>
      <c r="AC16" s="305" t="s">
        <v>67</v>
      </c>
      <c r="AD16" s="305" t="s">
        <v>67</v>
      </c>
      <c r="AE16" s="305" t="s">
        <v>67</v>
      </c>
      <c r="AF16" s="305" t="s">
        <v>67</v>
      </c>
      <c r="AG16" s="305" t="s">
        <v>67</v>
      </c>
      <c r="AH16" s="305" t="s">
        <v>67</v>
      </c>
      <c r="AI16" s="305" t="s">
        <v>67</v>
      </c>
      <c r="AJ16" s="305" t="s">
        <v>67</v>
      </c>
      <c r="AK16" s="305" t="s">
        <v>67</v>
      </c>
      <c r="AL16" s="305" t="s">
        <v>67</v>
      </c>
      <c r="AM16" s="305" t="s">
        <v>67</v>
      </c>
      <c r="AN16" s="305" t="s">
        <v>67</v>
      </c>
      <c r="AO16" s="305" t="s">
        <v>67</v>
      </c>
      <c r="AP16" s="305" t="s">
        <v>67</v>
      </c>
      <c r="AQ16" s="305" t="s">
        <v>67</v>
      </c>
      <c r="AR16" s="305" t="s">
        <v>67</v>
      </c>
      <c r="AS16" s="305" t="s">
        <v>67</v>
      </c>
      <c r="AT16" s="305" t="s">
        <v>67</v>
      </c>
      <c r="AU16" s="305" t="s">
        <v>67</v>
      </c>
      <c r="AV16" s="305" t="s">
        <v>67</v>
      </c>
      <c r="AW16" s="305" t="s">
        <v>67</v>
      </c>
      <c r="AX16" s="305" t="s">
        <v>67</v>
      </c>
      <c r="AY16" s="305" t="s">
        <v>67</v>
      </c>
      <c r="AZ16" s="305" t="s">
        <v>67</v>
      </c>
      <c r="BA16" s="305" t="s">
        <v>67</v>
      </c>
      <c r="BB16" s="305" t="s">
        <v>67</v>
      </c>
      <c r="BC16" s="305" t="s">
        <v>67</v>
      </c>
      <c r="BD16" s="305" t="s">
        <v>67</v>
      </c>
      <c r="BE16" s="305" t="s">
        <v>67</v>
      </c>
      <c r="BF16" s="305" t="s">
        <v>67</v>
      </c>
      <c r="BG16" s="305" t="s">
        <v>67</v>
      </c>
      <c r="BH16" s="305" t="s">
        <v>67</v>
      </c>
      <c r="BI16" s="305" t="s">
        <v>67</v>
      </c>
      <c r="BJ16" s="305" t="s">
        <v>67</v>
      </c>
      <c r="BK16" s="305" t="s">
        <v>67</v>
      </c>
      <c r="BL16" s="305" t="s">
        <v>67</v>
      </c>
      <c r="BM16" s="305" t="s">
        <v>67</v>
      </c>
      <c r="BN16" s="305" t="s">
        <v>67</v>
      </c>
      <c r="BO16" s="305" t="s">
        <v>67</v>
      </c>
      <c r="BP16" s="305" t="s">
        <v>67</v>
      </c>
      <c r="BQ16" s="305" t="s">
        <v>67</v>
      </c>
      <c r="BR16" s="305" t="s">
        <v>67</v>
      </c>
      <c r="BS16" s="305" t="s">
        <v>67</v>
      </c>
      <c r="BT16" s="305" t="s">
        <v>67</v>
      </c>
      <c r="BU16" s="305" t="s">
        <v>67</v>
      </c>
      <c r="BV16" s="305" t="s">
        <v>67</v>
      </c>
      <c r="BW16" s="305" t="s">
        <v>67</v>
      </c>
      <c r="BX16" s="305" t="s">
        <v>67</v>
      </c>
      <c r="BY16" s="305" t="s">
        <v>67</v>
      </c>
      <c r="BZ16" s="305" t="s">
        <v>620</v>
      </c>
      <c r="CA16" s="305" t="s">
        <v>620</v>
      </c>
      <c r="CB16" s="305" t="s">
        <v>621</v>
      </c>
      <c r="CC16" s="305" t="s">
        <v>621</v>
      </c>
      <c r="CD16" s="305" t="s">
        <v>622</v>
      </c>
      <c r="CE16" s="305" t="s">
        <v>623</v>
      </c>
      <c r="CF16" s="305" t="s">
        <v>623</v>
      </c>
      <c r="CG16" s="305" t="s">
        <v>624</v>
      </c>
      <c r="CH16" s="305" t="s">
        <v>624</v>
      </c>
      <c r="CI16" s="305" t="s">
        <v>624</v>
      </c>
      <c r="CJ16" s="305" t="s">
        <v>625</v>
      </c>
      <c r="CK16" s="304" t="s">
        <v>626</v>
      </c>
      <c r="CY16" s="70"/>
    </row>
    <row r="17" spans="1:103" s="67" customFormat="1" ht="12.75" customHeight="1" thickTop="1">
      <c r="A17" s="136" t="s">
        <v>181</v>
      </c>
      <c r="B17" s="306" t="s">
        <v>298</v>
      </c>
      <c r="C17" s="306" t="s">
        <v>299</v>
      </c>
      <c r="D17" s="306" t="s">
        <v>300</v>
      </c>
      <c r="E17" s="306" t="s">
        <v>67</v>
      </c>
      <c r="F17" s="306" t="s">
        <v>67</v>
      </c>
      <c r="G17" s="306" t="s">
        <v>67</v>
      </c>
      <c r="H17" s="308" t="s">
        <v>67</v>
      </c>
      <c r="I17" s="308" t="s">
        <v>67</v>
      </c>
      <c r="J17" s="308" t="s">
        <v>67</v>
      </c>
      <c r="K17" s="308" t="s">
        <v>67</v>
      </c>
      <c r="L17" s="308" t="s">
        <v>67</v>
      </c>
      <c r="M17" s="308" t="s">
        <v>67</v>
      </c>
      <c r="N17" s="308" t="s">
        <v>67</v>
      </c>
      <c r="O17" s="308" t="s">
        <v>67</v>
      </c>
      <c r="P17" s="308" t="s">
        <v>67</v>
      </c>
      <c r="Q17" s="308" t="s">
        <v>67</v>
      </c>
      <c r="R17" s="308" t="s">
        <v>67</v>
      </c>
      <c r="S17" s="308" t="s">
        <v>67</v>
      </c>
      <c r="T17" s="308" t="s">
        <v>67</v>
      </c>
      <c r="U17" s="308" t="s">
        <v>67</v>
      </c>
      <c r="V17" s="308" t="s">
        <v>67</v>
      </c>
      <c r="W17" s="308" t="s">
        <v>67</v>
      </c>
      <c r="X17" s="308" t="s">
        <v>67</v>
      </c>
      <c r="Y17" s="308" t="s">
        <v>67</v>
      </c>
      <c r="Z17" s="308" t="s">
        <v>67</v>
      </c>
      <c r="AA17" s="308" t="s">
        <v>67</v>
      </c>
      <c r="AB17" s="308" t="s">
        <v>67</v>
      </c>
      <c r="AC17" s="308" t="s">
        <v>67</v>
      </c>
      <c r="AD17" s="308" t="s">
        <v>67</v>
      </c>
      <c r="AE17" s="308" t="s">
        <v>67</v>
      </c>
      <c r="AF17" s="308" t="s">
        <v>67</v>
      </c>
      <c r="AG17" s="308" t="s">
        <v>67</v>
      </c>
      <c r="AH17" s="308" t="s">
        <v>67</v>
      </c>
      <c r="AI17" s="308" t="s">
        <v>67</v>
      </c>
      <c r="AJ17" s="308" t="s">
        <v>67</v>
      </c>
      <c r="AK17" s="308" t="s">
        <v>67</v>
      </c>
      <c r="AL17" s="308" t="s">
        <v>67</v>
      </c>
      <c r="AM17" s="308" t="s">
        <v>67</v>
      </c>
      <c r="AN17" s="308" t="s">
        <v>67</v>
      </c>
      <c r="AO17" s="308" t="s">
        <v>67</v>
      </c>
      <c r="AP17" s="308" t="s">
        <v>67</v>
      </c>
      <c r="AQ17" s="308" t="s">
        <v>67</v>
      </c>
      <c r="AR17" s="308" t="s">
        <v>67</v>
      </c>
      <c r="AS17" s="308" t="s">
        <v>67</v>
      </c>
      <c r="AT17" s="308" t="s">
        <v>67</v>
      </c>
      <c r="AU17" s="308" t="s">
        <v>67</v>
      </c>
      <c r="AV17" s="308" t="s">
        <v>67</v>
      </c>
      <c r="AW17" s="308" t="s">
        <v>67</v>
      </c>
      <c r="AX17" s="308" t="s">
        <v>67</v>
      </c>
      <c r="AY17" s="308" t="s">
        <v>67</v>
      </c>
      <c r="AZ17" s="308" t="s">
        <v>67</v>
      </c>
      <c r="BA17" s="308" t="s">
        <v>67</v>
      </c>
      <c r="BB17" s="308" t="s">
        <v>67</v>
      </c>
      <c r="BC17" s="308" t="s">
        <v>67</v>
      </c>
      <c r="BD17" s="308" t="s">
        <v>67</v>
      </c>
      <c r="BE17" s="308" t="s">
        <v>67</v>
      </c>
      <c r="BF17" s="308" t="s">
        <v>67</v>
      </c>
      <c r="BG17" s="308" t="s">
        <v>67</v>
      </c>
      <c r="BH17" s="308" t="s">
        <v>67</v>
      </c>
      <c r="BI17" s="308" t="s">
        <v>67</v>
      </c>
      <c r="BJ17" s="308" t="s">
        <v>67</v>
      </c>
      <c r="BK17" s="308" t="s">
        <v>67</v>
      </c>
      <c r="BL17" s="308" t="s">
        <v>67</v>
      </c>
      <c r="BM17" s="308" t="s">
        <v>67</v>
      </c>
      <c r="BN17" s="308" t="s">
        <v>67</v>
      </c>
      <c r="BO17" s="308" t="s">
        <v>67</v>
      </c>
      <c r="BP17" s="308" t="s">
        <v>67</v>
      </c>
      <c r="BQ17" s="308" t="s">
        <v>67</v>
      </c>
      <c r="BR17" s="308" t="s">
        <v>67</v>
      </c>
      <c r="BS17" s="308" t="s">
        <v>67</v>
      </c>
      <c r="BT17" s="308" t="s">
        <v>67</v>
      </c>
      <c r="BU17" s="308" t="s">
        <v>67</v>
      </c>
      <c r="BV17" s="308" t="s">
        <v>67</v>
      </c>
      <c r="BW17" s="308" t="s">
        <v>67</v>
      </c>
      <c r="BX17" s="308" t="s">
        <v>67</v>
      </c>
      <c r="BY17" s="308" t="s">
        <v>67</v>
      </c>
      <c r="BZ17" s="308" t="s">
        <v>67</v>
      </c>
      <c r="CA17" s="308" t="s">
        <v>67</v>
      </c>
      <c r="CB17" s="308" t="s">
        <v>67</v>
      </c>
      <c r="CC17" s="308" t="s">
        <v>67</v>
      </c>
      <c r="CD17" s="308" t="s">
        <v>67</v>
      </c>
      <c r="CE17" s="308" t="s">
        <v>67</v>
      </c>
      <c r="CF17" s="308" t="s">
        <v>67</v>
      </c>
      <c r="CG17" s="308" t="s">
        <v>67</v>
      </c>
      <c r="CH17" s="308" t="s">
        <v>67</v>
      </c>
      <c r="CI17" s="308" t="s">
        <v>67</v>
      </c>
      <c r="CJ17" s="308" t="s">
        <v>67</v>
      </c>
      <c r="CK17" s="307" t="s">
        <v>67</v>
      </c>
      <c r="CY17" s="68"/>
    </row>
    <row r="18" spans="1:103" s="67" customFormat="1" ht="12.75" customHeight="1">
      <c r="A18" s="136" t="s">
        <v>181</v>
      </c>
      <c r="B18" s="306" t="s">
        <v>569</v>
      </c>
      <c r="C18" s="306" t="s">
        <v>627</v>
      </c>
      <c r="D18" s="306" t="s">
        <v>628</v>
      </c>
      <c r="E18" s="306" t="s">
        <v>629</v>
      </c>
      <c r="F18" s="306" t="s">
        <v>67</v>
      </c>
      <c r="G18" s="306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308" t="s">
        <v>67</v>
      </c>
      <c r="BC18" s="308" t="s">
        <v>67</v>
      </c>
      <c r="BD18" s="308" t="s">
        <v>67</v>
      </c>
      <c r="BE18" s="308" t="s">
        <v>67</v>
      </c>
      <c r="BF18" s="308" t="s">
        <v>67</v>
      </c>
      <c r="BG18" s="308" t="s">
        <v>67</v>
      </c>
      <c r="BH18" s="308" t="s">
        <v>67</v>
      </c>
      <c r="BI18" s="308" t="s">
        <v>67</v>
      </c>
      <c r="BJ18" s="308" t="s">
        <v>67</v>
      </c>
      <c r="BK18" s="308" t="s">
        <v>67</v>
      </c>
      <c r="BL18" s="308" t="s">
        <v>67</v>
      </c>
      <c r="BM18" s="308" t="s">
        <v>67</v>
      </c>
      <c r="BN18" s="308" t="s">
        <v>67</v>
      </c>
      <c r="BO18" s="308" t="s">
        <v>67</v>
      </c>
      <c r="BP18" s="308" t="s">
        <v>67</v>
      </c>
      <c r="BQ18" s="308" t="s">
        <v>67</v>
      </c>
      <c r="BR18" s="308" t="s">
        <v>67</v>
      </c>
      <c r="BS18" s="308" t="s">
        <v>67</v>
      </c>
      <c r="BT18" s="308" t="s">
        <v>67</v>
      </c>
      <c r="BU18" s="308" t="s">
        <v>67</v>
      </c>
      <c r="BV18" s="308" t="s">
        <v>67</v>
      </c>
      <c r="BW18" s="308" t="s">
        <v>67</v>
      </c>
      <c r="BX18" s="308" t="s">
        <v>67</v>
      </c>
      <c r="BY18" s="308" t="s">
        <v>67</v>
      </c>
      <c r="BZ18" s="308" t="s">
        <v>630</v>
      </c>
      <c r="CA18" s="308" t="s">
        <v>67</v>
      </c>
      <c r="CB18" s="308" t="s">
        <v>631</v>
      </c>
      <c r="CC18" s="308" t="s">
        <v>67</v>
      </c>
      <c r="CD18" s="308" t="s">
        <v>632</v>
      </c>
      <c r="CE18" s="308" t="s">
        <v>633</v>
      </c>
      <c r="CF18" s="308" t="s">
        <v>67</v>
      </c>
      <c r="CG18" s="308" t="s">
        <v>67</v>
      </c>
      <c r="CH18" s="308" t="s">
        <v>67</v>
      </c>
      <c r="CI18" s="308" t="s">
        <v>67</v>
      </c>
      <c r="CJ18" s="308" t="s">
        <v>67</v>
      </c>
      <c r="CK18" s="307" t="s">
        <v>634</v>
      </c>
      <c r="CY18" s="68"/>
    </row>
    <row r="19" spans="1:103" s="67" customFormat="1" ht="12.75" customHeight="1">
      <c r="A19" s="136" t="s">
        <v>181</v>
      </c>
      <c r="B19" s="306" t="s">
        <v>301</v>
      </c>
      <c r="C19" s="306" t="s">
        <v>302</v>
      </c>
      <c r="D19" s="306" t="s">
        <v>303</v>
      </c>
      <c r="E19" s="306" t="s">
        <v>635</v>
      </c>
      <c r="F19" s="306" t="s">
        <v>67</v>
      </c>
      <c r="G19" s="306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308" t="s">
        <v>67</v>
      </c>
      <c r="BC19" s="308" t="s">
        <v>67</v>
      </c>
      <c r="BD19" s="308" t="s">
        <v>67</v>
      </c>
      <c r="BE19" s="308" t="s">
        <v>67</v>
      </c>
      <c r="BF19" s="308" t="s">
        <v>67</v>
      </c>
      <c r="BG19" s="308" t="s">
        <v>67</v>
      </c>
      <c r="BH19" s="308" t="s">
        <v>67</v>
      </c>
      <c r="BI19" s="308" t="s">
        <v>67</v>
      </c>
      <c r="BJ19" s="308" t="s">
        <v>67</v>
      </c>
      <c r="BK19" s="308" t="s">
        <v>67</v>
      </c>
      <c r="BL19" s="308" t="s">
        <v>67</v>
      </c>
      <c r="BM19" s="308" t="s">
        <v>67</v>
      </c>
      <c r="BN19" s="308" t="s">
        <v>67</v>
      </c>
      <c r="BO19" s="308" t="s">
        <v>67</v>
      </c>
      <c r="BP19" s="308" t="s">
        <v>67</v>
      </c>
      <c r="BQ19" s="308" t="s">
        <v>67</v>
      </c>
      <c r="BR19" s="308" t="s">
        <v>67</v>
      </c>
      <c r="BS19" s="308" t="s">
        <v>67</v>
      </c>
      <c r="BT19" s="308" t="s">
        <v>67</v>
      </c>
      <c r="BU19" s="308" t="s">
        <v>67</v>
      </c>
      <c r="BV19" s="308" t="s">
        <v>67</v>
      </c>
      <c r="BW19" s="308" t="s">
        <v>67</v>
      </c>
      <c r="BX19" s="308" t="s">
        <v>67</v>
      </c>
      <c r="BY19" s="308" t="s">
        <v>67</v>
      </c>
      <c r="BZ19" s="308" t="s">
        <v>84</v>
      </c>
      <c r="CA19" s="308" t="s">
        <v>67</v>
      </c>
      <c r="CB19" s="308" t="s">
        <v>67</v>
      </c>
      <c r="CC19" s="308" t="s">
        <v>67</v>
      </c>
      <c r="CD19" s="308" t="s">
        <v>636</v>
      </c>
      <c r="CE19" s="308" t="s">
        <v>637</v>
      </c>
      <c r="CF19" s="308" t="s">
        <v>637</v>
      </c>
      <c r="CG19" s="308" t="s">
        <v>638</v>
      </c>
      <c r="CH19" s="308" t="s">
        <v>638</v>
      </c>
      <c r="CI19" s="308" t="s">
        <v>638</v>
      </c>
      <c r="CJ19" s="308" t="s">
        <v>639</v>
      </c>
      <c r="CK19" s="307" t="s">
        <v>640</v>
      </c>
      <c r="CY19" s="68"/>
    </row>
    <row r="20" spans="1:103" s="67" customFormat="1" ht="12.75" customHeight="1">
      <c r="A20" s="136">
        <v>0</v>
      </c>
      <c r="B20" s="306" t="s">
        <v>304</v>
      </c>
      <c r="C20" s="306" t="s">
        <v>641</v>
      </c>
      <c r="D20" s="306" t="s">
        <v>305</v>
      </c>
      <c r="E20" s="306" t="s">
        <v>67</v>
      </c>
      <c r="F20" s="306" t="s">
        <v>67</v>
      </c>
      <c r="G20" s="306" t="s">
        <v>67</v>
      </c>
      <c r="H20" s="308" t="s">
        <v>67</v>
      </c>
      <c r="I20" s="308" t="s">
        <v>67</v>
      </c>
      <c r="J20" s="308" t="s">
        <v>67</v>
      </c>
      <c r="K20" s="308" t="s">
        <v>67</v>
      </c>
      <c r="L20" s="308" t="s">
        <v>67</v>
      </c>
      <c r="M20" s="308" t="s">
        <v>67</v>
      </c>
      <c r="N20" s="308" t="s">
        <v>67</v>
      </c>
      <c r="O20" s="308" t="s">
        <v>67</v>
      </c>
      <c r="P20" s="308" t="s">
        <v>67</v>
      </c>
      <c r="Q20" s="308" t="s">
        <v>67</v>
      </c>
      <c r="R20" s="308" t="s">
        <v>67</v>
      </c>
      <c r="S20" s="308" t="s">
        <v>67</v>
      </c>
      <c r="T20" s="308" t="s">
        <v>67</v>
      </c>
      <c r="U20" s="308" t="s">
        <v>67</v>
      </c>
      <c r="V20" s="308" t="s">
        <v>67</v>
      </c>
      <c r="W20" s="308" t="s">
        <v>67</v>
      </c>
      <c r="X20" s="308" t="s">
        <v>67</v>
      </c>
      <c r="Y20" s="308" t="s">
        <v>67</v>
      </c>
      <c r="Z20" s="308" t="s">
        <v>67</v>
      </c>
      <c r="AA20" s="308" t="s">
        <v>67</v>
      </c>
      <c r="AB20" s="308" t="s">
        <v>67</v>
      </c>
      <c r="AC20" s="308" t="s">
        <v>67</v>
      </c>
      <c r="AD20" s="308" t="s">
        <v>67</v>
      </c>
      <c r="AE20" s="308" t="s">
        <v>67</v>
      </c>
      <c r="AF20" s="308" t="s">
        <v>67</v>
      </c>
      <c r="AG20" s="308" t="s">
        <v>67</v>
      </c>
      <c r="AH20" s="308" t="s">
        <v>67</v>
      </c>
      <c r="AI20" s="308" t="s">
        <v>67</v>
      </c>
      <c r="AJ20" s="308" t="s">
        <v>67</v>
      </c>
      <c r="AK20" s="308" t="s">
        <v>67</v>
      </c>
      <c r="AL20" s="308" t="s">
        <v>67</v>
      </c>
      <c r="AM20" s="308" t="s">
        <v>67</v>
      </c>
      <c r="AN20" s="308" t="s">
        <v>67</v>
      </c>
      <c r="AO20" s="308" t="s">
        <v>67</v>
      </c>
      <c r="AP20" s="308" t="s">
        <v>67</v>
      </c>
      <c r="AQ20" s="308" t="s">
        <v>67</v>
      </c>
      <c r="AR20" s="308" t="s">
        <v>67</v>
      </c>
      <c r="AS20" s="308" t="s">
        <v>67</v>
      </c>
      <c r="AT20" s="308" t="s">
        <v>67</v>
      </c>
      <c r="AU20" s="308" t="s">
        <v>67</v>
      </c>
      <c r="AV20" s="308" t="s">
        <v>67</v>
      </c>
      <c r="AW20" s="308" t="s">
        <v>67</v>
      </c>
      <c r="AX20" s="308" t="s">
        <v>67</v>
      </c>
      <c r="AY20" s="308" t="s">
        <v>67</v>
      </c>
      <c r="AZ20" s="308" t="s">
        <v>67</v>
      </c>
      <c r="BA20" s="308" t="s">
        <v>67</v>
      </c>
      <c r="BB20" s="308" t="s">
        <v>67</v>
      </c>
      <c r="BC20" s="308" t="s">
        <v>67</v>
      </c>
      <c r="BD20" s="308" t="s">
        <v>67</v>
      </c>
      <c r="BE20" s="308" t="s">
        <v>67</v>
      </c>
      <c r="BF20" s="308" t="s">
        <v>67</v>
      </c>
      <c r="BG20" s="308" t="s">
        <v>67</v>
      </c>
      <c r="BH20" s="308" t="s">
        <v>67</v>
      </c>
      <c r="BI20" s="308" t="s">
        <v>67</v>
      </c>
      <c r="BJ20" s="308" t="s">
        <v>67</v>
      </c>
      <c r="BK20" s="308" t="s">
        <v>67</v>
      </c>
      <c r="BL20" s="308" t="s">
        <v>67</v>
      </c>
      <c r="BM20" s="308" t="s">
        <v>67</v>
      </c>
      <c r="BN20" s="308" t="s">
        <v>67</v>
      </c>
      <c r="BO20" s="308" t="s">
        <v>67</v>
      </c>
      <c r="BP20" s="308" t="s">
        <v>67</v>
      </c>
      <c r="BQ20" s="308" t="s">
        <v>67</v>
      </c>
      <c r="BR20" s="308" t="s">
        <v>67</v>
      </c>
      <c r="BS20" s="308" t="s">
        <v>67</v>
      </c>
      <c r="BT20" s="308" t="s">
        <v>67</v>
      </c>
      <c r="BU20" s="308" t="s">
        <v>67</v>
      </c>
      <c r="BV20" s="308" t="s">
        <v>67</v>
      </c>
      <c r="BW20" s="308" t="s">
        <v>67</v>
      </c>
      <c r="BX20" s="308" t="s">
        <v>67</v>
      </c>
      <c r="BY20" s="308" t="s">
        <v>67</v>
      </c>
      <c r="BZ20" s="308" t="s">
        <v>67</v>
      </c>
      <c r="CA20" s="308" t="s">
        <v>67</v>
      </c>
      <c r="CB20" s="308" t="s">
        <v>67</v>
      </c>
      <c r="CC20" s="308" t="s">
        <v>67</v>
      </c>
      <c r="CD20" s="308" t="s">
        <v>67</v>
      </c>
      <c r="CE20" s="308" t="s">
        <v>67</v>
      </c>
      <c r="CF20" s="308" t="s">
        <v>67</v>
      </c>
      <c r="CG20" s="308" t="s">
        <v>642</v>
      </c>
      <c r="CH20" s="308" t="s">
        <v>643</v>
      </c>
      <c r="CI20" s="308" t="s">
        <v>644</v>
      </c>
      <c r="CJ20" s="308" t="s">
        <v>645</v>
      </c>
      <c r="CK20" s="307" t="s">
        <v>646</v>
      </c>
      <c r="CY20" s="68"/>
    </row>
    <row r="21" spans="1:103" s="67" customFormat="1" ht="12.75" customHeight="1">
      <c r="A21" s="136">
        <v>0</v>
      </c>
      <c r="B21" s="306" t="s">
        <v>311</v>
      </c>
      <c r="C21" s="306" t="s">
        <v>312</v>
      </c>
      <c r="D21" s="306" t="s">
        <v>313</v>
      </c>
      <c r="E21" s="306" t="s">
        <v>67</v>
      </c>
      <c r="F21" s="306" t="s">
        <v>67</v>
      </c>
      <c r="G21" s="306" t="s">
        <v>67</v>
      </c>
      <c r="H21" s="308" t="s">
        <v>67</v>
      </c>
      <c r="I21" s="308" t="s">
        <v>67</v>
      </c>
      <c r="J21" s="308" t="s">
        <v>67</v>
      </c>
      <c r="K21" s="308" t="s">
        <v>67</v>
      </c>
      <c r="L21" s="308" t="s">
        <v>67</v>
      </c>
      <c r="M21" s="308" t="s">
        <v>67</v>
      </c>
      <c r="N21" s="308" t="s">
        <v>67</v>
      </c>
      <c r="O21" s="308" t="s">
        <v>67</v>
      </c>
      <c r="P21" s="308" t="s">
        <v>67</v>
      </c>
      <c r="Q21" s="308" t="s">
        <v>67</v>
      </c>
      <c r="R21" s="308" t="s">
        <v>67</v>
      </c>
      <c r="S21" s="308" t="s">
        <v>67</v>
      </c>
      <c r="T21" s="308" t="s">
        <v>67</v>
      </c>
      <c r="U21" s="308" t="s">
        <v>67</v>
      </c>
      <c r="V21" s="308" t="s">
        <v>67</v>
      </c>
      <c r="W21" s="308" t="s">
        <v>67</v>
      </c>
      <c r="X21" s="308" t="s">
        <v>67</v>
      </c>
      <c r="Y21" s="308" t="s">
        <v>67</v>
      </c>
      <c r="Z21" s="308" t="s">
        <v>67</v>
      </c>
      <c r="AA21" s="308" t="s">
        <v>67</v>
      </c>
      <c r="AB21" s="308" t="s">
        <v>67</v>
      </c>
      <c r="AC21" s="308" t="s">
        <v>67</v>
      </c>
      <c r="AD21" s="308" t="s">
        <v>67</v>
      </c>
      <c r="AE21" s="308" t="s">
        <v>67</v>
      </c>
      <c r="AF21" s="308" t="s">
        <v>67</v>
      </c>
      <c r="AG21" s="308" t="s">
        <v>67</v>
      </c>
      <c r="AH21" s="308" t="s">
        <v>67</v>
      </c>
      <c r="AI21" s="308" t="s">
        <v>67</v>
      </c>
      <c r="AJ21" s="308" t="s">
        <v>67</v>
      </c>
      <c r="AK21" s="308" t="s">
        <v>67</v>
      </c>
      <c r="AL21" s="308" t="s">
        <v>67</v>
      </c>
      <c r="AM21" s="308" t="s">
        <v>67</v>
      </c>
      <c r="AN21" s="308" t="s">
        <v>67</v>
      </c>
      <c r="AO21" s="308" t="s">
        <v>67</v>
      </c>
      <c r="AP21" s="308" t="s">
        <v>67</v>
      </c>
      <c r="AQ21" s="308" t="s">
        <v>67</v>
      </c>
      <c r="AR21" s="308" t="s">
        <v>67</v>
      </c>
      <c r="AS21" s="308" t="s">
        <v>67</v>
      </c>
      <c r="AT21" s="308" t="s">
        <v>67</v>
      </c>
      <c r="AU21" s="308" t="s">
        <v>67</v>
      </c>
      <c r="AV21" s="308" t="s">
        <v>67</v>
      </c>
      <c r="AW21" s="308" t="s">
        <v>67</v>
      </c>
      <c r="AX21" s="308" t="s">
        <v>67</v>
      </c>
      <c r="AY21" s="308" t="s">
        <v>67</v>
      </c>
      <c r="AZ21" s="308" t="s">
        <v>67</v>
      </c>
      <c r="BA21" s="308" t="s">
        <v>67</v>
      </c>
      <c r="BB21" s="308" t="s">
        <v>67</v>
      </c>
      <c r="BC21" s="308" t="s">
        <v>67</v>
      </c>
      <c r="BD21" s="308" t="s">
        <v>67</v>
      </c>
      <c r="BE21" s="308" t="s">
        <v>67</v>
      </c>
      <c r="BF21" s="308" t="s">
        <v>67</v>
      </c>
      <c r="BG21" s="308" t="s">
        <v>67</v>
      </c>
      <c r="BH21" s="308" t="s">
        <v>67</v>
      </c>
      <c r="BI21" s="308" t="s">
        <v>67</v>
      </c>
      <c r="BJ21" s="308" t="s">
        <v>67</v>
      </c>
      <c r="BK21" s="308" t="s">
        <v>67</v>
      </c>
      <c r="BL21" s="308" t="s">
        <v>67</v>
      </c>
      <c r="BM21" s="308" t="s">
        <v>67</v>
      </c>
      <c r="BN21" s="308" t="s">
        <v>67</v>
      </c>
      <c r="BO21" s="308" t="s">
        <v>67</v>
      </c>
      <c r="BP21" s="308" t="s">
        <v>67</v>
      </c>
      <c r="BQ21" s="308" t="s">
        <v>67</v>
      </c>
      <c r="BR21" s="308" t="s">
        <v>67</v>
      </c>
      <c r="BS21" s="308" t="s">
        <v>67</v>
      </c>
      <c r="BT21" s="308" t="s">
        <v>67</v>
      </c>
      <c r="BU21" s="308" t="s">
        <v>67</v>
      </c>
      <c r="BV21" s="308" t="s">
        <v>67</v>
      </c>
      <c r="BW21" s="308" t="s">
        <v>67</v>
      </c>
      <c r="BX21" s="308" t="s">
        <v>67</v>
      </c>
      <c r="BY21" s="308" t="s">
        <v>67</v>
      </c>
      <c r="BZ21" s="308" t="s">
        <v>84</v>
      </c>
      <c r="CA21" s="308" t="s">
        <v>84</v>
      </c>
      <c r="CB21" s="308" t="s">
        <v>67</v>
      </c>
      <c r="CC21" s="308" t="s">
        <v>67</v>
      </c>
      <c r="CD21" s="308" t="s">
        <v>647</v>
      </c>
      <c r="CE21" s="308" t="s">
        <v>648</v>
      </c>
      <c r="CF21" s="308" t="s">
        <v>648</v>
      </c>
      <c r="CG21" s="308" t="s">
        <v>649</v>
      </c>
      <c r="CH21" s="308" t="s">
        <v>649</v>
      </c>
      <c r="CI21" s="308" t="s">
        <v>649</v>
      </c>
      <c r="CJ21" s="308" t="s">
        <v>650</v>
      </c>
      <c r="CK21" s="307" t="s">
        <v>651</v>
      </c>
      <c r="CY21" s="68"/>
    </row>
    <row r="22" spans="1:103" s="67" customFormat="1" ht="12.75" customHeight="1">
      <c r="A22" s="136">
        <v>0</v>
      </c>
      <c r="B22" s="306" t="s">
        <v>314</v>
      </c>
      <c r="C22" s="306" t="s">
        <v>652</v>
      </c>
      <c r="D22" s="306" t="s">
        <v>315</v>
      </c>
      <c r="E22" s="306" t="s">
        <v>67</v>
      </c>
      <c r="F22" s="306" t="s">
        <v>67</v>
      </c>
      <c r="G22" s="306" t="s">
        <v>67</v>
      </c>
      <c r="H22" s="308" t="s">
        <v>67</v>
      </c>
      <c r="I22" s="308" t="s">
        <v>67</v>
      </c>
      <c r="J22" s="308" t="s">
        <v>67</v>
      </c>
      <c r="K22" s="308" t="s">
        <v>67</v>
      </c>
      <c r="L22" s="308" t="s">
        <v>67</v>
      </c>
      <c r="M22" s="308" t="s">
        <v>67</v>
      </c>
      <c r="N22" s="308" t="s">
        <v>67</v>
      </c>
      <c r="O22" s="308" t="s">
        <v>67</v>
      </c>
      <c r="P22" s="308" t="s">
        <v>67</v>
      </c>
      <c r="Q22" s="308" t="s">
        <v>67</v>
      </c>
      <c r="R22" s="308" t="s">
        <v>67</v>
      </c>
      <c r="S22" s="308" t="s">
        <v>67</v>
      </c>
      <c r="T22" s="308" t="s">
        <v>67</v>
      </c>
      <c r="U22" s="308" t="s">
        <v>67</v>
      </c>
      <c r="V22" s="308" t="s">
        <v>67</v>
      </c>
      <c r="W22" s="308" t="s">
        <v>67</v>
      </c>
      <c r="X22" s="308" t="s">
        <v>67</v>
      </c>
      <c r="Y22" s="308" t="s">
        <v>67</v>
      </c>
      <c r="Z22" s="308" t="s">
        <v>67</v>
      </c>
      <c r="AA22" s="308" t="s">
        <v>67</v>
      </c>
      <c r="AB22" s="308" t="s">
        <v>67</v>
      </c>
      <c r="AC22" s="308" t="s">
        <v>67</v>
      </c>
      <c r="AD22" s="308" t="s">
        <v>67</v>
      </c>
      <c r="AE22" s="308" t="s">
        <v>67</v>
      </c>
      <c r="AF22" s="308" t="s">
        <v>67</v>
      </c>
      <c r="AG22" s="308" t="s">
        <v>67</v>
      </c>
      <c r="AH22" s="308" t="s">
        <v>67</v>
      </c>
      <c r="AI22" s="308" t="s">
        <v>67</v>
      </c>
      <c r="AJ22" s="308" t="s">
        <v>67</v>
      </c>
      <c r="AK22" s="308" t="s">
        <v>67</v>
      </c>
      <c r="AL22" s="308" t="s">
        <v>67</v>
      </c>
      <c r="AM22" s="308" t="s">
        <v>67</v>
      </c>
      <c r="AN22" s="308" t="s">
        <v>67</v>
      </c>
      <c r="AO22" s="308" t="s">
        <v>67</v>
      </c>
      <c r="AP22" s="308" t="s">
        <v>67</v>
      </c>
      <c r="AQ22" s="308" t="s">
        <v>67</v>
      </c>
      <c r="AR22" s="308" t="s">
        <v>67</v>
      </c>
      <c r="AS22" s="308" t="s">
        <v>67</v>
      </c>
      <c r="AT22" s="308" t="s">
        <v>67</v>
      </c>
      <c r="AU22" s="308" t="s">
        <v>67</v>
      </c>
      <c r="AV22" s="308" t="s">
        <v>67</v>
      </c>
      <c r="AW22" s="308" t="s">
        <v>67</v>
      </c>
      <c r="AX22" s="308" t="s">
        <v>67</v>
      </c>
      <c r="AY22" s="308" t="s">
        <v>67</v>
      </c>
      <c r="AZ22" s="308" t="s">
        <v>67</v>
      </c>
      <c r="BA22" s="308" t="s">
        <v>67</v>
      </c>
      <c r="BB22" s="308" t="s">
        <v>67</v>
      </c>
      <c r="BC22" s="308" t="s">
        <v>67</v>
      </c>
      <c r="BD22" s="308" t="s">
        <v>67</v>
      </c>
      <c r="BE22" s="308" t="s">
        <v>67</v>
      </c>
      <c r="BF22" s="308" t="s">
        <v>67</v>
      </c>
      <c r="BG22" s="308" t="s">
        <v>67</v>
      </c>
      <c r="BH22" s="308" t="s">
        <v>67</v>
      </c>
      <c r="BI22" s="308" t="s">
        <v>67</v>
      </c>
      <c r="BJ22" s="308" t="s">
        <v>67</v>
      </c>
      <c r="BK22" s="308" t="s">
        <v>67</v>
      </c>
      <c r="BL22" s="308" t="s">
        <v>67</v>
      </c>
      <c r="BM22" s="308" t="s">
        <v>67</v>
      </c>
      <c r="BN22" s="308" t="s">
        <v>67</v>
      </c>
      <c r="BO22" s="308" t="s">
        <v>67</v>
      </c>
      <c r="BP22" s="308" t="s">
        <v>67</v>
      </c>
      <c r="BQ22" s="308" t="s">
        <v>67</v>
      </c>
      <c r="BR22" s="308" t="s">
        <v>67</v>
      </c>
      <c r="BS22" s="308" t="s">
        <v>67</v>
      </c>
      <c r="BT22" s="308" t="s">
        <v>67</v>
      </c>
      <c r="BU22" s="308" t="s">
        <v>67</v>
      </c>
      <c r="BV22" s="308" t="s">
        <v>67</v>
      </c>
      <c r="BW22" s="308" t="s">
        <v>67</v>
      </c>
      <c r="BX22" s="308" t="s">
        <v>67</v>
      </c>
      <c r="BY22" s="308" t="s">
        <v>67</v>
      </c>
      <c r="BZ22" s="308" t="s">
        <v>84</v>
      </c>
      <c r="CA22" s="308" t="s">
        <v>84</v>
      </c>
      <c r="CB22" s="308" t="s">
        <v>67</v>
      </c>
      <c r="CC22" s="308" t="s">
        <v>67</v>
      </c>
      <c r="CD22" s="308" t="s">
        <v>84</v>
      </c>
      <c r="CE22" s="308" t="s">
        <v>67</v>
      </c>
      <c r="CF22" s="308" t="s">
        <v>84</v>
      </c>
      <c r="CG22" s="308" t="s">
        <v>653</v>
      </c>
      <c r="CH22" s="308" t="s">
        <v>654</v>
      </c>
      <c r="CI22" s="308" t="s">
        <v>655</v>
      </c>
      <c r="CJ22" s="308" t="s">
        <v>656</v>
      </c>
      <c r="CK22" s="307" t="s">
        <v>657</v>
      </c>
      <c r="CY22" s="68"/>
    </row>
    <row r="23" spans="1:103" s="67" customFormat="1" ht="12.75" customHeight="1">
      <c r="A23" s="136" t="s">
        <v>181</v>
      </c>
      <c r="B23" s="306" t="s">
        <v>306</v>
      </c>
      <c r="C23" s="306" t="s">
        <v>307</v>
      </c>
      <c r="D23" s="306" t="s">
        <v>308</v>
      </c>
      <c r="E23" s="306" t="s">
        <v>658</v>
      </c>
      <c r="F23" s="306" t="s">
        <v>67</v>
      </c>
      <c r="G23" s="306" t="s">
        <v>67</v>
      </c>
      <c r="H23" s="308" t="s">
        <v>67</v>
      </c>
      <c r="I23" s="308" t="s">
        <v>67</v>
      </c>
      <c r="J23" s="308" t="s">
        <v>67</v>
      </c>
      <c r="K23" s="308" t="s">
        <v>67</v>
      </c>
      <c r="L23" s="308" t="s">
        <v>67</v>
      </c>
      <c r="M23" s="308" t="s">
        <v>67</v>
      </c>
      <c r="N23" s="308" t="s">
        <v>67</v>
      </c>
      <c r="O23" s="308" t="s">
        <v>67</v>
      </c>
      <c r="P23" s="308" t="s">
        <v>67</v>
      </c>
      <c r="Q23" s="308" t="s">
        <v>67</v>
      </c>
      <c r="R23" s="308" t="s">
        <v>67</v>
      </c>
      <c r="S23" s="308" t="s">
        <v>67</v>
      </c>
      <c r="T23" s="308" t="s">
        <v>67</v>
      </c>
      <c r="U23" s="308" t="s">
        <v>67</v>
      </c>
      <c r="V23" s="308" t="s">
        <v>67</v>
      </c>
      <c r="W23" s="308" t="s">
        <v>67</v>
      </c>
      <c r="X23" s="308" t="s">
        <v>67</v>
      </c>
      <c r="Y23" s="308" t="s">
        <v>67</v>
      </c>
      <c r="Z23" s="308" t="s">
        <v>67</v>
      </c>
      <c r="AA23" s="308" t="s">
        <v>67</v>
      </c>
      <c r="AB23" s="308" t="s">
        <v>67</v>
      </c>
      <c r="AC23" s="308" t="s">
        <v>67</v>
      </c>
      <c r="AD23" s="308" t="s">
        <v>67</v>
      </c>
      <c r="AE23" s="308" t="s">
        <v>67</v>
      </c>
      <c r="AF23" s="308" t="s">
        <v>67</v>
      </c>
      <c r="AG23" s="308" t="s">
        <v>67</v>
      </c>
      <c r="AH23" s="308" t="s">
        <v>67</v>
      </c>
      <c r="AI23" s="308" t="s">
        <v>67</v>
      </c>
      <c r="AJ23" s="308" t="s">
        <v>67</v>
      </c>
      <c r="AK23" s="308" t="s">
        <v>67</v>
      </c>
      <c r="AL23" s="308" t="s">
        <v>67</v>
      </c>
      <c r="AM23" s="308" t="s">
        <v>67</v>
      </c>
      <c r="AN23" s="308" t="s">
        <v>67</v>
      </c>
      <c r="AO23" s="308" t="s">
        <v>67</v>
      </c>
      <c r="AP23" s="308" t="s">
        <v>67</v>
      </c>
      <c r="AQ23" s="308" t="s">
        <v>67</v>
      </c>
      <c r="AR23" s="308" t="s">
        <v>67</v>
      </c>
      <c r="AS23" s="308" t="s">
        <v>67</v>
      </c>
      <c r="AT23" s="308" t="s">
        <v>67</v>
      </c>
      <c r="AU23" s="308" t="s">
        <v>67</v>
      </c>
      <c r="AV23" s="308" t="s">
        <v>67</v>
      </c>
      <c r="AW23" s="308" t="s">
        <v>67</v>
      </c>
      <c r="AX23" s="308" t="s">
        <v>67</v>
      </c>
      <c r="AY23" s="308" t="s">
        <v>67</v>
      </c>
      <c r="AZ23" s="308" t="s">
        <v>67</v>
      </c>
      <c r="BA23" s="308" t="s">
        <v>67</v>
      </c>
      <c r="BB23" s="308" t="s">
        <v>67</v>
      </c>
      <c r="BC23" s="308" t="s">
        <v>67</v>
      </c>
      <c r="BD23" s="308" t="s">
        <v>67</v>
      </c>
      <c r="BE23" s="308" t="s">
        <v>67</v>
      </c>
      <c r="BF23" s="308" t="s">
        <v>67</v>
      </c>
      <c r="BG23" s="308" t="s">
        <v>67</v>
      </c>
      <c r="BH23" s="308" t="s">
        <v>67</v>
      </c>
      <c r="BI23" s="308" t="s">
        <v>67</v>
      </c>
      <c r="BJ23" s="308" t="s">
        <v>67</v>
      </c>
      <c r="BK23" s="308" t="s">
        <v>67</v>
      </c>
      <c r="BL23" s="308" t="s">
        <v>67</v>
      </c>
      <c r="BM23" s="308" t="s">
        <v>67</v>
      </c>
      <c r="BN23" s="308" t="s">
        <v>67</v>
      </c>
      <c r="BO23" s="308" t="s">
        <v>67</v>
      </c>
      <c r="BP23" s="308" t="s">
        <v>67</v>
      </c>
      <c r="BQ23" s="308" t="s">
        <v>67</v>
      </c>
      <c r="BR23" s="308" t="s">
        <v>67</v>
      </c>
      <c r="BS23" s="308" t="s">
        <v>67</v>
      </c>
      <c r="BT23" s="308" t="s">
        <v>67</v>
      </c>
      <c r="BU23" s="308" t="s">
        <v>67</v>
      </c>
      <c r="BV23" s="308" t="s">
        <v>67</v>
      </c>
      <c r="BW23" s="308" t="s">
        <v>67</v>
      </c>
      <c r="BX23" s="308" t="s">
        <v>67</v>
      </c>
      <c r="BY23" s="308" t="s">
        <v>67</v>
      </c>
      <c r="BZ23" s="308" t="s">
        <v>659</v>
      </c>
      <c r="CA23" s="308" t="s">
        <v>659</v>
      </c>
      <c r="CB23" s="308" t="s">
        <v>660</v>
      </c>
      <c r="CC23" s="308" t="s">
        <v>660</v>
      </c>
      <c r="CD23" s="308" t="s">
        <v>661</v>
      </c>
      <c r="CE23" s="308" t="s">
        <v>662</v>
      </c>
      <c r="CF23" s="308" t="s">
        <v>662</v>
      </c>
      <c r="CG23" s="308" t="s">
        <v>663</v>
      </c>
      <c r="CH23" s="308" t="s">
        <v>663</v>
      </c>
      <c r="CI23" s="308" t="s">
        <v>663</v>
      </c>
      <c r="CJ23" s="308" t="s">
        <v>656</v>
      </c>
      <c r="CK23" s="307" t="s">
        <v>664</v>
      </c>
      <c r="CY23" s="68"/>
    </row>
    <row r="24" spans="1:103" s="67" customFormat="1" ht="12.75" customHeight="1">
      <c r="A24" s="136">
        <v>0</v>
      </c>
      <c r="B24" s="306" t="s">
        <v>309</v>
      </c>
      <c r="C24" s="306" t="s">
        <v>665</v>
      </c>
      <c r="D24" s="306" t="s">
        <v>310</v>
      </c>
      <c r="E24" s="306" t="s">
        <v>67</v>
      </c>
      <c r="F24" s="306" t="s">
        <v>67</v>
      </c>
      <c r="G24" s="306" t="s">
        <v>67</v>
      </c>
      <c r="H24" s="308" t="s">
        <v>67</v>
      </c>
      <c r="I24" s="308" t="s">
        <v>67</v>
      </c>
      <c r="J24" s="308" t="s">
        <v>67</v>
      </c>
      <c r="K24" s="308" t="s">
        <v>67</v>
      </c>
      <c r="L24" s="308" t="s">
        <v>67</v>
      </c>
      <c r="M24" s="308" t="s">
        <v>67</v>
      </c>
      <c r="N24" s="308" t="s">
        <v>67</v>
      </c>
      <c r="O24" s="308" t="s">
        <v>67</v>
      </c>
      <c r="P24" s="308" t="s">
        <v>67</v>
      </c>
      <c r="Q24" s="308" t="s">
        <v>67</v>
      </c>
      <c r="R24" s="308" t="s">
        <v>67</v>
      </c>
      <c r="S24" s="308" t="s">
        <v>67</v>
      </c>
      <c r="T24" s="308" t="s">
        <v>67</v>
      </c>
      <c r="U24" s="308" t="s">
        <v>67</v>
      </c>
      <c r="V24" s="308" t="s">
        <v>67</v>
      </c>
      <c r="W24" s="308" t="s">
        <v>67</v>
      </c>
      <c r="X24" s="308" t="s">
        <v>67</v>
      </c>
      <c r="Y24" s="308" t="s">
        <v>67</v>
      </c>
      <c r="Z24" s="308" t="s">
        <v>67</v>
      </c>
      <c r="AA24" s="308" t="s">
        <v>67</v>
      </c>
      <c r="AB24" s="308" t="s">
        <v>67</v>
      </c>
      <c r="AC24" s="308" t="s">
        <v>67</v>
      </c>
      <c r="AD24" s="308" t="s">
        <v>67</v>
      </c>
      <c r="AE24" s="308" t="s">
        <v>67</v>
      </c>
      <c r="AF24" s="308" t="s">
        <v>67</v>
      </c>
      <c r="AG24" s="308" t="s">
        <v>67</v>
      </c>
      <c r="AH24" s="308" t="s">
        <v>67</v>
      </c>
      <c r="AI24" s="308" t="s">
        <v>67</v>
      </c>
      <c r="AJ24" s="308" t="s">
        <v>67</v>
      </c>
      <c r="AK24" s="308" t="s">
        <v>67</v>
      </c>
      <c r="AL24" s="308" t="s">
        <v>67</v>
      </c>
      <c r="AM24" s="308" t="s">
        <v>67</v>
      </c>
      <c r="AN24" s="308" t="s">
        <v>67</v>
      </c>
      <c r="AO24" s="308" t="s">
        <v>67</v>
      </c>
      <c r="AP24" s="308" t="s">
        <v>67</v>
      </c>
      <c r="AQ24" s="308" t="s">
        <v>67</v>
      </c>
      <c r="AR24" s="308" t="s">
        <v>67</v>
      </c>
      <c r="AS24" s="308" t="s">
        <v>67</v>
      </c>
      <c r="AT24" s="308" t="s">
        <v>67</v>
      </c>
      <c r="AU24" s="308" t="s">
        <v>67</v>
      </c>
      <c r="AV24" s="308" t="s">
        <v>67</v>
      </c>
      <c r="AW24" s="308" t="s">
        <v>67</v>
      </c>
      <c r="AX24" s="308" t="s">
        <v>67</v>
      </c>
      <c r="AY24" s="308" t="s">
        <v>67</v>
      </c>
      <c r="AZ24" s="308" t="s">
        <v>67</v>
      </c>
      <c r="BA24" s="308" t="s">
        <v>67</v>
      </c>
      <c r="BB24" s="308" t="s">
        <v>67</v>
      </c>
      <c r="BC24" s="308" t="s">
        <v>67</v>
      </c>
      <c r="BD24" s="308" t="s">
        <v>67</v>
      </c>
      <c r="BE24" s="308" t="s">
        <v>67</v>
      </c>
      <c r="BF24" s="308" t="s">
        <v>67</v>
      </c>
      <c r="BG24" s="308" t="s">
        <v>67</v>
      </c>
      <c r="BH24" s="308" t="s">
        <v>67</v>
      </c>
      <c r="BI24" s="308" t="s">
        <v>67</v>
      </c>
      <c r="BJ24" s="308" t="s">
        <v>67</v>
      </c>
      <c r="BK24" s="308" t="s">
        <v>67</v>
      </c>
      <c r="BL24" s="308" t="s">
        <v>67</v>
      </c>
      <c r="BM24" s="308" t="s">
        <v>67</v>
      </c>
      <c r="BN24" s="308" t="s">
        <v>67</v>
      </c>
      <c r="BO24" s="308" t="s">
        <v>67</v>
      </c>
      <c r="BP24" s="308" t="s">
        <v>67</v>
      </c>
      <c r="BQ24" s="308" t="s">
        <v>67</v>
      </c>
      <c r="BR24" s="308" t="s">
        <v>67</v>
      </c>
      <c r="BS24" s="308" t="s">
        <v>67</v>
      </c>
      <c r="BT24" s="308" t="s">
        <v>67</v>
      </c>
      <c r="BU24" s="308" t="s">
        <v>67</v>
      </c>
      <c r="BV24" s="308" t="s">
        <v>67</v>
      </c>
      <c r="BW24" s="308" t="s">
        <v>67</v>
      </c>
      <c r="BX24" s="308" t="s">
        <v>67</v>
      </c>
      <c r="BY24" s="308" t="s">
        <v>67</v>
      </c>
      <c r="BZ24" s="308" t="s">
        <v>666</v>
      </c>
      <c r="CA24" s="308" t="s">
        <v>84</v>
      </c>
      <c r="CB24" s="308" t="s">
        <v>667</v>
      </c>
      <c r="CC24" s="308" t="s">
        <v>84</v>
      </c>
      <c r="CD24" s="308" t="s">
        <v>668</v>
      </c>
      <c r="CE24" s="308" t="s">
        <v>669</v>
      </c>
      <c r="CF24" s="308" t="s">
        <v>670</v>
      </c>
      <c r="CG24" s="308" t="s">
        <v>671</v>
      </c>
      <c r="CH24" s="308" t="s">
        <v>267</v>
      </c>
      <c r="CI24" s="308" t="s">
        <v>84</v>
      </c>
      <c r="CJ24" s="308" t="s">
        <v>672</v>
      </c>
      <c r="CK24" s="307" t="s">
        <v>673</v>
      </c>
      <c r="CY24" s="68"/>
    </row>
    <row r="25" spans="1:103" s="67" customFormat="1" ht="12.75" customHeight="1">
      <c r="A25" s="136" t="s">
        <v>181</v>
      </c>
      <c r="B25" s="306" t="s">
        <v>316</v>
      </c>
      <c r="C25" s="306" t="s">
        <v>317</v>
      </c>
      <c r="D25" s="306" t="s">
        <v>318</v>
      </c>
      <c r="E25" s="306" t="s">
        <v>674</v>
      </c>
      <c r="F25" s="306" t="s">
        <v>67</v>
      </c>
      <c r="G25" s="306" t="s">
        <v>67</v>
      </c>
      <c r="H25" s="308" t="s">
        <v>67</v>
      </c>
      <c r="I25" s="308" t="s">
        <v>67</v>
      </c>
      <c r="J25" s="308" t="s">
        <v>67</v>
      </c>
      <c r="K25" s="308" t="s">
        <v>67</v>
      </c>
      <c r="L25" s="308" t="s">
        <v>67</v>
      </c>
      <c r="M25" s="308" t="s">
        <v>67</v>
      </c>
      <c r="N25" s="308" t="s">
        <v>67</v>
      </c>
      <c r="O25" s="308" t="s">
        <v>67</v>
      </c>
      <c r="P25" s="308" t="s">
        <v>67</v>
      </c>
      <c r="Q25" s="308" t="s">
        <v>67</v>
      </c>
      <c r="R25" s="308" t="s">
        <v>67</v>
      </c>
      <c r="S25" s="308" t="s">
        <v>67</v>
      </c>
      <c r="T25" s="308" t="s">
        <v>67</v>
      </c>
      <c r="U25" s="308" t="s">
        <v>67</v>
      </c>
      <c r="V25" s="308" t="s">
        <v>67</v>
      </c>
      <c r="W25" s="308" t="s">
        <v>67</v>
      </c>
      <c r="X25" s="308" t="s">
        <v>67</v>
      </c>
      <c r="Y25" s="308" t="s">
        <v>67</v>
      </c>
      <c r="Z25" s="308" t="s">
        <v>67</v>
      </c>
      <c r="AA25" s="308" t="s">
        <v>67</v>
      </c>
      <c r="AB25" s="308" t="s">
        <v>67</v>
      </c>
      <c r="AC25" s="308" t="s">
        <v>67</v>
      </c>
      <c r="AD25" s="308" t="s">
        <v>67</v>
      </c>
      <c r="AE25" s="308" t="s">
        <v>67</v>
      </c>
      <c r="AF25" s="308" t="s">
        <v>67</v>
      </c>
      <c r="AG25" s="308" t="s">
        <v>67</v>
      </c>
      <c r="AH25" s="308" t="s">
        <v>67</v>
      </c>
      <c r="AI25" s="308" t="s">
        <v>67</v>
      </c>
      <c r="AJ25" s="308" t="s">
        <v>67</v>
      </c>
      <c r="AK25" s="308" t="s">
        <v>67</v>
      </c>
      <c r="AL25" s="308" t="s">
        <v>67</v>
      </c>
      <c r="AM25" s="308" t="s">
        <v>67</v>
      </c>
      <c r="AN25" s="308" t="s">
        <v>67</v>
      </c>
      <c r="AO25" s="308" t="s">
        <v>67</v>
      </c>
      <c r="AP25" s="308" t="s">
        <v>67</v>
      </c>
      <c r="AQ25" s="308" t="s">
        <v>67</v>
      </c>
      <c r="AR25" s="308" t="s">
        <v>67</v>
      </c>
      <c r="AS25" s="308" t="s">
        <v>67</v>
      </c>
      <c r="AT25" s="308" t="s">
        <v>67</v>
      </c>
      <c r="AU25" s="308" t="s">
        <v>67</v>
      </c>
      <c r="AV25" s="308" t="s">
        <v>67</v>
      </c>
      <c r="AW25" s="308" t="s">
        <v>67</v>
      </c>
      <c r="AX25" s="308" t="s">
        <v>67</v>
      </c>
      <c r="AY25" s="308" t="s">
        <v>67</v>
      </c>
      <c r="AZ25" s="308" t="s">
        <v>67</v>
      </c>
      <c r="BA25" s="308" t="s">
        <v>67</v>
      </c>
      <c r="BB25" s="308" t="s">
        <v>67</v>
      </c>
      <c r="BC25" s="308" t="s">
        <v>67</v>
      </c>
      <c r="BD25" s="308" t="s">
        <v>67</v>
      </c>
      <c r="BE25" s="308" t="s">
        <v>67</v>
      </c>
      <c r="BF25" s="308" t="s">
        <v>67</v>
      </c>
      <c r="BG25" s="308" t="s">
        <v>67</v>
      </c>
      <c r="BH25" s="308" t="s">
        <v>67</v>
      </c>
      <c r="BI25" s="308" t="s">
        <v>67</v>
      </c>
      <c r="BJ25" s="308" t="s">
        <v>67</v>
      </c>
      <c r="BK25" s="308" t="s">
        <v>67</v>
      </c>
      <c r="BL25" s="308" t="s">
        <v>67</v>
      </c>
      <c r="BM25" s="308" t="s">
        <v>67</v>
      </c>
      <c r="BN25" s="308" t="s">
        <v>67</v>
      </c>
      <c r="BO25" s="308" t="s">
        <v>67</v>
      </c>
      <c r="BP25" s="308" t="s">
        <v>67</v>
      </c>
      <c r="BQ25" s="308" t="s">
        <v>67</v>
      </c>
      <c r="BR25" s="308" t="s">
        <v>67</v>
      </c>
      <c r="BS25" s="308" t="s">
        <v>67</v>
      </c>
      <c r="BT25" s="308" t="s">
        <v>67</v>
      </c>
      <c r="BU25" s="308" t="s">
        <v>67</v>
      </c>
      <c r="BV25" s="308" t="s">
        <v>67</v>
      </c>
      <c r="BW25" s="308" t="s">
        <v>67</v>
      </c>
      <c r="BX25" s="308" t="s">
        <v>67</v>
      </c>
      <c r="BY25" s="308" t="s">
        <v>67</v>
      </c>
      <c r="BZ25" s="308" t="s">
        <v>666</v>
      </c>
      <c r="CA25" s="308" t="s">
        <v>666</v>
      </c>
      <c r="CB25" s="308" t="s">
        <v>667</v>
      </c>
      <c r="CC25" s="308" t="s">
        <v>667</v>
      </c>
      <c r="CD25" s="308" t="s">
        <v>661</v>
      </c>
      <c r="CE25" s="308" t="s">
        <v>675</v>
      </c>
      <c r="CF25" s="308" t="s">
        <v>675</v>
      </c>
      <c r="CG25" s="308" t="s">
        <v>676</v>
      </c>
      <c r="CH25" s="308" t="s">
        <v>676</v>
      </c>
      <c r="CI25" s="308" t="s">
        <v>676</v>
      </c>
      <c r="CJ25" s="308" t="s">
        <v>677</v>
      </c>
      <c r="CK25" s="307" t="s">
        <v>678</v>
      </c>
      <c r="CY25" s="68"/>
    </row>
    <row r="26" spans="1:103" s="67" customFormat="1" ht="12.75" customHeight="1">
      <c r="A26" s="136">
        <v>0</v>
      </c>
      <c r="B26" s="306" t="s">
        <v>319</v>
      </c>
      <c r="C26" s="306" t="s">
        <v>679</v>
      </c>
      <c r="D26" s="306" t="s">
        <v>320</v>
      </c>
      <c r="E26" s="306" t="s">
        <v>67</v>
      </c>
      <c r="F26" s="306" t="s">
        <v>67</v>
      </c>
      <c r="G26" s="306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308" t="s">
        <v>67</v>
      </c>
      <c r="BC26" s="308" t="s">
        <v>67</v>
      </c>
      <c r="BD26" s="308" t="s">
        <v>67</v>
      </c>
      <c r="BE26" s="308" t="s">
        <v>67</v>
      </c>
      <c r="BF26" s="308" t="s">
        <v>67</v>
      </c>
      <c r="BG26" s="308" t="s">
        <v>67</v>
      </c>
      <c r="BH26" s="308" t="s">
        <v>67</v>
      </c>
      <c r="BI26" s="308" t="s">
        <v>67</v>
      </c>
      <c r="BJ26" s="308" t="s">
        <v>67</v>
      </c>
      <c r="BK26" s="308" t="s">
        <v>67</v>
      </c>
      <c r="BL26" s="308" t="s">
        <v>67</v>
      </c>
      <c r="BM26" s="308" t="s">
        <v>67</v>
      </c>
      <c r="BN26" s="308" t="s">
        <v>67</v>
      </c>
      <c r="BO26" s="308" t="s">
        <v>67</v>
      </c>
      <c r="BP26" s="308" t="s">
        <v>67</v>
      </c>
      <c r="BQ26" s="308" t="s">
        <v>67</v>
      </c>
      <c r="BR26" s="308" t="s">
        <v>67</v>
      </c>
      <c r="BS26" s="308" t="s">
        <v>67</v>
      </c>
      <c r="BT26" s="308" t="s">
        <v>67</v>
      </c>
      <c r="BU26" s="308" t="s">
        <v>67</v>
      </c>
      <c r="BV26" s="308" t="s">
        <v>67</v>
      </c>
      <c r="BW26" s="308" t="s">
        <v>67</v>
      </c>
      <c r="BX26" s="308" t="s">
        <v>67</v>
      </c>
      <c r="BY26" s="308" t="s">
        <v>67</v>
      </c>
      <c r="BZ26" s="308" t="s">
        <v>84</v>
      </c>
      <c r="CA26" s="308" t="s">
        <v>84</v>
      </c>
      <c r="CB26" s="308" t="s">
        <v>84</v>
      </c>
      <c r="CC26" s="308" t="s">
        <v>84</v>
      </c>
      <c r="CD26" s="308" t="s">
        <v>680</v>
      </c>
      <c r="CE26" s="308" t="s">
        <v>681</v>
      </c>
      <c r="CF26" s="308" t="s">
        <v>682</v>
      </c>
      <c r="CG26" s="308" t="s">
        <v>670</v>
      </c>
      <c r="CH26" s="308" t="s">
        <v>683</v>
      </c>
      <c r="CI26" s="308" t="s">
        <v>84</v>
      </c>
      <c r="CJ26" s="308" t="s">
        <v>684</v>
      </c>
      <c r="CK26" s="307" t="s">
        <v>685</v>
      </c>
      <c r="CY26" s="68"/>
    </row>
    <row r="27" spans="1:103" s="67" customFormat="1" ht="12.75" customHeight="1">
      <c r="A27" s="136" t="s">
        <v>181</v>
      </c>
      <c r="B27" s="306" t="s">
        <v>686</v>
      </c>
      <c r="C27" s="306" t="s">
        <v>687</v>
      </c>
      <c r="D27" s="306" t="s">
        <v>688</v>
      </c>
      <c r="E27" s="306" t="s">
        <v>380</v>
      </c>
      <c r="F27" s="306" t="s">
        <v>67</v>
      </c>
      <c r="G27" s="306" t="s">
        <v>67</v>
      </c>
      <c r="H27" s="308" t="s">
        <v>67</v>
      </c>
      <c r="I27" s="308" t="s">
        <v>67</v>
      </c>
      <c r="J27" s="308" t="s">
        <v>67</v>
      </c>
      <c r="K27" s="308" t="s">
        <v>67</v>
      </c>
      <c r="L27" s="308" t="s">
        <v>67</v>
      </c>
      <c r="M27" s="308" t="s">
        <v>67</v>
      </c>
      <c r="N27" s="308" t="s">
        <v>67</v>
      </c>
      <c r="O27" s="308" t="s">
        <v>67</v>
      </c>
      <c r="P27" s="308" t="s">
        <v>67</v>
      </c>
      <c r="Q27" s="308" t="s">
        <v>67</v>
      </c>
      <c r="R27" s="308" t="s">
        <v>67</v>
      </c>
      <c r="S27" s="308" t="s">
        <v>67</v>
      </c>
      <c r="T27" s="308" t="s">
        <v>67</v>
      </c>
      <c r="U27" s="308" t="s">
        <v>67</v>
      </c>
      <c r="V27" s="308" t="s">
        <v>67</v>
      </c>
      <c r="W27" s="308" t="s">
        <v>67</v>
      </c>
      <c r="X27" s="308" t="s">
        <v>67</v>
      </c>
      <c r="Y27" s="308" t="s">
        <v>67</v>
      </c>
      <c r="Z27" s="308" t="s">
        <v>67</v>
      </c>
      <c r="AA27" s="308" t="s">
        <v>67</v>
      </c>
      <c r="AB27" s="308" t="s">
        <v>67</v>
      </c>
      <c r="AC27" s="308" t="s">
        <v>67</v>
      </c>
      <c r="AD27" s="308" t="s">
        <v>67</v>
      </c>
      <c r="AE27" s="308" t="s">
        <v>67</v>
      </c>
      <c r="AF27" s="308" t="s">
        <v>67</v>
      </c>
      <c r="AG27" s="308" t="s">
        <v>67</v>
      </c>
      <c r="AH27" s="308" t="s">
        <v>67</v>
      </c>
      <c r="AI27" s="308" t="s">
        <v>67</v>
      </c>
      <c r="AJ27" s="308" t="s">
        <v>67</v>
      </c>
      <c r="AK27" s="308" t="s">
        <v>67</v>
      </c>
      <c r="AL27" s="308" t="s">
        <v>67</v>
      </c>
      <c r="AM27" s="308" t="s">
        <v>67</v>
      </c>
      <c r="AN27" s="308" t="s">
        <v>67</v>
      </c>
      <c r="AO27" s="308" t="s">
        <v>67</v>
      </c>
      <c r="AP27" s="308" t="s">
        <v>67</v>
      </c>
      <c r="AQ27" s="308" t="s">
        <v>67</v>
      </c>
      <c r="AR27" s="308" t="s">
        <v>67</v>
      </c>
      <c r="AS27" s="308" t="s">
        <v>67</v>
      </c>
      <c r="AT27" s="308" t="s">
        <v>67</v>
      </c>
      <c r="AU27" s="308" t="s">
        <v>67</v>
      </c>
      <c r="AV27" s="308" t="s">
        <v>67</v>
      </c>
      <c r="AW27" s="308" t="s">
        <v>67</v>
      </c>
      <c r="AX27" s="308" t="s">
        <v>67</v>
      </c>
      <c r="AY27" s="308" t="s">
        <v>67</v>
      </c>
      <c r="AZ27" s="308" t="s">
        <v>67</v>
      </c>
      <c r="BA27" s="308" t="s">
        <v>67</v>
      </c>
      <c r="BB27" s="308" t="s">
        <v>67</v>
      </c>
      <c r="BC27" s="308" t="s">
        <v>67</v>
      </c>
      <c r="BD27" s="308" t="s">
        <v>67</v>
      </c>
      <c r="BE27" s="308" t="s">
        <v>67</v>
      </c>
      <c r="BF27" s="308" t="s">
        <v>67</v>
      </c>
      <c r="BG27" s="308" t="s">
        <v>67</v>
      </c>
      <c r="BH27" s="308" t="s">
        <v>67</v>
      </c>
      <c r="BI27" s="308" t="s">
        <v>67</v>
      </c>
      <c r="BJ27" s="308" t="s">
        <v>67</v>
      </c>
      <c r="BK27" s="308" t="s">
        <v>67</v>
      </c>
      <c r="BL27" s="308" t="s">
        <v>67</v>
      </c>
      <c r="BM27" s="308" t="s">
        <v>67</v>
      </c>
      <c r="BN27" s="308" t="s">
        <v>67</v>
      </c>
      <c r="BO27" s="308" t="s">
        <v>67</v>
      </c>
      <c r="BP27" s="308" t="s">
        <v>67</v>
      </c>
      <c r="BQ27" s="308" t="s">
        <v>67</v>
      </c>
      <c r="BR27" s="308" t="s">
        <v>67</v>
      </c>
      <c r="BS27" s="308" t="s">
        <v>67</v>
      </c>
      <c r="BT27" s="308" t="s">
        <v>67</v>
      </c>
      <c r="BU27" s="308" t="s">
        <v>689</v>
      </c>
      <c r="BV27" s="308" t="s">
        <v>67</v>
      </c>
      <c r="BW27" s="308" t="s">
        <v>689</v>
      </c>
      <c r="BX27" s="308" t="s">
        <v>67</v>
      </c>
      <c r="BY27" s="308" t="s">
        <v>67</v>
      </c>
      <c r="BZ27" s="308" t="s">
        <v>690</v>
      </c>
      <c r="CA27" s="308" t="s">
        <v>67</v>
      </c>
      <c r="CB27" s="308" t="s">
        <v>690</v>
      </c>
      <c r="CC27" s="308" t="s">
        <v>67</v>
      </c>
      <c r="CD27" s="308" t="s">
        <v>691</v>
      </c>
      <c r="CE27" s="308" t="s">
        <v>692</v>
      </c>
      <c r="CF27" s="308" t="s">
        <v>67</v>
      </c>
      <c r="CG27" s="308" t="s">
        <v>67</v>
      </c>
      <c r="CH27" s="308" t="s">
        <v>67</v>
      </c>
      <c r="CI27" s="308" t="s">
        <v>67</v>
      </c>
      <c r="CJ27" s="308" t="s">
        <v>67</v>
      </c>
      <c r="CK27" s="307" t="s">
        <v>693</v>
      </c>
      <c r="CY27" s="68"/>
    </row>
    <row r="28" spans="1:103" s="67" customFormat="1" ht="12.75" customHeight="1">
      <c r="A28" s="136" t="s">
        <v>181</v>
      </c>
      <c r="B28" s="306" t="s">
        <v>694</v>
      </c>
      <c r="C28" s="306" t="s">
        <v>695</v>
      </c>
      <c r="D28" s="306" t="s">
        <v>696</v>
      </c>
      <c r="E28" s="306" t="s">
        <v>697</v>
      </c>
      <c r="F28" s="306" t="s">
        <v>67</v>
      </c>
      <c r="G28" s="306" t="s">
        <v>67</v>
      </c>
      <c r="H28" s="308" t="s">
        <v>67</v>
      </c>
      <c r="I28" s="308" t="s">
        <v>67</v>
      </c>
      <c r="J28" s="308" t="s">
        <v>67</v>
      </c>
      <c r="K28" s="308" t="s">
        <v>67</v>
      </c>
      <c r="L28" s="308" t="s">
        <v>67</v>
      </c>
      <c r="M28" s="308" t="s">
        <v>67</v>
      </c>
      <c r="N28" s="308" t="s">
        <v>67</v>
      </c>
      <c r="O28" s="308" t="s">
        <v>67</v>
      </c>
      <c r="P28" s="308" t="s">
        <v>67</v>
      </c>
      <c r="Q28" s="308" t="s">
        <v>67</v>
      </c>
      <c r="R28" s="308" t="s">
        <v>67</v>
      </c>
      <c r="S28" s="308" t="s">
        <v>67</v>
      </c>
      <c r="T28" s="308" t="s">
        <v>67</v>
      </c>
      <c r="U28" s="308" t="s">
        <v>67</v>
      </c>
      <c r="V28" s="308" t="s">
        <v>67</v>
      </c>
      <c r="W28" s="308" t="s">
        <v>67</v>
      </c>
      <c r="X28" s="308" t="s">
        <v>67</v>
      </c>
      <c r="Y28" s="308" t="s">
        <v>67</v>
      </c>
      <c r="Z28" s="308" t="s">
        <v>67</v>
      </c>
      <c r="AA28" s="308" t="s">
        <v>67</v>
      </c>
      <c r="AB28" s="308" t="s">
        <v>67</v>
      </c>
      <c r="AC28" s="308" t="s">
        <v>67</v>
      </c>
      <c r="AD28" s="308" t="s">
        <v>67</v>
      </c>
      <c r="AE28" s="308" t="s">
        <v>67</v>
      </c>
      <c r="AF28" s="308" t="s">
        <v>67</v>
      </c>
      <c r="AG28" s="308" t="s">
        <v>67</v>
      </c>
      <c r="AH28" s="308" t="s">
        <v>67</v>
      </c>
      <c r="AI28" s="308" t="s">
        <v>67</v>
      </c>
      <c r="AJ28" s="308" t="s">
        <v>67</v>
      </c>
      <c r="AK28" s="308" t="s">
        <v>67</v>
      </c>
      <c r="AL28" s="308" t="s">
        <v>67</v>
      </c>
      <c r="AM28" s="308" t="s">
        <v>67</v>
      </c>
      <c r="AN28" s="308" t="s">
        <v>67</v>
      </c>
      <c r="AO28" s="308" t="s">
        <v>67</v>
      </c>
      <c r="AP28" s="308" t="s">
        <v>67</v>
      </c>
      <c r="AQ28" s="308" t="s">
        <v>67</v>
      </c>
      <c r="AR28" s="308" t="s">
        <v>67</v>
      </c>
      <c r="AS28" s="308" t="s">
        <v>67</v>
      </c>
      <c r="AT28" s="308" t="s">
        <v>67</v>
      </c>
      <c r="AU28" s="308" t="s">
        <v>67</v>
      </c>
      <c r="AV28" s="308" t="s">
        <v>67</v>
      </c>
      <c r="AW28" s="308" t="s">
        <v>67</v>
      </c>
      <c r="AX28" s="308" t="s">
        <v>67</v>
      </c>
      <c r="AY28" s="308" t="s">
        <v>67</v>
      </c>
      <c r="AZ28" s="308" t="s">
        <v>67</v>
      </c>
      <c r="BA28" s="308" t="s">
        <v>67</v>
      </c>
      <c r="BB28" s="308" t="s">
        <v>67</v>
      </c>
      <c r="BC28" s="308" t="s">
        <v>67</v>
      </c>
      <c r="BD28" s="308" t="s">
        <v>67</v>
      </c>
      <c r="BE28" s="308" t="s">
        <v>67</v>
      </c>
      <c r="BF28" s="308" t="s">
        <v>67</v>
      </c>
      <c r="BG28" s="308" t="s">
        <v>67</v>
      </c>
      <c r="BH28" s="308" t="s">
        <v>67</v>
      </c>
      <c r="BI28" s="308" t="s">
        <v>67</v>
      </c>
      <c r="BJ28" s="308" t="s">
        <v>67</v>
      </c>
      <c r="BK28" s="308" t="s">
        <v>67</v>
      </c>
      <c r="BL28" s="308" t="s">
        <v>67</v>
      </c>
      <c r="BM28" s="308" t="s">
        <v>67</v>
      </c>
      <c r="BN28" s="308" t="s">
        <v>67</v>
      </c>
      <c r="BO28" s="308" t="s">
        <v>67</v>
      </c>
      <c r="BP28" s="308" t="s">
        <v>67</v>
      </c>
      <c r="BQ28" s="308" t="s">
        <v>67</v>
      </c>
      <c r="BR28" s="308" t="s">
        <v>67</v>
      </c>
      <c r="BS28" s="308" t="s">
        <v>67</v>
      </c>
      <c r="BT28" s="308" t="s">
        <v>67</v>
      </c>
      <c r="BU28" s="308" t="s">
        <v>67</v>
      </c>
      <c r="BV28" s="308" t="s">
        <v>67</v>
      </c>
      <c r="BW28" s="308" t="s">
        <v>67</v>
      </c>
      <c r="BX28" s="308" t="s">
        <v>67</v>
      </c>
      <c r="BY28" s="308" t="s">
        <v>67</v>
      </c>
      <c r="BZ28" s="308" t="s">
        <v>268</v>
      </c>
      <c r="CA28" s="308" t="s">
        <v>67</v>
      </c>
      <c r="CB28" s="308" t="s">
        <v>268</v>
      </c>
      <c r="CC28" s="308" t="s">
        <v>67</v>
      </c>
      <c r="CD28" s="308" t="s">
        <v>698</v>
      </c>
      <c r="CE28" s="308" t="s">
        <v>206</v>
      </c>
      <c r="CF28" s="308" t="s">
        <v>67</v>
      </c>
      <c r="CG28" s="308" t="s">
        <v>67</v>
      </c>
      <c r="CH28" s="308" t="s">
        <v>67</v>
      </c>
      <c r="CI28" s="308" t="s">
        <v>67</v>
      </c>
      <c r="CJ28" s="308" t="s">
        <v>67</v>
      </c>
      <c r="CK28" s="307" t="s">
        <v>699</v>
      </c>
      <c r="CY28" s="68"/>
    </row>
    <row r="29" spans="1:103" s="67" customFormat="1" ht="12.75" customHeight="1">
      <c r="A29" s="136">
        <v>0</v>
      </c>
      <c r="B29" s="306" t="s">
        <v>700</v>
      </c>
      <c r="C29" s="306" t="s">
        <v>701</v>
      </c>
      <c r="D29" s="306" t="s">
        <v>702</v>
      </c>
      <c r="E29" s="306" t="s">
        <v>67</v>
      </c>
      <c r="F29" s="306" t="s">
        <v>67</v>
      </c>
      <c r="G29" s="306" t="s">
        <v>67</v>
      </c>
      <c r="H29" s="308" t="s">
        <v>67</v>
      </c>
      <c r="I29" s="308" t="s">
        <v>67</v>
      </c>
      <c r="J29" s="308" t="s">
        <v>67</v>
      </c>
      <c r="K29" s="308" t="s">
        <v>67</v>
      </c>
      <c r="L29" s="308" t="s">
        <v>67</v>
      </c>
      <c r="M29" s="308" t="s">
        <v>67</v>
      </c>
      <c r="N29" s="308" t="s">
        <v>67</v>
      </c>
      <c r="O29" s="308" t="s">
        <v>67</v>
      </c>
      <c r="P29" s="308" t="s">
        <v>67</v>
      </c>
      <c r="Q29" s="308" t="s">
        <v>67</v>
      </c>
      <c r="R29" s="308" t="s">
        <v>67</v>
      </c>
      <c r="S29" s="308" t="s">
        <v>67</v>
      </c>
      <c r="T29" s="308" t="s">
        <v>67</v>
      </c>
      <c r="U29" s="308" t="s">
        <v>67</v>
      </c>
      <c r="V29" s="308" t="s">
        <v>67</v>
      </c>
      <c r="W29" s="308" t="s">
        <v>67</v>
      </c>
      <c r="X29" s="308" t="s">
        <v>67</v>
      </c>
      <c r="Y29" s="308" t="s">
        <v>67</v>
      </c>
      <c r="Z29" s="308" t="s">
        <v>67</v>
      </c>
      <c r="AA29" s="308" t="s">
        <v>67</v>
      </c>
      <c r="AB29" s="308" t="s">
        <v>67</v>
      </c>
      <c r="AC29" s="308" t="s">
        <v>67</v>
      </c>
      <c r="AD29" s="308" t="s">
        <v>67</v>
      </c>
      <c r="AE29" s="308" t="s">
        <v>67</v>
      </c>
      <c r="AF29" s="308" t="s">
        <v>67</v>
      </c>
      <c r="AG29" s="308" t="s">
        <v>67</v>
      </c>
      <c r="AH29" s="308" t="s">
        <v>67</v>
      </c>
      <c r="AI29" s="308" t="s">
        <v>67</v>
      </c>
      <c r="AJ29" s="308" t="s">
        <v>67</v>
      </c>
      <c r="AK29" s="308" t="s">
        <v>67</v>
      </c>
      <c r="AL29" s="308" t="s">
        <v>67</v>
      </c>
      <c r="AM29" s="308" t="s">
        <v>67</v>
      </c>
      <c r="AN29" s="308" t="s">
        <v>67</v>
      </c>
      <c r="AO29" s="308" t="s">
        <v>67</v>
      </c>
      <c r="AP29" s="308" t="s">
        <v>67</v>
      </c>
      <c r="AQ29" s="308" t="s">
        <v>67</v>
      </c>
      <c r="AR29" s="308" t="s">
        <v>67</v>
      </c>
      <c r="AS29" s="308" t="s">
        <v>67</v>
      </c>
      <c r="AT29" s="308" t="s">
        <v>67</v>
      </c>
      <c r="AU29" s="308" t="s">
        <v>67</v>
      </c>
      <c r="AV29" s="308" t="s">
        <v>67</v>
      </c>
      <c r="AW29" s="308" t="s">
        <v>67</v>
      </c>
      <c r="AX29" s="308" t="s">
        <v>67</v>
      </c>
      <c r="AY29" s="308" t="s">
        <v>67</v>
      </c>
      <c r="AZ29" s="308" t="s">
        <v>67</v>
      </c>
      <c r="BA29" s="308" t="s">
        <v>67</v>
      </c>
      <c r="BB29" s="308" t="s">
        <v>67</v>
      </c>
      <c r="BC29" s="308" t="s">
        <v>67</v>
      </c>
      <c r="BD29" s="308" t="s">
        <v>67</v>
      </c>
      <c r="BE29" s="308" t="s">
        <v>67</v>
      </c>
      <c r="BF29" s="308" t="s">
        <v>67</v>
      </c>
      <c r="BG29" s="308" t="s">
        <v>67</v>
      </c>
      <c r="BH29" s="308" t="s">
        <v>67</v>
      </c>
      <c r="BI29" s="308" t="s">
        <v>67</v>
      </c>
      <c r="BJ29" s="308" t="s">
        <v>67</v>
      </c>
      <c r="BK29" s="308" t="s">
        <v>67</v>
      </c>
      <c r="BL29" s="308" t="s">
        <v>67</v>
      </c>
      <c r="BM29" s="308" t="s">
        <v>67</v>
      </c>
      <c r="BN29" s="308" t="s">
        <v>67</v>
      </c>
      <c r="BO29" s="308" t="s">
        <v>67</v>
      </c>
      <c r="BP29" s="308" t="s">
        <v>67</v>
      </c>
      <c r="BQ29" s="308" t="s">
        <v>67</v>
      </c>
      <c r="BR29" s="308" t="s">
        <v>67</v>
      </c>
      <c r="BS29" s="308" t="s">
        <v>67</v>
      </c>
      <c r="BT29" s="308" t="s">
        <v>67</v>
      </c>
      <c r="BU29" s="308" t="s">
        <v>67</v>
      </c>
      <c r="BV29" s="308" t="s">
        <v>67</v>
      </c>
      <c r="BW29" s="308" t="s">
        <v>67</v>
      </c>
      <c r="BX29" s="308" t="s">
        <v>67</v>
      </c>
      <c r="BY29" s="308" t="s">
        <v>67</v>
      </c>
      <c r="BZ29" s="308" t="s">
        <v>703</v>
      </c>
      <c r="CA29" s="308" t="s">
        <v>67</v>
      </c>
      <c r="CB29" s="308" t="s">
        <v>703</v>
      </c>
      <c r="CC29" s="308" t="s">
        <v>67</v>
      </c>
      <c r="CD29" s="308" t="s">
        <v>690</v>
      </c>
      <c r="CE29" s="308" t="s">
        <v>692</v>
      </c>
      <c r="CF29" s="308" t="s">
        <v>67</v>
      </c>
      <c r="CG29" s="308" t="s">
        <v>67</v>
      </c>
      <c r="CH29" s="308" t="s">
        <v>67</v>
      </c>
      <c r="CI29" s="308" t="s">
        <v>67</v>
      </c>
      <c r="CJ29" s="308" t="s">
        <v>67</v>
      </c>
      <c r="CK29" s="307" t="s">
        <v>693</v>
      </c>
      <c r="CY29" s="68"/>
    </row>
    <row r="30" spans="1:103" s="67" customFormat="1" ht="12.75" customHeight="1">
      <c r="A30" s="136">
        <v>0</v>
      </c>
      <c r="B30" s="306" t="s">
        <v>704</v>
      </c>
      <c r="C30" s="306" t="s">
        <v>705</v>
      </c>
      <c r="D30" s="306" t="s">
        <v>706</v>
      </c>
      <c r="E30" s="306" t="s">
        <v>67</v>
      </c>
      <c r="F30" s="306" t="s">
        <v>67</v>
      </c>
      <c r="G30" s="306" t="s">
        <v>67</v>
      </c>
      <c r="H30" s="308" t="s">
        <v>67</v>
      </c>
      <c r="I30" s="308" t="s">
        <v>67</v>
      </c>
      <c r="J30" s="308" t="s">
        <v>67</v>
      </c>
      <c r="K30" s="308" t="s">
        <v>67</v>
      </c>
      <c r="L30" s="308" t="s">
        <v>67</v>
      </c>
      <c r="M30" s="308" t="s">
        <v>67</v>
      </c>
      <c r="N30" s="308" t="s">
        <v>67</v>
      </c>
      <c r="O30" s="308" t="s">
        <v>67</v>
      </c>
      <c r="P30" s="308" t="s">
        <v>67</v>
      </c>
      <c r="Q30" s="308" t="s">
        <v>67</v>
      </c>
      <c r="R30" s="308" t="s">
        <v>67</v>
      </c>
      <c r="S30" s="308" t="s">
        <v>67</v>
      </c>
      <c r="T30" s="308" t="s">
        <v>67</v>
      </c>
      <c r="U30" s="308" t="s">
        <v>67</v>
      </c>
      <c r="V30" s="308" t="s">
        <v>67</v>
      </c>
      <c r="W30" s="308" t="s">
        <v>67</v>
      </c>
      <c r="X30" s="308" t="s">
        <v>67</v>
      </c>
      <c r="Y30" s="308" t="s">
        <v>67</v>
      </c>
      <c r="Z30" s="308" t="s">
        <v>67</v>
      </c>
      <c r="AA30" s="308" t="s">
        <v>67</v>
      </c>
      <c r="AB30" s="308" t="s">
        <v>67</v>
      </c>
      <c r="AC30" s="308" t="s">
        <v>67</v>
      </c>
      <c r="AD30" s="308" t="s">
        <v>67</v>
      </c>
      <c r="AE30" s="308" t="s">
        <v>67</v>
      </c>
      <c r="AF30" s="308" t="s">
        <v>67</v>
      </c>
      <c r="AG30" s="308" t="s">
        <v>67</v>
      </c>
      <c r="AH30" s="308" t="s">
        <v>67</v>
      </c>
      <c r="AI30" s="308" t="s">
        <v>67</v>
      </c>
      <c r="AJ30" s="308" t="s">
        <v>67</v>
      </c>
      <c r="AK30" s="308" t="s">
        <v>67</v>
      </c>
      <c r="AL30" s="308" t="s">
        <v>67</v>
      </c>
      <c r="AM30" s="308" t="s">
        <v>67</v>
      </c>
      <c r="AN30" s="308" t="s">
        <v>67</v>
      </c>
      <c r="AO30" s="308" t="s">
        <v>67</v>
      </c>
      <c r="AP30" s="308" t="s">
        <v>67</v>
      </c>
      <c r="AQ30" s="308" t="s">
        <v>67</v>
      </c>
      <c r="AR30" s="308" t="s">
        <v>67</v>
      </c>
      <c r="AS30" s="308" t="s">
        <v>67</v>
      </c>
      <c r="AT30" s="308" t="s">
        <v>67</v>
      </c>
      <c r="AU30" s="308" t="s">
        <v>67</v>
      </c>
      <c r="AV30" s="308" t="s">
        <v>67</v>
      </c>
      <c r="AW30" s="308" t="s">
        <v>67</v>
      </c>
      <c r="AX30" s="308" t="s">
        <v>67</v>
      </c>
      <c r="AY30" s="308" t="s">
        <v>67</v>
      </c>
      <c r="AZ30" s="308" t="s">
        <v>67</v>
      </c>
      <c r="BA30" s="308" t="s">
        <v>67</v>
      </c>
      <c r="BB30" s="308" t="s">
        <v>67</v>
      </c>
      <c r="BC30" s="308" t="s">
        <v>67</v>
      </c>
      <c r="BD30" s="308" t="s">
        <v>67</v>
      </c>
      <c r="BE30" s="308" t="s">
        <v>67</v>
      </c>
      <c r="BF30" s="308" t="s">
        <v>67</v>
      </c>
      <c r="BG30" s="308" t="s">
        <v>67</v>
      </c>
      <c r="BH30" s="308" t="s">
        <v>67</v>
      </c>
      <c r="BI30" s="308" t="s">
        <v>67</v>
      </c>
      <c r="BJ30" s="308" t="s">
        <v>67</v>
      </c>
      <c r="BK30" s="308" t="s">
        <v>67</v>
      </c>
      <c r="BL30" s="308" t="s">
        <v>67</v>
      </c>
      <c r="BM30" s="308" t="s">
        <v>67</v>
      </c>
      <c r="BN30" s="308" t="s">
        <v>67</v>
      </c>
      <c r="BO30" s="308" t="s">
        <v>67</v>
      </c>
      <c r="BP30" s="308" t="s">
        <v>67</v>
      </c>
      <c r="BQ30" s="308" t="s">
        <v>67</v>
      </c>
      <c r="BR30" s="308" t="s">
        <v>67</v>
      </c>
      <c r="BS30" s="308" t="s">
        <v>67</v>
      </c>
      <c r="BT30" s="308" t="s">
        <v>67</v>
      </c>
      <c r="BU30" s="308" t="s">
        <v>67</v>
      </c>
      <c r="BV30" s="308" t="s">
        <v>67</v>
      </c>
      <c r="BW30" s="308" t="s">
        <v>67</v>
      </c>
      <c r="BX30" s="308" t="s">
        <v>67</v>
      </c>
      <c r="BY30" s="308" t="s">
        <v>67</v>
      </c>
      <c r="BZ30" s="308" t="s">
        <v>575</v>
      </c>
      <c r="CA30" s="308" t="s">
        <v>67</v>
      </c>
      <c r="CB30" s="308" t="s">
        <v>575</v>
      </c>
      <c r="CC30" s="308" t="s">
        <v>67</v>
      </c>
      <c r="CD30" s="308" t="s">
        <v>268</v>
      </c>
      <c r="CE30" s="308" t="s">
        <v>206</v>
      </c>
      <c r="CF30" s="308" t="s">
        <v>67</v>
      </c>
      <c r="CG30" s="308" t="s">
        <v>67</v>
      </c>
      <c r="CH30" s="308" t="s">
        <v>67</v>
      </c>
      <c r="CI30" s="308" t="s">
        <v>67</v>
      </c>
      <c r="CJ30" s="308" t="s">
        <v>67</v>
      </c>
      <c r="CK30" s="307" t="s">
        <v>699</v>
      </c>
      <c r="CY30" s="68"/>
    </row>
    <row r="31" spans="1:103" s="67" customFormat="1" ht="12.75" customHeight="1" thickBot="1">
      <c r="A31" s="136">
        <v>0</v>
      </c>
      <c r="B31" s="306" t="s">
        <v>707</v>
      </c>
      <c r="C31" s="306" t="s">
        <v>708</v>
      </c>
      <c r="D31" s="306" t="s">
        <v>709</v>
      </c>
      <c r="E31" s="306" t="s">
        <v>67</v>
      </c>
      <c r="F31" s="306" t="s">
        <v>67</v>
      </c>
      <c r="G31" s="306" t="s">
        <v>67</v>
      </c>
      <c r="H31" s="308" t="s">
        <v>67</v>
      </c>
      <c r="I31" s="308" t="s">
        <v>67</v>
      </c>
      <c r="J31" s="308" t="s">
        <v>67</v>
      </c>
      <c r="K31" s="308" t="s">
        <v>67</v>
      </c>
      <c r="L31" s="308" t="s">
        <v>67</v>
      </c>
      <c r="M31" s="308" t="s">
        <v>67</v>
      </c>
      <c r="N31" s="308" t="s">
        <v>67</v>
      </c>
      <c r="O31" s="308" t="s">
        <v>67</v>
      </c>
      <c r="P31" s="308" t="s">
        <v>67</v>
      </c>
      <c r="Q31" s="308" t="s">
        <v>67</v>
      </c>
      <c r="R31" s="308" t="s">
        <v>67</v>
      </c>
      <c r="S31" s="308" t="s">
        <v>67</v>
      </c>
      <c r="T31" s="308" t="s">
        <v>67</v>
      </c>
      <c r="U31" s="308" t="s">
        <v>67</v>
      </c>
      <c r="V31" s="308" t="s">
        <v>67</v>
      </c>
      <c r="W31" s="308" t="s">
        <v>67</v>
      </c>
      <c r="X31" s="308" t="s">
        <v>67</v>
      </c>
      <c r="Y31" s="308" t="s">
        <v>67</v>
      </c>
      <c r="Z31" s="308" t="s">
        <v>67</v>
      </c>
      <c r="AA31" s="308" t="s">
        <v>67</v>
      </c>
      <c r="AB31" s="308" t="s">
        <v>67</v>
      </c>
      <c r="AC31" s="308" t="s">
        <v>67</v>
      </c>
      <c r="AD31" s="308" t="s">
        <v>67</v>
      </c>
      <c r="AE31" s="308" t="s">
        <v>67</v>
      </c>
      <c r="AF31" s="308" t="s">
        <v>67</v>
      </c>
      <c r="AG31" s="308" t="s">
        <v>67</v>
      </c>
      <c r="AH31" s="308" t="s">
        <v>67</v>
      </c>
      <c r="AI31" s="308" t="s">
        <v>67</v>
      </c>
      <c r="AJ31" s="308" t="s">
        <v>67</v>
      </c>
      <c r="AK31" s="308" t="s">
        <v>67</v>
      </c>
      <c r="AL31" s="308" t="s">
        <v>67</v>
      </c>
      <c r="AM31" s="308" t="s">
        <v>67</v>
      </c>
      <c r="AN31" s="308" t="s">
        <v>67</v>
      </c>
      <c r="AO31" s="308" t="s">
        <v>67</v>
      </c>
      <c r="AP31" s="308" t="s">
        <v>67</v>
      </c>
      <c r="AQ31" s="308" t="s">
        <v>67</v>
      </c>
      <c r="AR31" s="308" t="s">
        <v>67</v>
      </c>
      <c r="AS31" s="308" t="s">
        <v>67</v>
      </c>
      <c r="AT31" s="308" t="s">
        <v>67</v>
      </c>
      <c r="AU31" s="308" t="s">
        <v>67</v>
      </c>
      <c r="AV31" s="308" t="s">
        <v>67</v>
      </c>
      <c r="AW31" s="308" t="s">
        <v>67</v>
      </c>
      <c r="AX31" s="308" t="s">
        <v>67</v>
      </c>
      <c r="AY31" s="308" t="s">
        <v>67</v>
      </c>
      <c r="AZ31" s="308" t="s">
        <v>67</v>
      </c>
      <c r="BA31" s="308" t="s">
        <v>67</v>
      </c>
      <c r="BB31" s="308" t="s">
        <v>67</v>
      </c>
      <c r="BC31" s="308" t="s">
        <v>67</v>
      </c>
      <c r="BD31" s="308" t="s">
        <v>67</v>
      </c>
      <c r="BE31" s="308" t="s">
        <v>67</v>
      </c>
      <c r="BF31" s="308" t="s">
        <v>67</v>
      </c>
      <c r="BG31" s="308" t="s">
        <v>67</v>
      </c>
      <c r="BH31" s="308" t="s">
        <v>67</v>
      </c>
      <c r="BI31" s="308" t="s">
        <v>67</v>
      </c>
      <c r="BJ31" s="308" t="s">
        <v>67</v>
      </c>
      <c r="BK31" s="308" t="s">
        <v>67</v>
      </c>
      <c r="BL31" s="308" t="s">
        <v>67</v>
      </c>
      <c r="BM31" s="308" t="s">
        <v>67</v>
      </c>
      <c r="BN31" s="308" t="s">
        <v>67</v>
      </c>
      <c r="BO31" s="308" t="s">
        <v>67</v>
      </c>
      <c r="BP31" s="308" t="s">
        <v>67</v>
      </c>
      <c r="BQ31" s="308" t="s">
        <v>67</v>
      </c>
      <c r="BR31" s="308" t="s">
        <v>67</v>
      </c>
      <c r="BS31" s="308" t="s">
        <v>67</v>
      </c>
      <c r="BT31" s="308" t="s">
        <v>67</v>
      </c>
      <c r="BU31" s="308" t="s">
        <v>67</v>
      </c>
      <c r="BV31" s="308" t="s">
        <v>67</v>
      </c>
      <c r="BW31" s="308" t="s">
        <v>67</v>
      </c>
      <c r="BX31" s="308" t="s">
        <v>67</v>
      </c>
      <c r="BY31" s="308" t="s">
        <v>67</v>
      </c>
      <c r="BZ31" s="308" t="s">
        <v>710</v>
      </c>
      <c r="CA31" s="308" t="s">
        <v>67</v>
      </c>
      <c r="CB31" s="308" t="s">
        <v>711</v>
      </c>
      <c r="CC31" s="308" t="s">
        <v>67</v>
      </c>
      <c r="CD31" s="308" t="s">
        <v>712</v>
      </c>
      <c r="CE31" s="308" t="s">
        <v>481</v>
      </c>
      <c r="CF31" s="308" t="s">
        <v>67</v>
      </c>
      <c r="CG31" s="308" t="s">
        <v>67</v>
      </c>
      <c r="CH31" s="308" t="s">
        <v>67</v>
      </c>
      <c r="CI31" s="308" t="s">
        <v>67</v>
      </c>
      <c r="CJ31" s="308" t="s">
        <v>67</v>
      </c>
      <c r="CK31" s="307" t="s">
        <v>713</v>
      </c>
      <c r="CY31" s="68"/>
    </row>
    <row r="32" spans="1:103" s="69" customFormat="1" ht="13.5" thickTop="1" thickBot="1">
      <c r="A32" s="136">
        <v>0</v>
      </c>
      <c r="B32" s="302" t="s">
        <v>714</v>
      </c>
      <c r="C32" s="302" t="s">
        <v>715</v>
      </c>
      <c r="D32" s="302" t="s">
        <v>716</v>
      </c>
      <c r="E32" s="303" t="s">
        <v>67</v>
      </c>
      <c r="F32" s="303" t="s">
        <v>67</v>
      </c>
      <c r="G32" s="303" t="s">
        <v>67</v>
      </c>
      <c r="H32" s="305" t="s">
        <v>67</v>
      </c>
      <c r="I32" s="305" t="s">
        <v>67</v>
      </c>
      <c r="J32" s="305" t="s">
        <v>67</v>
      </c>
      <c r="K32" s="305" t="s">
        <v>67</v>
      </c>
      <c r="L32" s="305" t="s">
        <v>67</v>
      </c>
      <c r="M32" s="305" t="s">
        <v>67</v>
      </c>
      <c r="N32" s="305" t="s">
        <v>67</v>
      </c>
      <c r="O32" s="305" t="s">
        <v>67</v>
      </c>
      <c r="P32" s="305" t="s">
        <v>67</v>
      </c>
      <c r="Q32" s="305" t="s">
        <v>67</v>
      </c>
      <c r="R32" s="305" t="s">
        <v>67</v>
      </c>
      <c r="S32" s="305" t="s">
        <v>67</v>
      </c>
      <c r="T32" s="305" t="s">
        <v>67</v>
      </c>
      <c r="U32" s="305" t="s">
        <v>67</v>
      </c>
      <c r="V32" s="305" t="s">
        <v>67</v>
      </c>
      <c r="W32" s="305" t="s">
        <v>67</v>
      </c>
      <c r="X32" s="305" t="s">
        <v>67</v>
      </c>
      <c r="Y32" s="305" t="s">
        <v>67</v>
      </c>
      <c r="Z32" s="305" t="s">
        <v>67</v>
      </c>
      <c r="AA32" s="305" t="s">
        <v>67</v>
      </c>
      <c r="AB32" s="305" t="s">
        <v>67</v>
      </c>
      <c r="AC32" s="305" t="s">
        <v>67</v>
      </c>
      <c r="AD32" s="305" t="s">
        <v>67</v>
      </c>
      <c r="AE32" s="305" t="s">
        <v>67</v>
      </c>
      <c r="AF32" s="305" t="s">
        <v>67</v>
      </c>
      <c r="AG32" s="305" t="s">
        <v>67</v>
      </c>
      <c r="AH32" s="305" t="s">
        <v>67</v>
      </c>
      <c r="AI32" s="305" t="s">
        <v>67</v>
      </c>
      <c r="AJ32" s="305" t="s">
        <v>67</v>
      </c>
      <c r="AK32" s="305" t="s">
        <v>67</v>
      </c>
      <c r="AL32" s="305" t="s">
        <v>67</v>
      </c>
      <c r="AM32" s="305" t="s">
        <v>67</v>
      </c>
      <c r="AN32" s="305" t="s">
        <v>67</v>
      </c>
      <c r="AO32" s="305" t="s">
        <v>67</v>
      </c>
      <c r="AP32" s="305" t="s">
        <v>67</v>
      </c>
      <c r="AQ32" s="305" t="s">
        <v>67</v>
      </c>
      <c r="AR32" s="305" t="s">
        <v>67</v>
      </c>
      <c r="AS32" s="305" t="s">
        <v>67</v>
      </c>
      <c r="AT32" s="305" t="s">
        <v>67</v>
      </c>
      <c r="AU32" s="305" t="s">
        <v>67</v>
      </c>
      <c r="AV32" s="305" t="s">
        <v>67</v>
      </c>
      <c r="AW32" s="305" t="s">
        <v>67</v>
      </c>
      <c r="AX32" s="305" t="s">
        <v>67</v>
      </c>
      <c r="AY32" s="305" t="s">
        <v>67</v>
      </c>
      <c r="AZ32" s="305" t="s">
        <v>67</v>
      </c>
      <c r="BA32" s="305" t="s">
        <v>67</v>
      </c>
      <c r="BB32" s="305" t="s">
        <v>67</v>
      </c>
      <c r="BC32" s="305" t="s">
        <v>67</v>
      </c>
      <c r="BD32" s="305" t="s">
        <v>67</v>
      </c>
      <c r="BE32" s="305" t="s">
        <v>67</v>
      </c>
      <c r="BF32" s="305" t="s">
        <v>67</v>
      </c>
      <c r="BG32" s="305" t="s">
        <v>67</v>
      </c>
      <c r="BH32" s="305" t="s">
        <v>67</v>
      </c>
      <c r="BI32" s="305" t="s">
        <v>67</v>
      </c>
      <c r="BJ32" s="305" t="s">
        <v>67</v>
      </c>
      <c r="BK32" s="305" t="s">
        <v>67</v>
      </c>
      <c r="BL32" s="305" t="s">
        <v>67</v>
      </c>
      <c r="BM32" s="305" t="s">
        <v>67</v>
      </c>
      <c r="BN32" s="305" t="s">
        <v>67</v>
      </c>
      <c r="BO32" s="305" t="s">
        <v>67</v>
      </c>
      <c r="BP32" s="305" t="s">
        <v>67</v>
      </c>
      <c r="BQ32" s="305" t="s">
        <v>67</v>
      </c>
      <c r="BR32" s="305" t="s">
        <v>67</v>
      </c>
      <c r="BS32" s="305" t="s">
        <v>67</v>
      </c>
      <c r="BT32" s="305" t="s">
        <v>67</v>
      </c>
      <c r="BU32" s="305" t="s">
        <v>67</v>
      </c>
      <c r="BV32" s="305" t="s">
        <v>67</v>
      </c>
      <c r="BW32" s="305" t="s">
        <v>67</v>
      </c>
      <c r="BX32" s="305" t="s">
        <v>67</v>
      </c>
      <c r="BY32" s="305" t="s">
        <v>67</v>
      </c>
      <c r="BZ32" s="305" t="s">
        <v>67</v>
      </c>
      <c r="CA32" s="305" t="s">
        <v>67</v>
      </c>
      <c r="CB32" s="305" t="s">
        <v>67</v>
      </c>
      <c r="CC32" s="305" t="s">
        <v>67</v>
      </c>
      <c r="CD32" s="305" t="s">
        <v>563</v>
      </c>
      <c r="CE32" s="305" t="s">
        <v>717</v>
      </c>
      <c r="CF32" s="305" t="s">
        <v>67</v>
      </c>
      <c r="CG32" s="305" t="s">
        <v>67</v>
      </c>
      <c r="CH32" s="305" t="s">
        <v>67</v>
      </c>
      <c r="CI32" s="305" t="s">
        <v>67</v>
      </c>
      <c r="CJ32" s="305" t="s">
        <v>67</v>
      </c>
      <c r="CK32" s="304" t="s">
        <v>718</v>
      </c>
      <c r="CY32" s="70"/>
    </row>
    <row r="33" spans="1:103" s="67" customFormat="1" ht="12.75" customHeight="1" thickTop="1">
      <c r="A33" s="136" t="s">
        <v>181</v>
      </c>
      <c r="B33" s="306" t="s">
        <v>719</v>
      </c>
      <c r="C33" s="306" t="s">
        <v>720</v>
      </c>
      <c r="D33" s="306" t="s">
        <v>721</v>
      </c>
      <c r="E33" s="306" t="s">
        <v>67</v>
      </c>
      <c r="F33" s="306" t="s">
        <v>67</v>
      </c>
      <c r="G33" s="306" t="s">
        <v>67</v>
      </c>
      <c r="H33" s="308" t="s">
        <v>67</v>
      </c>
      <c r="I33" s="308" t="s">
        <v>67</v>
      </c>
      <c r="J33" s="308" t="s">
        <v>67</v>
      </c>
      <c r="K33" s="308" t="s">
        <v>67</v>
      </c>
      <c r="L33" s="308" t="s">
        <v>67</v>
      </c>
      <c r="M33" s="308" t="s">
        <v>67</v>
      </c>
      <c r="N33" s="308" t="s">
        <v>67</v>
      </c>
      <c r="O33" s="308" t="s">
        <v>67</v>
      </c>
      <c r="P33" s="308" t="s">
        <v>67</v>
      </c>
      <c r="Q33" s="308" t="s">
        <v>67</v>
      </c>
      <c r="R33" s="308" t="s">
        <v>67</v>
      </c>
      <c r="S33" s="308" t="s">
        <v>67</v>
      </c>
      <c r="T33" s="308" t="s">
        <v>67</v>
      </c>
      <c r="U33" s="308" t="s">
        <v>67</v>
      </c>
      <c r="V33" s="308" t="s">
        <v>67</v>
      </c>
      <c r="W33" s="308" t="s">
        <v>67</v>
      </c>
      <c r="X33" s="308" t="s">
        <v>67</v>
      </c>
      <c r="Y33" s="308" t="s">
        <v>67</v>
      </c>
      <c r="Z33" s="308" t="s">
        <v>67</v>
      </c>
      <c r="AA33" s="308" t="s">
        <v>67</v>
      </c>
      <c r="AB33" s="308" t="s">
        <v>67</v>
      </c>
      <c r="AC33" s="308" t="s">
        <v>67</v>
      </c>
      <c r="AD33" s="308" t="s">
        <v>67</v>
      </c>
      <c r="AE33" s="308" t="s">
        <v>67</v>
      </c>
      <c r="AF33" s="308" t="s">
        <v>67</v>
      </c>
      <c r="AG33" s="308" t="s">
        <v>67</v>
      </c>
      <c r="AH33" s="308" t="s">
        <v>67</v>
      </c>
      <c r="AI33" s="308" t="s">
        <v>67</v>
      </c>
      <c r="AJ33" s="308" t="s">
        <v>67</v>
      </c>
      <c r="AK33" s="308" t="s">
        <v>67</v>
      </c>
      <c r="AL33" s="308" t="s">
        <v>67</v>
      </c>
      <c r="AM33" s="308" t="s">
        <v>67</v>
      </c>
      <c r="AN33" s="308" t="s">
        <v>67</v>
      </c>
      <c r="AO33" s="308" t="s">
        <v>67</v>
      </c>
      <c r="AP33" s="308" t="s">
        <v>67</v>
      </c>
      <c r="AQ33" s="308" t="s">
        <v>67</v>
      </c>
      <c r="AR33" s="308" t="s">
        <v>67</v>
      </c>
      <c r="AS33" s="308" t="s">
        <v>67</v>
      </c>
      <c r="AT33" s="308" t="s">
        <v>67</v>
      </c>
      <c r="AU33" s="308" t="s">
        <v>67</v>
      </c>
      <c r="AV33" s="308" t="s">
        <v>67</v>
      </c>
      <c r="AW33" s="308" t="s">
        <v>67</v>
      </c>
      <c r="AX33" s="308" t="s">
        <v>67</v>
      </c>
      <c r="AY33" s="308" t="s">
        <v>67</v>
      </c>
      <c r="AZ33" s="308" t="s">
        <v>67</v>
      </c>
      <c r="BA33" s="308" t="s">
        <v>67</v>
      </c>
      <c r="BB33" s="308" t="s">
        <v>67</v>
      </c>
      <c r="BC33" s="308" t="s">
        <v>67</v>
      </c>
      <c r="BD33" s="308" t="s">
        <v>67</v>
      </c>
      <c r="BE33" s="308" t="s">
        <v>67</v>
      </c>
      <c r="BF33" s="308" t="s">
        <v>67</v>
      </c>
      <c r="BG33" s="308" t="s">
        <v>67</v>
      </c>
      <c r="BH33" s="308" t="s">
        <v>67</v>
      </c>
      <c r="BI33" s="308" t="s">
        <v>67</v>
      </c>
      <c r="BJ33" s="308" t="s">
        <v>67</v>
      </c>
      <c r="BK33" s="308" t="s">
        <v>67</v>
      </c>
      <c r="BL33" s="308" t="s">
        <v>67</v>
      </c>
      <c r="BM33" s="308" t="s">
        <v>67</v>
      </c>
      <c r="BN33" s="308" t="s">
        <v>67</v>
      </c>
      <c r="BO33" s="308" t="s">
        <v>67</v>
      </c>
      <c r="BP33" s="308" t="s">
        <v>67</v>
      </c>
      <c r="BQ33" s="308" t="s">
        <v>67</v>
      </c>
      <c r="BR33" s="308" t="s">
        <v>67</v>
      </c>
      <c r="BS33" s="308" t="s">
        <v>67</v>
      </c>
      <c r="BT33" s="308" t="s">
        <v>67</v>
      </c>
      <c r="BU33" s="308" t="s">
        <v>67</v>
      </c>
      <c r="BV33" s="308" t="s">
        <v>67</v>
      </c>
      <c r="BW33" s="308" t="s">
        <v>67</v>
      </c>
      <c r="BX33" s="308" t="s">
        <v>67</v>
      </c>
      <c r="BY33" s="308" t="s">
        <v>67</v>
      </c>
      <c r="BZ33" s="308" t="s">
        <v>67</v>
      </c>
      <c r="CA33" s="308" t="s">
        <v>67</v>
      </c>
      <c r="CB33" s="308" t="s">
        <v>67</v>
      </c>
      <c r="CC33" s="308" t="s">
        <v>67</v>
      </c>
      <c r="CD33" s="308" t="s">
        <v>67</v>
      </c>
      <c r="CE33" s="308" t="s">
        <v>67</v>
      </c>
      <c r="CF33" s="308" t="s">
        <v>67</v>
      </c>
      <c r="CG33" s="308" t="s">
        <v>67</v>
      </c>
      <c r="CH33" s="308" t="s">
        <v>67</v>
      </c>
      <c r="CI33" s="308" t="s">
        <v>67</v>
      </c>
      <c r="CJ33" s="308" t="s">
        <v>67</v>
      </c>
      <c r="CK33" s="307" t="s">
        <v>67</v>
      </c>
      <c r="CY33" s="68"/>
    </row>
    <row r="34" spans="1:103" s="67" customFormat="1" ht="12.75" customHeight="1">
      <c r="A34" s="136" t="s">
        <v>181</v>
      </c>
      <c r="B34" s="306" t="s">
        <v>722</v>
      </c>
      <c r="C34" s="306" t="s">
        <v>723</v>
      </c>
      <c r="D34" s="306" t="s">
        <v>724</v>
      </c>
      <c r="E34" s="306" t="s">
        <v>418</v>
      </c>
      <c r="F34" s="306" t="s">
        <v>67</v>
      </c>
      <c r="G34" s="306" t="s">
        <v>67</v>
      </c>
      <c r="H34" s="308" t="s">
        <v>67</v>
      </c>
      <c r="I34" s="308" t="s">
        <v>67</v>
      </c>
      <c r="J34" s="308" t="s">
        <v>67</v>
      </c>
      <c r="K34" s="308" t="s">
        <v>67</v>
      </c>
      <c r="L34" s="308" t="s">
        <v>67</v>
      </c>
      <c r="M34" s="308" t="s">
        <v>67</v>
      </c>
      <c r="N34" s="308" t="s">
        <v>67</v>
      </c>
      <c r="O34" s="308" t="s">
        <v>67</v>
      </c>
      <c r="P34" s="308" t="s">
        <v>67</v>
      </c>
      <c r="Q34" s="308" t="s">
        <v>67</v>
      </c>
      <c r="R34" s="308" t="s">
        <v>67</v>
      </c>
      <c r="S34" s="308" t="s">
        <v>67</v>
      </c>
      <c r="T34" s="308" t="s">
        <v>67</v>
      </c>
      <c r="U34" s="308" t="s">
        <v>67</v>
      </c>
      <c r="V34" s="308" t="s">
        <v>67</v>
      </c>
      <c r="W34" s="308" t="s">
        <v>67</v>
      </c>
      <c r="X34" s="308" t="s">
        <v>67</v>
      </c>
      <c r="Y34" s="308" t="s">
        <v>67</v>
      </c>
      <c r="Z34" s="308" t="s">
        <v>67</v>
      </c>
      <c r="AA34" s="308" t="s">
        <v>67</v>
      </c>
      <c r="AB34" s="308" t="s">
        <v>67</v>
      </c>
      <c r="AC34" s="308" t="s">
        <v>67</v>
      </c>
      <c r="AD34" s="308" t="s">
        <v>67</v>
      </c>
      <c r="AE34" s="308" t="s">
        <v>67</v>
      </c>
      <c r="AF34" s="308" t="s">
        <v>67</v>
      </c>
      <c r="AG34" s="308" t="s">
        <v>67</v>
      </c>
      <c r="AH34" s="308" t="s">
        <v>67</v>
      </c>
      <c r="AI34" s="308" t="s">
        <v>67</v>
      </c>
      <c r="AJ34" s="308" t="s">
        <v>67</v>
      </c>
      <c r="AK34" s="308" t="s">
        <v>67</v>
      </c>
      <c r="AL34" s="308" t="s">
        <v>67</v>
      </c>
      <c r="AM34" s="308" t="s">
        <v>67</v>
      </c>
      <c r="AN34" s="308" t="s">
        <v>67</v>
      </c>
      <c r="AO34" s="308" t="s">
        <v>67</v>
      </c>
      <c r="AP34" s="308" t="s">
        <v>67</v>
      </c>
      <c r="AQ34" s="308" t="s">
        <v>67</v>
      </c>
      <c r="AR34" s="308" t="s">
        <v>67</v>
      </c>
      <c r="AS34" s="308" t="s">
        <v>67</v>
      </c>
      <c r="AT34" s="308" t="s">
        <v>67</v>
      </c>
      <c r="AU34" s="308" t="s">
        <v>67</v>
      </c>
      <c r="AV34" s="308" t="s">
        <v>67</v>
      </c>
      <c r="AW34" s="308" t="s">
        <v>67</v>
      </c>
      <c r="AX34" s="308" t="s">
        <v>67</v>
      </c>
      <c r="AY34" s="308" t="s">
        <v>67</v>
      </c>
      <c r="AZ34" s="308" t="s">
        <v>67</v>
      </c>
      <c r="BA34" s="308" t="s">
        <v>67</v>
      </c>
      <c r="BB34" s="308" t="s">
        <v>67</v>
      </c>
      <c r="BC34" s="308" t="s">
        <v>67</v>
      </c>
      <c r="BD34" s="308" t="s">
        <v>67</v>
      </c>
      <c r="BE34" s="308" t="s">
        <v>67</v>
      </c>
      <c r="BF34" s="308" t="s">
        <v>67</v>
      </c>
      <c r="BG34" s="308" t="s">
        <v>67</v>
      </c>
      <c r="BH34" s="308" t="s">
        <v>67</v>
      </c>
      <c r="BI34" s="308" t="s">
        <v>67</v>
      </c>
      <c r="BJ34" s="308" t="s">
        <v>67</v>
      </c>
      <c r="BK34" s="308" t="s">
        <v>67</v>
      </c>
      <c r="BL34" s="308" t="s">
        <v>67</v>
      </c>
      <c r="BM34" s="308" t="s">
        <v>67</v>
      </c>
      <c r="BN34" s="308" t="s">
        <v>67</v>
      </c>
      <c r="BO34" s="308" t="s">
        <v>67</v>
      </c>
      <c r="BP34" s="308" t="s">
        <v>67</v>
      </c>
      <c r="BQ34" s="308" t="s">
        <v>67</v>
      </c>
      <c r="BR34" s="308" t="s">
        <v>67</v>
      </c>
      <c r="BS34" s="308" t="s">
        <v>67</v>
      </c>
      <c r="BT34" s="308" t="s">
        <v>67</v>
      </c>
      <c r="BU34" s="308" t="s">
        <v>67</v>
      </c>
      <c r="BV34" s="308" t="s">
        <v>67</v>
      </c>
      <c r="BW34" s="308" t="s">
        <v>67</v>
      </c>
      <c r="BX34" s="308" t="s">
        <v>67</v>
      </c>
      <c r="BY34" s="308" t="s">
        <v>67</v>
      </c>
      <c r="BZ34" s="308" t="s">
        <v>725</v>
      </c>
      <c r="CA34" s="308" t="s">
        <v>67</v>
      </c>
      <c r="CB34" s="308" t="s">
        <v>726</v>
      </c>
      <c r="CC34" s="308" t="s">
        <v>67</v>
      </c>
      <c r="CD34" s="308" t="s">
        <v>727</v>
      </c>
      <c r="CE34" s="308" t="s">
        <v>728</v>
      </c>
      <c r="CF34" s="308" t="s">
        <v>67</v>
      </c>
      <c r="CG34" s="308" t="s">
        <v>67</v>
      </c>
      <c r="CH34" s="308" t="s">
        <v>67</v>
      </c>
      <c r="CI34" s="308" t="s">
        <v>67</v>
      </c>
      <c r="CJ34" s="308" t="s">
        <v>67</v>
      </c>
      <c r="CK34" s="307" t="s">
        <v>729</v>
      </c>
      <c r="CY34" s="68"/>
    </row>
    <row r="35" spans="1:103" s="67" customFormat="1" ht="12.75" customHeight="1">
      <c r="A35" s="136" t="s">
        <v>181</v>
      </c>
      <c r="B35" s="306" t="s">
        <v>730</v>
      </c>
      <c r="C35" s="306" t="s">
        <v>731</v>
      </c>
      <c r="D35" s="306" t="s">
        <v>732</v>
      </c>
      <c r="E35" s="306" t="s">
        <v>333</v>
      </c>
      <c r="F35" s="306" t="s">
        <v>67</v>
      </c>
      <c r="G35" s="306" t="s">
        <v>67</v>
      </c>
      <c r="H35" s="308" t="s">
        <v>67</v>
      </c>
      <c r="I35" s="308" t="s">
        <v>67</v>
      </c>
      <c r="J35" s="308" t="s">
        <v>67</v>
      </c>
      <c r="K35" s="308" t="s">
        <v>67</v>
      </c>
      <c r="L35" s="308" t="s">
        <v>67</v>
      </c>
      <c r="M35" s="308" t="s">
        <v>67</v>
      </c>
      <c r="N35" s="308" t="s">
        <v>67</v>
      </c>
      <c r="O35" s="308" t="s">
        <v>67</v>
      </c>
      <c r="P35" s="308" t="s">
        <v>67</v>
      </c>
      <c r="Q35" s="308" t="s">
        <v>67</v>
      </c>
      <c r="R35" s="308" t="s">
        <v>67</v>
      </c>
      <c r="S35" s="308" t="s">
        <v>67</v>
      </c>
      <c r="T35" s="308" t="s">
        <v>67</v>
      </c>
      <c r="U35" s="308" t="s">
        <v>67</v>
      </c>
      <c r="V35" s="308" t="s">
        <v>67</v>
      </c>
      <c r="W35" s="308" t="s">
        <v>67</v>
      </c>
      <c r="X35" s="308" t="s">
        <v>67</v>
      </c>
      <c r="Y35" s="308" t="s">
        <v>67</v>
      </c>
      <c r="Z35" s="308" t="s">
        <v>67</v>
      </c>
      <c r="AA35" s="308" t="s">
        <v>67</v>
      </c>
      <c r="AB35" s="308" t="s">
        <v>67</v>
      </c>
      <c r="AC35" s="308" t="s">
        <v>67</v>
      </c>
      <c r="AD35" s="308" t="s">
        <v>67</v>
      </c>
      <c r="AE35" s="308" t="s">
        <v>67</v>
      </c>
      <c r="AF35" s="308" t="s">
        <v>67</v>
      </c>
      <c r="AG35" s="308" t="s">
        <v>67</v>
      </c>
      <c r="AH35" s="308" t="s">
        <v>67</v>
      </c>
      <c r="AI35" s="308" t="s">
        <v>67</v>
      </c>
      <c r="AJ35" s="308" t="s">
        <v>67</v>
      </c>
      <c r="AK35" s="308" t="s">
        <v>67</v>
      </c>
      <c r="AL35" s="308" t="s">
        <v>67</v>
      </c>
      <c r="AM35" s="308" t="s">
        <v>67</v>
      </c>
      <c r="AN35" s="308" t="s">
        <v>67</v>
      </c>
      <c r="AO35" s="308" t="s">
        <v>67</v>
      </c>
      <c r="AP35" s="308" t="s">
        <v>67</v>
      </c>
      <c r="AQ35" s="308" t="s">
        <v>67</v>
      </c>
      <c r="AR35" s="308" t="s">
        <v>67</v>
      </c>
      <c r="AS35" s="308" t="s">
        <v>67</v>
      </c>
      <c r="AT35" s="308" t="s">
        <v>67</v>
      </c>
      <c r="AU35" s="308" t="s">
        <v>67</v>
      </c>
      <c r="AV35" s="308" t="s">
        <v>67</v>
      </c>
      <c r="AW35" s="308" t="s">
        <v>67</v>
      </c>
      <c r="AX35" s="308" t="s">
        <v>67</v>
      </c>
      <c r="AY35" s="308" t="s">
        <v>67</v>
      </c>
      <c r="AZ35" s="308" t="s">
        <v>67</v>
      </c>
      <c r="BA35" s="308" t="s">
        <v>67</v>
      </c>
      <c r="BB35" s="308" t="s">
        <v>67</v>
      </c>
      <c r="BC35" s="308" t="s">
        <v>67</v>
      </c>
      <c r="BD35" s="308" t="s">
        <v>67</v>
      </c>
      <c r="BE35" s="308" t="s">
        <v>67</v>
      </c>
      <c r="BF35" s="308" t="s">
        <v>67</v>
      </c>
      <c r="BG35" s="308" t="s">
        <v>67</v>
      </c>
      <c r="BH35" s="308" t="s">
        <v>67</v>
      </c>
      <c r="BI35" s="308" t="s">
        <v>67</v>
      </c>
      <c r="BJ35" s="308" t="s">
        <v>67</v>
      </c>
      <c r="BK35" s="308" t="s">
        <v>67</v>
      </c>
      <c r="BL35" s="308" t="s">
        <v>67</v>
      </c>
      <c r="BM35" s="308" t="s">
        <v>67</v>
      </c>
      <c r="BN35" s="308" t="s">
        <v>67</v>
      </c>
      <c r="BO35" s="308" t="s">
        <v>67</v>
      </c>
      <c r="BP35" s="308" t="s">
        <v>67</v>
      </c>
      <c r="BQ35" s="308" t="s">
        <v>67</v>
      </c>
      <c r="BR35" s="308" t="s">
        <v>67</v>
      </c>
      <c r="BS35" s="308" t="s">
        <v>67</v>
      </c>
      <c r="BT35" s="308" t="s">
        <v>67</v>
      </c>
      <c r="BU35" s="308" t="s">
        <v>67</v>
      </c>
      <c r="BV35" s="308" t="s">
        <v>67</v>
      </c>
      <c r="BW35" s="308" t="s">
        <v>67</v>
      </c>
      <c r="BX35" s="308" t="s">
        <v>67</v>
      </c>
      <c r="BY35" s="308" t="s">
        <v>67</v>
      </c>
      <c r="BZ35" s="308" t="s">
        <v>733</v>
      </c>
      <c r="CA35" s="308" t="s">
        <v>67</v>
      </c>
      <c r="CB35" s="308" t="s">
        <v>734</v>
      </c>
      <c r="CC35" s="308" t="s">
        <v>67</v>
      </c>
      <c r="CD35" s="308" t="s">
        <v>735</v>
      </c>
      <c r="CE35" s="308" t="s">
        <v>736</v>
      </c>
      <c r="CF35" s="308" t="s">
        <v>67</v>
      </c>
      <c r="CG35" s="308" t="s">
        <v>67</v>
      </c>
      <c r="CH35" s="308" t="s">
        <v>67</v>
      </c>
      <c r="CI35" s="308" t="s">
        <v>67</v>
      </c>
      <c r="CJ35" s="308" t="s">
        <v>67</v>
      </c>
      <c r="CK35" s="307" t="s">
        <v>737</v>
      </c>
      <c r="CY35" s="68"/>
    </row>
    <row r="36" spans="1:103" s="67" customFormat="1" ht="12.75" customHeight="1">
      <c r="A36" s="136" t="s">
        <v>181</v>
      </c>
      <c r="B36" s="306" t="s">
        <v>738</v>
      </c>
      <c r="C36" s="306" t="s">
        <v>739</v>
      </c>
      <c r="D36" s="306" t="s">
        <v>740</v>
      </c>
      <c r="E36" s="306" t="s">
        <v>741</v>
      </c>
      <c r="F36" s="306" t="s">
        <v>67</v>
      </c>
      <c r="G36" s="306" t="s">
        <v>67</v>
      </c>
      <c r="H36" s="308" t="s">
        <v>67</v>
      </c>
      <c r="I36" s="308" t="s">
        <v>67</v>
      </c>
      <c r="J36" s="308" t="s">
        <v>67</v>
      </c>
      <c r="K36" s="308" t="s">
        <v>67</v>
      </c>
      <c r="L36" s="308" t="s">
        <v>67</v>
      </c>
      <c r="M36" s="308" t="s">
        <v>67</v>
      </c>
      <c r="N36" s="308" t="s">
        <v>67</v>
      </c>
      <c r="O36" s="308" t="s">
        <v>67</v>
      </c>
      <c r="P36" s="308" t="s">
        <v>67</v>
      </c>
      <c r="Q36" s="308" t="s">
        <v>67</v>
      </c>
      <c r="R36" s="308" t="s">
        <v>67</v>
      </c>
      <c r="S36" s="308" t="s">
        <v>67</v>
      </c>
      <c r="T36" s="308" t="s">
        <v>67</v>
      </c>
      <c r="U36" s="308" t="s">
        <v>67</v>
      </c>
      <c r="V36" s="308" t="s">
        <v>67</v>
      </c>
      <c r="W36" s="308" t="s">
        <v>67</v>
      </c>
      <c r="X36" s="308" t="s">
        <v>67</v>
      </c>
      <c r="Y36" s="308" t="s">
        <v>67</v>
      </c>
      <c r="Z36" s="308" t="s">
        <v>67</v>
      </c>
      <c r="AA36" s="308" t="s">
        <v>67</v>
      </c>
      <c r="AB36" s="308" t="s">
        <v>67</v>
      </c>
      <c r="AC36" s="308" t="s">
        <v>67</v>
      </c>
      <c r="AD36" s="308" t="s">
        <v>67</v>
      </c>
      <c r="AE36" s="308" t="s">
        <v>67</v>
      </c>
      <c r="AF36" s="308" t="s">
        <v>67</v>
      </c>
      <c r="AG36" s="308" t="s">
        <v>67</v>
      </c>
      <c r="AH36" s="308" t="s">
        <v>67</v>
      </c>
      <c r="AI36" s="308" t="s">
        <v>67</v>
      </c>
      <c r="AJ36" s="308" t="s">
        <v>67</v>
      </c>
      <c r="AK36" s="308" t="s">
        <v>67</v>
      </c>
      <c r="AL36" s="308" t="s">
        <v>67</v>
      </c>
      <c r="AM36" s="308" t="s">
        <v>67</v>
      </c>
      <c r="AN36" s="308" t="s">
        <v>67</v>
      </c>
      <c r="AO36" s="308" t="s">
        <v>67</v>
      </c>
      <c r="AP36" s="308" t="s">
        <v>67</v>
      </c>
      <c r="AQ36" s="308" t="s">
        <v>67</v>
      </c>
      <c r="AR36" s="308" t="s">
        <v>67</v>
      </c>
      <c r="AS36" s="308" t="s">
        <v>67</v>
      </c>
      <c r="AT36" s="308" t="s">
        <v>67</v>
      </c>
      <c r="AU36" s="308" t="s">
        <v>67</v>
      </c>
      <c r="AV36" s="308" t="s">
        <v>67</v>
      </c>
      <c r="AW36" s="308" t="s">
        <v>67</v>
      </c>
      <c r="AX36" s="308" t="s">
        <v>67</v>
      </c>
      <c r="AY36" s="308" t="s">
        <v>67</v>
      </c>
      <c r="AZ36" s="308" t="s">
        <v>67</v>
      </c>
      <c r="BA36" s="308" t="s">
        <v>67</v>
      </c>
      <c r="BB36" s="308" t="s">
        <v>67</v>
      </c>
      <c r="BC36" s="308" t="s">
        <v>67</v>
      </c>
      <c r="BD36" s="308" t="s">
        <v>67</v>
      </c>
      <c r="BE36" s="308" t="s">
        <v>67</v>
      </c>
      <c r="BF36" s="308" t="s">
        <v>67</v>
      </c>
      <c r="BG36" s="308" t="s">
        <v>67</v>
      </c>
      <c r="BH36" s="308" t="s">
        <v>67</v>
      </c>
      <c r="BI36" s="308" t="s">
        <v>67</v>
      </c>
      <c r="BJ36" s="308" t="s">
        <v>67</v>
      </c>
      <c r="BK36" s="308" t="s">
        <v>67</v>
      </c>
      <c r="BL36" s="308" t="s">
        <v>67</v>
      </c>
      <c r="BM36" s="308" t="s">
        <v>67</v>
      </c>
      <c r="BN36" s="308" t="s">
        <v>67</v>
      </c>
      <c r="BO36" s="308" t="s">
        <v>67</v>
      </c>
      <c r="BP36" s="308" t="s">
        <v>67</v>
      </c>
      <c r="BQ36" s="308" t="s">
        <v>67</v>
      </c>
      <c r="BR36" s="308" t="s">
        <v>67</v>
      </c>
      <c r="BS36" s="308" t="s">
        <v>67</v>
      </c>
      <c r="BT36" s="308" t="s">
        <v>67</v>
      </c>
      <c r="BU36" s="308" t="s">
        <v>67</v>
      </c>
      <c r="BV36" s="308" t="s">
        <v>67</v>
      </c>
      <c r="BW36" s="308" t="s">
        <v>67</v>
      </c>
      <c r="BX36" s="308" t="s">
        <v>67</v>
      </c>
      <c r="BY36" s="308" t="s">
        <v>67</v>
      </c>
      <c r="BZ36" s="308" t="s">
        <v>742</v>
      </c>
      <c r="CA36" s="308" t="s">
        <v>67</v>
      </c>
      <c r="CB36" s="308" t="s">
        <v>743</v>
      </c>
      <c r="CC36" s="308" t="s">
        <v>67</v>
      </c>
      <c r="CD36" s="308" t="s">
        <v>744</v>
      </c>
      <c r="CE36" s="308" t="s">
        <v>745</v>
      </c>
      <c r="CF36" s="308" t="s">
        <v>67</v>
      </c>
      <c r="CG36" s="308" t="s">
        <v>67</v>
      </c>
      <c r="CH36" s="308" t="s">
        <v>67</v>
      </c>
      <c r="CI36" s="308" t="s">
        <v>67</v>
      </c>
      <c r="CJ36" s="308" t="s">
        <v>67</v>
      </c>
      <c r="CK36" s="307" t="s">
        <v>746</v>
      </c>
      <c r="CY36" s="68"/>
    </row>
    <row r="37" spans="1:103" s="67" customFormat="1" ht="12.75" customHeight="1">
      <c r="A37" s="136" t="s">
        <v>181</v>
      </c>
      <c r="B37" s="306" t="s">
        <v>747</v>
      </c>
      <c r="C37" s="306" t="s">
        <v>748</v>
      </c>
      <c r="D37" s="306" t="s">
        <v>749</v>
      </c>
      <c r="E37" s="306" t="s">
        <v>334</v>
      </c>
      <c r="F37" s="306" t="s">
        <v>67</v>
      </c>
      <c r="G37" s="306" t="s">
        <v>67</v>
      </c>
      <c r="H37" s="308" t="s">
        <v>67</v>
      </c>
      <c r="I37" s="308" t="s">
        <v>67</v>
      </c>
      <c r="J37" s="308" t="s">
        <v>67</v>
      </c>
      <c r="K37" s="308" t="s">
        <v>67</v>
      </c>
      <c r="L37" s="308" t="s">
        <v>67</v>
      </c>
      <c r="M37" s="308" t="s">
        <v>67</v>
      </c>
      <c r="N37" s="308" t="s">
        <v>67</v>
      </c>
      <c r="O37" s="308" t="s">
        <v>67</v>
      </c>
      <c r="P37" s="308" t="s">
        <v>67</v>
      </c>
      <c r="Q37" s="308" t="s">
        <v>67</v>
      </c>
      <c r="R37" s="308" t="s">
        <v>67</v>
      </c>
      <c r="S37" s="308" t="s">
        <v>67</v>
      </c>
      <c r="T37" s="308" t="s">
        <v>67</v>
      </c>
      <c r="U37" s="308" t="s">
        <v>67</v>
      </c>
      <c r="V37" s="308" t="s">
        <v>67</v>
      </c>
      <c r="W37" s="308" t="s">
        <v>67</v>
      </c>
      <c r="X37" s="308" t="s">
        <v>67</v>
      </c>
      <c r="Y37" s="308" t="s">
        <v>67</v>
      </c>
      <c r="Z37" s="308" t="s">
        <v>67</v>
      </c>
      <c r="AA37" s="308" t="s">
        <v>67</v>
      </c>
      <c r="AB37" s="308" t="s">
        <v>67</v>
      </c>
      <c r="AC37" s="308" t="s">
        <v>67</v>
      </c>
      <c r="AD37" s="308" t="s">
        <v>67</v>
      </c>
      <c r="AE37" s="308" t="s">
        <v>67</v>
      </c>
      <c r="AF37" s="308" t="s">
        <v>67</v>
      </c>
      <c r="AG37" s="308" t="s">
        <v>67</v>
      </c>
      <c r="AH37" s="308" t="s">
        <v>67</v>
      </c>
      <c r="AI37" s="308" t="s">
        <v>67</v>
      </c>
      <c r="AJ37" s="308" t="s">
        <v>67</v>
      </c>
      <c r="AK37" s="308" t="s">
        <v>67</v>
      </c>
      <c r="AL37" s="308" t="s">
        <v>67</v>
      </c>
      <c r="AM37" s="308" t="s">
        <v>67</v>
      </c>
      <c r="AN37" s="308" t="s">
        <v>67</v>
      </c>
      <c r="AO37" s="308" t="s">
        <v>67</v>
      </c>
      <c r="AP37" s="308" t="s">
        <v>67</v>
      </c>
      <c r="AQ37" s="308" t="s">
        <v>67</v>
      </c>
      <c r="AR37" s="308" t="s">
        <v>67</v>
      </c>
      <c r="AS37" s="308" t="s">
        <v>67</v>
      </c>
      <c r="AT37" s="308" t="s">
        <v>67</v>
      </c>
      <c r="AU37" s="308" t="s">
        <v>67</v>
      </c>
      <c r="AV37" s="308" t="s">
        <v>67</v>
      </c>
      <c r="AW37" s="308" t="s">
        <v>67</v>
      </c>
      <c r="AX37" s="308" t="s">
        <v>67</v>
      </c>
      <c r="AY37" s="308" t="s">
        <v>67</v>
      </c>
      <c r="AZ37" s="308" t="s">
        <v>67</v>
      </c>
      <c r="BA37" s="308" t="s">
        <v>67</v>
      </c>
      <c r="BB37" s="308" t="s">
        <v>67</v>
      </c>
      <c r="BC37" s="308" t="s">
        <v>67</v>
      </c>
      <c r="BD37" s="308" t="s">
        <v>67</v>
      </c>
      <c r="BE37" s="308" t="s">
        <v>67</v>
      </c>
      <c r="BF37" s="308" t="s">
        <v>67</v>
      </c>
      <c r="BG37" s="308" t="s">
        <v>67</v>
      </c>
      <c r="BH37" s="308" t="s">
        <v>67</v>
      </c>
      <c r="BI37" s="308" t="s">
        <v>67</v>
      </c>
      <c r="BJ37" s="308" t="s">
        <v>67</v>
      </c>
      <c r="BK37" s="308" t="s">
        <v>67</v>
      </c>
      <c r="BL37" s="308" t="s">
        <v>67</v>
      </c>
      <c r="BM37" s="308" t="s">
        <v>67</v>
      </c>
      <c r="BN37" s="308" t="s">
        <v>67</v>
      </c>
      <c r="BO37" s="308" t="s">
        <v>67</v>
      </c>
      <c r="BP37" s="308" t="s">
        <v>67</v>
      </c>
      <c r="BQ37" s="308" t="s">
        <v>67</v>
      </c>
      <c r="BR37" s="308" t="s">
        <v>67</v>
      </c>
      <c r="BS37" s="308" t="s">
        <v>67</v>
      </c>
      <c r="BT37" s="308" t="s">
        <v>67</v>
      </c>
      <c r="BU37" s="308" t="s">
        <v>67</v>
      </c>
      <c r="BV37" s="308" t="s">
        <v>67</v>
      </c>
      <c r="BW37" s="308" t="s">
        <v>67</v>
      </c>
      <c r="BX37" s="308" t="s">
        <v>67</v>
      </c>
      <c r="BY37" s="308" t="s">
        <v>67</v>
      </c>
      <c r="BZ37" s="308" t="s">
        <v>750</v>
      </c>
      <c r="CA37" s="308" t="s">
        <v>67</v>
      </c>
      <c r="CB37" s="308" t="s">
        <v>751</v>
      </c>
      <c r="CC37" s="308" t="s">
        <v>67</v>
      </c>
      <c r="CD37" s="308" t="s">
        <v>752</v>
      </c>
      <c r="CE37" s="308" t="s">
        <v>753</v>
      </c>
      <c r="CF37" s="308" t="s">
        <v>67</v>
      </c>
      <c r="CG37" s="308" t="s">
        <v>67</v>
      </c>
      <c r="CH37" s="308" t="s">
        <v>67</v>
      </c>
      <c r="CI37" s="308" t="s">
        <v>67</v>
      </c>
      <c r="CJ37" s="308" t="s">
        <v>67</v>
      </c>
      <c r="CK37" s="307" t="s">
        <v>754</v>
      </c>
      <c r="CY37" s="68"/>
    </row>
    <row r="38" spans="1:103" s="67" customFormat="1" ht="12.75" customHeight="1">
      <c r="A38" s="136">
        <v>0</v>
      </c>
      <c r="B38" s="306" t="s">
        <v>755</v>
      </c>
      <c r="C38" s="306" t="s">
        <v>756</v>
      </c>
      <c r="D38" s="306" t="s">
        <v>757</v>
      </c>
      <c r="E38" s="306" t="s">
        <v>67</v>
      </c>
      <c r="F38" s="306" t="s">
        <v>67</v>
      </c>
      <c r="G38" s="306" t="s">
        <v>67</v>
      </c>
      <c r="H38" s="308" t="s">
        <v>67</v>
      </c>
      <c r="I38" s="308" t="s">
        <v>67</v>
      </c>
      <c r="J38" s="308" t="s">
        <v>67</v>
      </c>
      <c r="K38" s="308" t="s">
        <v>67</v>
      </c>
      <c r="L38" s="308" t="s">
        <v>67</v>
      </c>
      <c r="M38" s="308" t="s">
        <v>67</v>
      </c>
      <c r="N38" s="308" t="s">
        <v>67</v>
      </c>
      <c r="O38" s="308" t="s">
        <v>67</v>
      </c>
      <c r="P38" s="308" t="s">
        <v>67</v>
      </c>
      <c r="Q38" s="308" t="s">
        <v>67</v>
      </c>
      <c r="R38" s="308" t="s">
        <v>67</v>
      </c>
      <c r="S38" s="308" t="s">
        <v>67</v>
      </c>
      <c r="T38" s="308" t="s">
        <v>67</v>
      </c>
      <c r="U38" s="308" t="s">
        <v>67</v>
      </c>
      <c r="V38" s="308" t="s">
        <v>67</v>
      </c>
      <c r="W38" s="308" t="s">
        <v>67</v>
      </c>
      <c r="X38" s="308" t="s">
        <v>67</v>
      </c>
      <c r="Y38" s="308" t="s">
        <v>67</v>
      </c>
      <c r="Z38" s="308" t="s">
        <v>67</v>
      </c>
      <c r="AA38" s="308" t="s">
        <v>67</v>
      </c>
      <c r="AB38" s="308" t="s">
        <v>67</v>
      </c>
      <c r="AC38" s="308" t="s">
        <v>67</v>
      </c>
      <c r="AD38" s="308" t="s">
        <v>67</v>
      </c>
      <c r="AE38" s="308" t="s">
        <v>67</v>
      </c>
      <c r="AF38" s="308" t="s">
        <v>67</v>
      </c>
      <c r="AG38" s="308" t="s">
        <v>67</v>
      </c>
      <c r="AH38" s="308" t="s">
        <v>67</v>
      </c>
      <c r="AI38" s="308" t="s">
        <v>67</v>
      </c>
      <c r="AJ38" s="308" t="s">
        <v>67</v>
      </c>
      <c r="AK38" s="308" t="s">
        <v>67</v>
      </c>
      <c r="AL38" s="308" t="s">
        <v>67</v>
      </c>
      <c r="AM38" s="308" t="s">
        <v>67</v>
      </c>
      <c r="AN38" s="308" t="s">
        <v>67</v>
      </c>
      <c r="AO38" s="308" t="s">
        <v>67</v>
      </c>
      <c r="AP38" s="308" t="s">
        <v>67</v>
      </c>
      <c r="AQ38" s="308" t="s">
        <v>67</v>
      </c>
      <c r="AR38" s="308" t="s">
        <v>67</v>
      </c>
      <c r="AS38" s="308" t="s">
        <v>67</v>
      </c>
      <c r="AT38" s="308" t="s">
        <v>67</v>
      </c>
      <c r="AU38" s="308" t="s">
        <v>67</v>
      </c>
      <c r="AV38" s="308" t="s">
        <v>67</v>
      </c>
      <c r="AW38" s="308" t="s">
        <v>67</v>
      </c>
      <c r="AX38" s="308" t="s">
        <v>67</v>
      </c>
      <c r="AY38" s="308" t="s">
        <v>67</v>
      </c>
      <c r="AZ38" s="308" t="s">
        <v>67</v>
      </c>
      <c r="BA38" s="308" t="s">
        <v>67</v>
      </c>
      <c r="BB38" s="308" t="s">
        <v>67</v>
      </c>
      <c r="BC38" s="308" t="s">
        <v>67</v>
      </c>
      <c r="BD38" s="308" t="s">
        <v>67</v>
      </c>
      <c r="BE38" s="308" t="s">
        <v>67</v>
      </c>
      <c r="BF38" s="308" t="s">
        <v>67</v>
      </c>
      <c r="BG38" s="308" t="s">
        <v>67</v>
      </c>
      <c r="BH38" s="308" t="s">
        <v>67</v>
      </c>
      <c r="BI38" s="308" t="s">
        <v>67</v>
      </c>
      <c r="BJ38" s="308" t="s">
        <v>67</v>
      </c>
      <c r="BK38" s="308" t="s">
        <v>67</v>
      </c>
      <c r="BL38" s="308" t="s">
        <v>67</v>
      </c>
      <c r="BM38" s="308" t="s">
        <v>67</v>
      </c>
      <c r="BN38" s="308" t="s">
        <v>67</v>
      </c>
      <c r="BO38" s="308" t="s">
        <v>67</v>
      </c>
      <c r="BP38" s="308" t="s">
        <v>67</v>
      </c>
      <c r="BQ38" s="308" t="s">
        <v>67</v>
      </c>
      <c r="BR38" s="308" t="s">
        <v>67</v>
      </c>
      <c r="BS38" s="308" t="s">
        <v>67</v>
      </c>
      <c r="BT38" s="308" t="s">
        <v>67</v>
      </c>
      <c r="BU38" s="308" t="s">
        <v>67</v>
      </c>
      <c r="BV38" s="308" t="s">
        <v>67</v>
      </c>
      <c r="BW38" s="308" t="s">
        <v>67</v>
      </c>
      <c r="BX38" s="308" t="s">
        <v>67</v>
      </c>
      <c r="BY38" s="308" t="s">
        <v>67</v>
      </c>
      <c r="BZ38" s="308" t="s">
        <v>758</v>
      </c>
      <c r="CA38" s="308" t="s">
        <v>67</v>
      </c>
      <c r="CB38" s="308" t="s">
        <v>759</v>
      </c>
      <c r="CC38" s="308" t="s">
        <v>67</v>
      </c>
      <c r="CD38" s="308" t="s">
        <v>760</v>
      </c>
      <c r="CE38" s="308" t="s">
        <v>761</v>
      </c>
      <c r="CF38" s="308" t="s">
        <v>67</v>
      </c>
      <c r="CG38" s="308" t="s">
        <v>67</v>
      </c>
      <c r="CH38" s="308" t="s">
        <v>67</v>
      </c>
      <c r="CI38" s="308" t="s">
        <v>67</v>
      </c>
      <c r="CJ38" s="308" t="s">
        <v>67</v>
      </c>
      <c r="CK38" s="307" t="s">
        <v>729</v>
      </c>
      <c r="CY38" s="68"/>
    </row>
    <row r="39" spans="1:103" s="67" customFormat="1" ht="12.75" customHeight="1">
      <c r="A39" s="136">
        <v>0</v>
      </c>
      <c r="B39" s="306" t="s">
        <v>762</v>
      </c>
      <c r="C39" s="306" t="s">
        <v>763</v>
      </c>
      <c r="D39" s="306" t="s">
        <v>764</v>
      </c>
      <c r="E39" s="306" t="s">
        <v>67</v>
      </c>
      <c r="F39" s="306" t="s">
        <v>67</v>
      </c>
      <c r="G39" s="306" t="s">
        <v>67</v>
      </c>
      <c r="H39" s="308" t="s">
        <v>67</v>
      </c>
      <c r="I39" s="308" t="s">
        <v>67</v>
      </c>
      <c r="J39" s="308" t="s">
        <v>67</v>
      </c>
      <c r="K39" s="308" t="s">
        <v>67</v>
      </c>
      <c r="L39" s="308" t="s">
        <v>67</v>
      </c>
      <c r="M39" s="308" t="s">
        <v>67</v>
      </c>
      <c r="N39" s="308" t="s">
        <v>67</v>
      </c>
      <c r="O39" s="308" t="s">
        <v>67</v>
      </c>
      <c r="P39" s="308" t="s">
        <v>67</v>
      </c>
      <c r="Q39" s="308" t="s">
        <v>67</v>
      </c>
      <c r="R39" s="308" t="s">
        <v>67</v>
      </c>
      <c r="S39" s="308" t="s">
        <v>67</v>
      </c>
      <c r="T39" s="308" t="s">
        <v>67</v>
      </c>
      <c r="U39" s="308" t="s">
        <v>67</v>
      </c>
      <c r="V39" s="308" t="s">
        <v>67</v>
      </c>
      <c r="W39" s="308" t="s">
        <v>67</v>
      </c>
      <c r="X39" s="308" t="s">
        <v>67</v>
      </c>
      <c r="Y39" s="308" t="s">
        <v>67</v>
      </c>
      <c r="Z39" s="308" t="s">
        <v>67</v>
      </c>
      <c r="AA39" s="308" t="s">
        <v>67</v>
      </c>
      <c r="AB39" s="308" t="s">
        <v>67</v>
      </c>
      <c r="AC39" s="308" t="s">
        <v>67</v>
      </c>
      <c r="AD39" s="308" t="s">
        <v>67</v>
      </c>
      <c r="AE39" s="308" t="s">
        <v>67</v>
      </c>
      <c r="AF39" s="308" t="s">
        <v>67</v>
      </c>
      <c r="AG39" s="308" t="s">
        <v>67</v>
      </c>
      <c r="AH39" s="308" t="s">
        <v>67</v>
      </c>
      <c r="AI39" s="308" t="s">
        <v>67</v>
      </c>
      <c r="AJ39" s="308" t="s">
        <v>67</v>
      </c>
      <c r="AK39" s="308" t="s">
        <v>67</v>
      </c>
      <c r="AL39" s="308" t="s">
        <v>67</v>
      </c>
      <c r="AM39" s="308" t="s">
        <v>67</v>
      </c>
      <c r="AN39" s="308" t="s">
        <v>67</v>
      </c>
      <c r="AO39" s="308" t="s">
        <v>67</v>
      </c>
      <c r="AP39" s="308" t="s">
        <v>67</v>
      </c>
      <c r="AQ39" s="308" t="s">
        <v>67</v>
      </c>
      <c r="AR39" s="308" t="s">
        <v>67</v>
      </c>
      <c r="AS39" s="308" t="s">
        <v>67</v>
      </c>
      <c r="AT39" s="308" t="s">
        <v>67</v>
      </c>
      <c r="AU39" s="308" t="s">
        <v>67</v>
      </c>
      <c r="AV39" s="308" t="s">
        <v>67</v>
      </c>
      <c r="AW39" s="308" t="s">
        <v>67</v>
      </c>
      <c r="AX39" s="308" t="s">
        <v>67</v>
      </c>
      <c r="AY39" s="308" t="s">
        <v>67</v>
      </c>
      <c r="AZ39" s="308" t="s">
        <v>67</v>
      </c>
      <c r="BA39" s="308" t="s">
        <v>67</v>
      </c>
      <c r="BB39" s="308" t="s">
        <v>67</v>
      </c>
      <c r="BC39" s="308" t="s">
        <v>67</v>
      </c>
      <c r="BD39" s="308" t="s">
        <v>67</v>
      </c>
      <c r="BE39" s="308" t="s">
        <v>67</v>
      </c>
      <c r="BF39" s="308" t="s">
        <v>67</v>
      </c>
      <c r="BG39" s="308" t="s">
        <v>67</v>
      </c>
      <c r="BH39" s="308" t="s">
        <v>67</v>
      </c>
      <c r="BI39" s="308" t="s">
        <v>67</v>
      </c>
      <c r="BJ39" s="308" t="s">
        <v>67</v>
      </c>
      <c r="BK39" s="308" t="s">
        <v>67</v>
      </c>
      <c r="BL39" s="308" t="s">
        <v>67</v>
      </c>
      <c r="BM39" s="308" t="s">
        <v>67</v>
      </c>
      <c r="BN39" s="308" t="s">
        <v>67</v>
      </c>
      <c r="BO39" s="308" t="s">
        <v>67</v>
      </c>
      <c r="BP39" s="308" t="s">
        <v>67</v>
      </c>
      <c r="BQ39" s="308" t="s">
        <v>67</v>
      </c>
      <c r="BR39" s="308" t="s">
        <v>67</v>
      </c>
      <c r="BS39" s="308" t="s">
        <v>67</v>
      </c>
      <c r="BT39" s="308" t="s">
        <v>67</v>
      </c>
      <c r="BU39" s="308" t="s">
        <v>67</v>
      </c>
      <c r="BV39" s="308" t="s">
        <v>67</v>
      </c>
      <c r="BW39" s="308" t="s">
        <v>67</v>
      </c>
      <c r="BX39" s="308" t="s">
        <v>67</v>
      </c>
      <c r="BY39" s="308" t="s">
        <v>67</v>
      </c>
      <c r="BZ39" s="308" t="s">
        <v>765</v>
      </c>
      <c r="CA39" s="308" t="s">
        <v>67</v>
      </c>
      <c r="CB39" s="308" t="s">
        <v>766</v>
      </c>
      <c r="CC39" s="308" t="s">
        <v>67</v>
      </c>
      <c r="CD39" s="308" t="s">
        <v>767</v>
      </c>
      <c r="CE39" s="308" t="s">
        <v>768</v>
      </c>
      <c r="CF39" s="308" t="s">
        <v>67</v>
      </c>
      <c r="CG39" s="308" t="s">
        <v>67</v>
      </c>
      <c r="CH39" s="308" t="s">
        <v>67</v>
      </c>
      <c r="CI39" s="308" t="s">
        <v>67</v>
      </c>
      <c r="CJ39" s="308" t="s">
        <v>67</v>
      </c>
      <c r="CK39" s="307" t="s">
        <v>737</v>
      </c>
      <c r="CY39" s="68"/>
    </row>
    <row r="40" spans="1:103" s="67" customFormat="1" ht="12.75" customHeight="1">
      <c r="A40" s="136">
        <v>0</v>
      </c>
      <c r="B40" s="306" t="s">
        <v>769</v>
      </c>
      <c r="C40" s="306" t="s">
        <v>770</v>
      </c>
      <c r="D40" s="306" t="s">
        <v>771</v>
      </c>
      <c r="E40" s="306" t="s">
        <v>67</v>
      </c>
      <c r="F40" s="306" t="s">
        <v>67</v>
      </c>
      <c r="G40" s="306" t="s">
        <v>67</v>
      </c>
      <c r="H40" s="308" t="s">
        <v>67</v>
      </c>
      <c r="I40" s="308" t="s">
        <v>67</v>
      </c>
      <c r="J40" s="308" t="s">
        <v>67</v>
      </c>
      <c r="K40" s="308" t="s">
        <v>67</v>
      </c>
      <c r="L40" s="308" t="s">
        <v>67</v>
      </c>
      <c r="M40" s="308" t="s">
        <v>67</v>
      </c>
      <c r="N40" s="308" t="s">
        <v>67</v>
      </c>
      <c r="O40" s="308" t="s">
        <v>67</v>
      </c>
      <c r="P40" s="308" t="s">
        <v>67</v>
      </c>
      <c r="Q40" s="308" t="s">
        <v>67</v>
      </c>
      <c r="R40" s="308" t="s">
        <v>67</v>
      </c>
      <c r="S40" s="308" t="s">
        <v>67</v>
      </c>
      <c r="T40" s="308" t="s">
        <v>67</v>
      </c>
      <c r="U40" s="308" t="s">
        <v>67</v>
      </c>
      <c r="V40" s="308" t="s">
        <v>67</v>
      </c>
      <c r="W40" s="308" t="s">
        <v>67</v>
      </c>
      <c r="X40" s="308" t="s">
        <v>67</v>
      </c>
      <c r="Y40" s="308" t="s">
        <v>67</v>
      </c>
      <c r="Z40" s="308" t="s">
        <v>67</v>
      </c>
      <c r="AA40" s="308" t="s">
        <v>67</v>
      </c>
      <c r="AB40" s="308" t="s">
        <v>67</v>
      </c>
      <c r="AC40" s="308" t="s">
        <v>67</v>
      </c>
      <c r="AD40" s="308" t="s">
        <v>67</v>
      </c>
      <c r="AE40" s="308" t="s">
        <v>67</v>
      </c>
      <c r="AF40" s="308" t="s">
        <v>67</v>
      </c>
      <c r="AG40" s="308" t="s">
        <v>67</v>
      </c>
      <c r="AH40" s="308" t="s">
        <v>67</v>
      </c>
      <c r="AI40" s="308" t="s">
        <v>67</v>
      </c>
      <c r="AJ40" s="308" t="s">
        <v>67</v>
      </c>
      <c r="AK40" s="308" t="s">
        <v>67</v>
      </c>
      <c r="AL40" s="308" t="s">
        <v>67</v>
      </c>
      <c r="AM40" s="308" t="s">
        <v>67</v>
      </c>
      <c r="AN40" s="308" t="s">
        <v>67</v>
      </c>
      <c r="AO40" s="308" t="s">
        <v>67</v>
      </c>
      <c r="AP40" s="308" t="s">
        <v>67</v>
      </c>
      <c r="AQ40" s="308" t="s">
        <v>67</v>
      </c>
      <c r="AR40" s="308" t="s">
        <v>67</v>
      </c>
      <c r="AS40" s="308" t="s">
        <v>67</v>
      </c>
      <c r="AT40" s="308" t="s">
        <v>67</v>
      </c>
      <c r="AU40" s="308" t="s">
        <v>67</v>
      </c>
      <c r="AV40" s="308" t="s">
        <v>67</v>
      </c>
      <c r="AW40" s="308" t="s">
        <v>67</v>
      </c>
      <c r="AX40" s="308" t="s">
        <v>67</v>
      </c>
      <c r="AY40" s="308" t="s">
        <v>67</v>
      </c>
      <c r="AZ40" s="308" t="s">
        <v>67</v>
      </c>
      <c r="BA40" s="308" t="s">
        <v>67</v>
      </c>
      <c r="BB40" s="308" t="s">
        <v>67</v>
      </c>
      <c r="BC40" s="308" t="s">
        <v>67</v>
      </c>
      <c r="BD40" s="308" t="s">
        <v>67</v>
      </c>
      <c r="BE40" s="308" t="s">
        <v>67</v>
      </c>
      <c r="BF40" s="308" t="s">
        <v>67</v>
      </c>
      <c r="BG40" s="308" t="s">
        <v>67</v>
      </c>
      <c r="BH40" s="308" t="s">
        <v>67</v>
      </c>
      <c r="BI40" s="308" t="s">
        <v>67</v>
      </c>
      <c r="BJ40" s="308" t="s">
        <v>67</v>
      </c>
      <c r="BK40" s="308" t="s">
        <v>67</v>
      </c>
      <c r="BL40" s="308" t="s">
        <v>67</v>
      </c>
      <c r="BM40" s="308" t="s">
        <v>67</v>
      </c>
      <c r="BN40" s="308" t="s">
        <v>67</v>
      </c>
      <c r="BO40" s="308" t="s">
        <v>67</v>
      </c>
      <c r="BP40" s="308" t="s">
        <v>67</v>
      </c>
      <c r="BQ40" s="308" t="s">
        <v>67</v>
      </c>
      <c r="BR40" s="308" t="s">
        <v>67</v>
      </c>
      <c r="BS40" s="308" t="s">
        <v>67</v>
      </c>
      <c r="BT40" s="308" t="s">
        <v>67</v>
      </c>
      <c r="BU40" s="308" t="s">
        <v>67</v>
      </c>
      <c r="BV40" s="308" t="s">
        <v>67</v>
      </c>
      <c r="BW40" s="308" t="s">
        <v>67</v>
      </c>
      <c r="BX40" s="308" t="s">
        <v>67</v>
      </c>
      <c r="BY40" s="308" t="s">
        <v>67</v>
      </c>
      <c r="BZ40" s="308" t="s">
        <v>772</v>
      </c>
      <c r="CA40" s="308" t="s">
        <v>67</v>
      </c>
      <c r="CB40" s="308" t="s">
        <v>773</v>
      </c>
      <c r="CC40" s="308" t="s">
        <v>67</v>
      </c>
      <c r="CD40" s="308" t="s">
        <v>774</v>
      </c>
      <c r="CE40" s="308" t="s">
        <v>775</v>
      </c>
      <c r="CF40" s="308" t="s">
        <v>67</v>
      </c>
      <c r="CG40" s="308" t="s">
        <v>67</v>
      </c>
      <c r="CH40" s="308" t="s">
        <v>67</v>
      </c>
      <c r="CI40" s="308" t="s">
        <v>67</v>
      </c>
      <c r="CJ40" s="308" t="s">
        <v>67</v>
      </c>
      <c r="CK40" s="307" t="s">
        <v>746</v>
      </c>
      <c r="CY40" s="68"/>
    </row>
    <row r="41" spans="1:103" s="67" customFormat="1" ht="12.75" customHeight="1">
      <c r="A41" s="136">
        <v>0</v>
      </c>
      <c r="B41" s="306" t="s">
        <v>776</v>
      </c>
      <c r="C41" s="306" t="s">
        <v>777</v>
      </c>
      <c r="D41" s="306" t="s">
        <v>778</v>
      </c>
      <c r="E41" s="306" t="s">
        <v>67</v>
      </c>
      <c r="F41" s="306" t="s">
        <v>67</v>
      </c>
      <c r="G41" s="306" t="s">
        <v>67</v>
      </c>
      <c r="H41" s="308" t="s">
        <v>67</v>
      </c>
      <c r="I41" s="308" t="s">
        <v>67</v>
      </c>
      <c r="J41" s="308" t="s">
        <v>67</v>
      </c>
      <c r="K41" s="308" t="s">
        <v>67</v>
      </c>
      <c r="L41" s="308" t="s">
        <v>67</v>
      </c>
      <c r="M41" s="308" t="s">
        <v>67</v>
      </c>
      <c r="N41" s="308" t="s">
        <v>67</v>
      </c>
      <c r="O41" s="308" t="s">
        <v>67</v>
      </c>
      <c r="P41" s="308" t="s">
        <v>67</v>
      </c>
      <c r="Q41" s="308" t="s">
        <v>67</v>
      </c>
      <c r="R41" s="308" t="s">
        <v>67</v>
      </c>
      <c r="S41" s="308" t="s">
        <v>67</v>
      </c>
      <c r="T41" s="308" t="s">
        <v>67</v>
      </c>
      <c r="U41" s="308" t="s">
        <v>67</v>
      </c>
      <c r="V41" s="308" t="s">
        <v>67</v>
      </c>
      <c r="W41" s="308" t="s">
        <v>67</v>
      </c>
      <c r="X41" s="308" t="s">
        <v>67</v>
      </c>
      <c r="Y41" s="308" t="s">
        <v>67</v>
      </c>
      <c r="Z41" s="308" t="s">
        <v>67</v>
      </c>
      <c r="AA41" s="308" t="s">
        <v>67</v>
      </c>
      <c r="AB41" s="308" t="s">
        <v>67</v>
      </c>
      <c r="AC41" s="308" t="s">
        <v>67</v>
      </c>
      <c r="AD41" s="308" t="s">
        <v>67</v>
      </c>
      <c r="AE41" s="308" t="s">
        <v>67</v>
      </c>
      <c r="AF41" s="308" t="s">
        <v>67</v>
      </c>
      <c r="AG41" s="308" t="s">
        <v>67</v>
      </c>
      <c r="AH41" s="308" t="s">
        <v>67</v>
      </c>
      <c r="AI41" s="308" t="s">
        <v>67</v>
      </c>
      <c r="AJ41" s="308" t="s">
        <v>67</v>
      </c>
      <c r="AK41" s="308" t="s">
        <v>67</v>
      </c>
      <c r="AL41" s="308" t="s">
        <v>67</v>
      </c>
      <c r="AM41" s="308" t="s">
        <v>67</v>
      </c>
      <c r="AN41" s="308" t="s">
        <v>67</v>
      </c>
      <c r="AO41" s="308" t="s">
        <v>67</v>
      </c>
      <c r="AP41" s="308" t="s">
        <v>67</v>
      </c>
      <c r="AQ41" s="308" t="s">
        <v>67</v>
      </c>
      <c r="AR41" s="308" t="s">
        <v>67</v>
      </c>
      <c r="AS41" s="308" t="s">
        <v>67</v>
      </c>
      <c r="AT41" s="308" t="s">
        <v>67</v>
      </c>
      <c r="AU41" s="308" t="s">
        <v>67</v>
      </c>
      <c r="AV41" s="308" t="s">
        <v>67</v>
      </c>
      <c r="AW41" s="308" t="s">
        <v>67</v>
      </c>
      <c r="AX41" s="308" t="s">
        <v>67</v>
      </c>
      <c r="AY41" s="308" t="s">
        <v>67</v>
      </c>
      <c r="AZ41" s="308" t="s">
        <v>67</v>
      </c>
      <c r="BA41" s="308" t="s">
        <v>67</v>
      </c>
      <c r="BB41" s="308" t="s">
        <v>67</v>
      </c>
      <c r="BC41" s="308" t="s">
        <v>67</v>
      </c>
      <c r="BD41" s="308" t="s">
        <v>67</v>
      </c>
      <c r="BE41" s="308" t="s">
        <v>67</v>
      </c>
      <c r="BF41" s="308" t="s">
        <v>67</v>
      </c>
      <c r="BG41" s="308" t="s">
        <v>67</v>
      </c>
      <c r="BH41" s="308" t="s">
        <v>67</v>
      </c>
      <c r="BI41" s="308" t="s">
        <v>67</v>
      </c>
      <c r="BJ41" s="308" t="s">
        <v>67</v>
      </c>
      <c r="BK41" s="308" t="s">
        <v>67</v>
      </c>
      <c r="BL41" s="308" t="s">
        <v>67</v>
      </c>
      <c r="BM41" s="308" t="s">
        <v>67</v>
      </c>
      <c r="BN41" s="308" t="s">
        <v>67</v>
      </c>
      <c r="BO41" s="308" t="s">
        <v>67</v>
      </c>
      <c r="BP41" s="308" t="s">
        <v>67</v>
      </c>
      <c r="BQ41" s="308" t="s">
        <v>67</v>
      </c>
      <c r="BR41" s="308" t="s">
        <v>67</v>
      </c>
      <c r="BS41" s="308" t="s">
        <v>67</v>
      </c>
      <c r="BT41" s="308" t="s">
        <v>67</v>
      </c>
      <c r="BU41" s="308" t="s">
        <v>67</v>
      </c>
      <c r="BV41" s="308" t="s">
        <v>67</v>
      </c>
      <c r="BW41" s="308" t="s">
        <v>67</v>
      </c>
      <c r="BX41" s="308" t="s">
        <v>67</v>
      </c>
      <c r="BY41" s="308" t="s">
        <v>67</v>
      </c>
      <c r="BZ41" s="308" t="s">
        <v>779</v>
      </c>
      <c r="CA41" s="308" t="s">
        <v>67</v>
      </c>
      <c r="CB41" s="308" t="s">
        <v>780</v>
      </c>
      <c r="CC41" s="308" t="s">
        <v>67</v>
      </c>
      <c r="CD41" s="308" t="s">
        <v>781</v>
      </c>
      <c r="CE41" s="308" t="s">
        <v>782</v>
      </c>
      <c r="CF41" s="308" t="s">
        <v>67</v>
      </c>
      <c r="CG41" s="308" t="s">
        <v>67</v>
      </c>
      <c r="CH41" s="308" t="s">
        <v>67</v>
      </c>
      <c r="CI41" s="308" t="s">
        <v>67</v>
      </c>
      <c r="CJ41" s="308" t="s">
        <v>67</v>
      </c>
      <c r="CK41" s="307" t="s">
        <v>754</v>
      </c>
      <c r="CY41" s="68"/>
    </row>
    <row r="42" spans="1:103" s="67" customFormat="1" ht="12.75" customHeight="1">
      <c r="A42" s="136" t="s">
        <v>181</v>
      </c>
      <c r="B42" s="306" t="s">
        <v>783</v>
      </c>
      <c r="C42" s="306" t="s">
        <v>784</v>
      </c>
      <c r="D42" s="306" t="s">
        <v>785</v>
      </c>
      <c r="E42" s="306" t="s">
        <v>786</v>
      </c>
      <c r="F42" s="306" t="s">
        <v>67</v>
      </c>
      <c r="G42" s="306" t="s">
        <v>67</v>
      </c>
      <c r="H42" s="308" t="s">
        <v>67</v>
      </c>
      <c r="I42" s="308" t="s">
        <v>67</v>
      </c>
      <c r="J42" s="308" t="s">
        <v>67</v>
      </c>
      <c r="K42" s="308" t="s">
        <v>67</v>
      </c>
      <c r="L42" s="308" t="s">
        <v>67</v>
      </c>
      <c r="M42" s="308" t="s">
        <v>67</v>
      </c>
      <c r="N42" s="308" t="s">
        <v>67</v>
      </c>
      <c r="O42" s="308" t="s">
        <v>67</v>
      </c>
      <c r="P42" s="308" t="s">
        <v>67</v>
      </c>
      <c r="Q42" s="308" t="s">
        <v>67</v>
      </c>
      <c r="R42" s="308" t="s">
        <v>67</v>
      </c>
      <c r="S42" s="308" t="s">
        <v>67</v>
      </c>
      <c r="T42" s="308" t="s">
        <v>67</v>
      </c>
      <c r="U42" s="308" t="s">
        <v>67</v>
      </c>
      <c r="V42" s="308" t="s">
        <v>67</v>
      </c>
      <c r="W42" s="308" t="s">
        <v>67</v>
      </c>
      <c r="X42" s="308" t="s">
        <v>67</v>
      </c>
      <c r="Y42" s="308" t="s">
        <v>67</v>
      </c>
      <c r="Z42" s="308" t="s">
        <v>67</v>
      </c>
      <c r="AA42" s="308" t="s">
        <v>67</v>
      </c>
      <c r="AB42" s="308" t="s">
        <v>67</v>
      </c>
      <c r="AC42" s="308" t="s">
        <v>67</v>
      </c>
      <c r="AD42" s="308" t="s">
        <v>67</v>
      </c>
      <c r="AE42" s="308" t="s">
        <v>67</v>
      </c>
      <c r="AF42" s="308" t="s">
        <v>67</v>
      </c>
      <c r="AG42" s="308" t="s">
        <v>67</v>
      </c>
      <c r="AH42" s="308" t="s">
        <v>67</v>
      </c>
      <c r="AI42" s="308" t="s">
        <v>67</v>
      </c>
      <c r="AJ42" s="308" t="s">
        <v>67</v>
      </c>
      <c r="AK42" s="308" t="s">
        <v>67</v>
      </c>
      <c r="AL42" s="308" t="s">
        <v>67</v>
      </c>
      <c r="AM42" s="308" t="s">
        <v>67</v>
      </c>
      <c r="AN42" s="308" t="s">
        <v>67</v>
      </c>
      <c r="AO42" s="308" t="s">
        <v>67</v>
      </c>
      <c r="AP42" s="308" t="s">
        <v>67</v>
      </c>
      <c r="AQ42" s="308" t="s">
        <v>67</v>
      </c>
      <c r="AR42" s="308" t="s">
        <v>67</v>
      </c>
      <c r="AS42" s="308" t="s">
        <v>67</v>
      </c>
      <c r="AT42" s="308" t="s">
        <v>67</v>
      </c>
      <c r="AU42" s="308" t="s">
        <v>67</v>
      </c>
      <c r="AV42" s="308" t="s">
        <v>67</v>
      </c>
      <c r="AW42" s="308" t="s">
        <v>67</v>
      </c>
      <c r="AX42" s="308" t="s">
        <v>67</v>
      </c>
      <c r="AY42" s="308" t="s">
        <v>67</v>
      </c>
      <c r="AZ42" s="308" t="s">
        <v>67</v>
      </c>
      <c r="BA42" s="308" t="s">
        <v>67</v>
      </c>
      <c r="BB42" s="308" t="s">
        <v>67</v>
      </c>
      <c r="BC42" s="308" t="s">
        <v>67</v>
      </c>
      <c r="BD42" s="308" t="s">
        <v>67</v>
      </c>
      <c r="BE42" s="308" t="s">
        <v>67</v>
      </c>
      <c r="BF42" s="308" t="s">
        <v>67</v>
      </c>
      <c r="BG42" s="308" t="s">
        <v>67</v>
      </c>
      <c r="BH42" s="308" t="s">
        <v>67</v>
      </c>
      <c r="BI42" s="308" t="s">
        <v>67</v>
      </c>
      <c r="BJ42" s="308" t="s">
        <v>67</v>
      </c>
      <c r="BK42" s="308" t="s">
        <v>67</v>
      </c>
      <c r="BL42" s="308" t="s">
        <v>67</v>
      </c>
      <c r="BM42" s="308" t="s">
        <v>67</v>
      </c>
      <c r="BN42" s="308" t="s">
        <v>67</v>
      </c>
      <c r="BO42" s="308" t="s">
        <v>67</v>
      </c>
      <c r="BP42" s="308" t="s">
        <v>67</v>
      </c>
      <c r="BQ42" s="308" t="s">
        <v>67</v>
      </c>
      <c r="BR42" s="308" t="s">
        <v>67</v>
      </c>
      <c r="BS42" s="308" t="s">
        <v>67</v>
      </c>
      <c r="BT42" s="308" t="s">
        <v>67</v>
      </c>
      <c r="BU42" s="308" t="s">
        <v>67</v>
      </c>
      <c r="BV42" s="308" t="s">
        <v>67</v>
      </c>
      <c r="BW42" s="308" t="s">
        <v>67</v>
      </c>
      <c r="BX42" s="308" t="s">
        <v>67</v>
      </c>
      <c r="BY42" s="308" t="s">
        <v>67</v>
      </c>
      <c r="BZ42" s="308" t="s">
        <v>67</v>
      </c>
      <c r="CA42" s="308" t="s">
        <v>67</v>
      </c>
      <c r="CB42" s="308" t="s">
        <v>67</v>
      </c>
      <c r="CC42" s="308" t="s">
        <v>67</v>
      </c>
      <c r="CD42" s="308" t="s">
        <v>67</v>
      </c>
      <c r="CE42" s="308" t="s">
        <v>67</v>
      </c>
      <c r="CF42" s="308" t="s">
        <v>67</v>
      </c>
      <c r="CG42" s="308" t="s">
        <v>67</v>
      </c>
      <c r="CH42" s="308" t="s">
        <v>67</v>
      </c>
      <c r="CI42" s="308" t="s">
        <v>67</v>
      </c>
      <c r="CJ42" s="308" t="s">
        <v>67</v>
      </c>
      <c r="CK42" s="307" t="s">
        <v>787</v>
      </c>
      <c r="CY42" s="68"/>
    </row>
    <row r="43" spans="1:103" s="67" customFormat="1" ht="12.75" customHeight="1">
      <c r="A43" s="136" t="s">
        <v>181</v>
      </c>
      <c r="B43" s="306" t="s">
        <v>788</v>
      </c>
      <c r="C43" s="306" t="s">
        <v>789</v>
      </c>
      <c r="D43" s="306" t="s">
        <v>790</v>
      </c>
      <c r="E43" s="306" t="s">
        <v>791</v>
      </c>
      <c r="F43" s="306" t="s">
        <v>67</v>
      </c>
      <c r="G43" s="306" t="s">
        <v>67</v>
      </c>
      <c r="H43" s="308" t="s">
        <v>67</v>
      </c>
      <c r="I43" s="308" t="s">
        <v>67</v>
      </c>
      <c r="J43" s="308" t="s">
        <v>67</v>
      </c>
      <c r="K43" s="308" t="s">
        <v>67</v>
      </c>
      <c r="L43" s="308" t="s">
        <v>67</v>
      </c>
      <c r="M43" s="308" t="s">
        <v>67</v>
      </c>
      <c r="N43" s="308" t="s">
        <v>67</v>
      </c>
      <c r="O43" s="308" t="s">
        <v>67</v>
      </c>
      <c r="P43" s="308" t="s">
        <v>67</v>
      </c>
      <c r="Q43" s="308" t="s">
        <v>67</v>
      </c>
      <c r="R43" s="308" t="s">
        <v>67</v>
      </c>
      <c r="S43" s="308" t="s">
        <v>67</v>
      </c>
      <c r="T43" s="308" t="s">
        <v>67</v>
      </c>
      <c r="U43" s="308" t="s">
        <v>67</v>
      </c>
      <c r="V43" s="308" t="s">
        <v>67</v>
      </c>
      <c r="W43" s="308" t="s">
        <v>67</v>
      </c>
      <c r="X43" s="308" t="s">
        <v>67</v>
      </c>
      <c r="Y43" s="308" t="s">
        <v>67</v>
      </c>
      <c r="Z43" s="308" t="s">
        <v>67</v>
      </c>
      <c r="AA43" s="308" t="s">
        <v>67</v>
      </c>
      <c r="AB43" s="308" t="s">
        <v>67</v>
      </c>
      <c r="AC43" s="308" t="s">
        <v>67</v>
      </c>
      <c r="AD43" s="308" t="s">
        <v>67</v>
      </c>
      <c r="AE43" s="308" t="s">
        <v>67</v>
      </c>
      <c r="AF43" s="308" t="s">
        <v>67</v>
      </c>
      <c r="AG43" s="308" t="s">
        <v>67</v>
      </c>
      <c r="AH43" s="308" t="s">
        <v>67</v>
      </c>
      <c r="AI43" s="308" t="s">
        <v>67</v>
      </c>
      <c r="AJ43" s="308" t="s">
        <v>67</v>
      </c>
      <c r="AK43" s="308" t="s">
        <v>67</v>
      </c>
      <c r="AL43" s="308" t="s">
        <v>67</v>
      </c>
      <c r="AM43" s="308" t="s">
        <v>67</v>
      </c>
      <c r="AN43" s="308" t="s">
        <v>67</v>
      </c>
      <c r="AO43" s="308" t="s">
        <v>67</v>
      </c>
      <c r="AP43" s="308" t="s">
        <v>67</v>
      </c>
      <c r="AQ43" s="308" t="s">
        <v>67</v>
      </c>
      <c r="AR43" s="308" t="s">
        <v>67</v>
      </c>
      <c r="AS43" s="308" t="s">
        <v>67</v>
      </c>
      <c r="AT43" s="308" t="s">
        <v>67</v>
      </c>
      <c r="AU43" s="308" t="s">
        <v>67</v>
      </c>
      <c r="AV43" s="308" t="s">
        <v>67</v>
      </c>
      <c r="AW43" s="308" t="s">
        <v>67</v>
      </c>
      <c r="AX43" s="308" t="s">
        <v>67</v>
      </c>
      <c r="AY43" s="308" t="s">
        <v>67</v>
      </c>
      <c r="AZ43" s="308" t="s">
        <v>67</v>
      </c>
      <c r="BA43" s="308" t="s">
        <v>67</v>
      </c>
      <c r="BB43" s="308" t="s">
        <v>67</v>
      </c>
      <c r="BC43" s="308" t="s">
        <v>67</v>
      </c>
      <c r="BD43" s="308" t="s">
        <v>67</v>
      </c>
      <c r="BE43" s="308" t="s">
        <v>67</v>
      </c>
      <c r="BF43" s="308" t="s">
        <v>67</v>
      </c>
      <c r="BG43" s="308" t="s">
        <v>67</v>
      </c>
      <c r="BH43" s="308" t="s">
        <v>67</v>
      </c>
      <c r="BI43" s="308" t="s">
        <v>67</v>
      </c>
      <c r="BJ43" s="308" t="s">
        <v>67</v>
      </c>
      <c r="BK43" s="308" t="s">
        <v>67</v>
      </c>
      <c r="BL43" s="308" t="s">
        <v>67</v>
      </c>
      <c r="BM43" s="308" t="s">
        <v>67</v>
      </c>
      <c r="BN43" s="308" t="s">
        <v>67</v>
      </c>
      <c r="BO43" s="308" t="s">
        <v>67</v>
      </c>
      <c r="BP43" s="308" t="s">
        <v>67</v>
      </c>
      <c r="BQ43" s="308" t="s">
        <v>67</v>
      </c>
      <c r="BR43" s="308" t="s">
        <v>67</v>
      </c>
      <c r="BS43" s="308" t="s">
        <v>67</v>
      </c>
      <c r="BT43" s="308" t="s">
        <v>67</v>
      </c>
      <c r="BU43" s="308" t="s">
        <v>67</v>
      </c>
      <c r="BV43" s="308" t="s">
        <v>67</v>
      </c>
      <c r="BW43" s="308" t="s">
        <v>67</v>
      </c>
      <c r="BX43" s="308" t="s">
        <v>67</v>
      </c>
      <c r="BY43" s="308" t="s">
        <v>67</v>
      </c>
      <c r="BZ43" s="308" t="s">
        <v>792</v>
      </c>
      <c r="CA43" s="308" t="s">
        <v>67</v>
      </c>
      <c r="CB43" s="308" t="s">
        <v>793</v>
      </c>
      <c r="CC43" s="308" t="s">
        <v>67</v>
      </c>
      <c r="CD43" s="308" t="s">
        <v>794</v>
      </c>
      <c r="CE43" s="308" t="s">
        <v>795</v>
      </c>
      <c r="CF43" s="308" t="s">
        <v>67</v>
      </c>
      <c r="CG43" s="308" t="s">
        <v>67</v>
      </c>
      <c r="CH43" s="308" t="s">
        <v>67</v>
      </c>
      <c r="CI43" s="308" t="s">
        <v>67</v>
      </c>
      <c r="CJ43" s="308" t="s">
        <v>67</v>
      </c>
      <c r="CK43" s="307" t="s">
        <v>796</v>
      </c>
      <c r="CY43" s="68"/>
    </row>
    <row r="44" spans="1:103" s="67" customFormat="1" ht="12.75" customHeight="1" thickBot="1">
      <c r="A44" s="136" t="s">
        <v>181</v>
      </c>
      <c r="B44" s="306" t="s">
        <v>797</v>
      </c>
      <c r="C44" s="306" t="s">
        <v>798</v>
      </c>
      <c r="D44" s="306" t="s">
        <v>799</v>
      </c>
      <c r="E44" s="306" t="s">
        <v>800</v>
      </c>
      <c r="F44" s="306" t="s">
        <v>67</v>
      </c>
      <c r="G44" s="306" t="s">
        <v>67</v>
      </c>
      <c r="H44" s="308" t="s">
        <v>67</v>
      </c>
      <c r="I44" s="308" t="s">
        <v>67</v>
      </c>
      <c r="J44" s="308" t="s">
        <v>67</v>
      </c>
      <c r="K44" s="308" t="s">
        <v>67</v>
      </c>
      <c r="L44" s="308" t="s">
        <v>67</v>
      </c>
      <c r="M44" s="308" t="s">
        <v>67</v>
      </c>
      <c r="N44" s="308" t="s">
        <v>67</v>
      </c>
      <c r="O44" s="308" t="s">
        <v>67</v>
      </c>
      <c r="P44" s="308" t="s">
        <v>67</v>
      </c>
      <c r="Q44" s="308" t="s">
        <v>67</v>
      </c>
      <c r="R44" s="308" t="s">
        <v>67</v>
      </c>
      <c r="S44" s="308" t="s">
        <v>67</v>
      </c>
      <c r="T44" s="308" t="s">
        <v>67</v>
      </c>
      <c r="U44" s="308" t="s">
        <v>67</v>
      </c>
      <c r="V44" s="308" t="s">
        <v>67</v>
      </c>
      <c r="W44" s="308" t="s">
        <v>67</v>
      </c>
      <c r="X44" s="308" t="s">
        <v>67</v>
      </c>
      <c r="Y44" s="308" t="s">
        <v>67</v>
      </c>
      <c r="Z44" s="308" t="s">
        <v>67</v>
      </c>
      <c r="AA44" s="308" t="s">
        <v>67</v>
      </c>
      <c r="AB44" s="308" t="s">
        <v>67</v>
      </c>
      <c r="AC44" s="308" t="s">
        <v>67</v>
      </c>
      <c r="AD44" s="308" t="s">
        <v>67</v>
      </c>
      <c r="AE44" s="308" t="s">
        <v>67</v>
      </c>
      <c r="AF44" s="308" t="s">
        <v>67</v>
      </c>
      <c r="AG44" s="308" t="s">
        <v>67</v>
      </c>
      <c r="AH44" s="308" t="s">
        <v>67</v>
      </c>
      <c r="AI44" s="308" t="s">
        <v>67</v>
      </c>
      <c r="AJ44" s="308" t="s">
        <v>67</v>
      </c>
      <c r="AK44" s="308" t="s">
        <v>67</v>
      </c>
      <c r="AL44" s="308" t="s">
        <v>67</v>
      </c>
      <c r="AM44" s="308" t="s">
        <v>67</v>
      </c>
      <c r="AN44" s="308" t="s">
        <v>67</v>
      </c>
      <c r="AO44" s="308" t="s">
        <v>67</v>
      </c>
      <c r="AP44" s="308" t="s">
        <v>67</v>
      </c>
      <c r="AQ44" s="308" t="s">
        <v>67</v>
      </c>
      <c r="AR44" s="308" t="s">
        <v>67</v>
      </c>
      <c r="AS44" s="308" t="s">
        <v>67</v>
      </c>
      <c r="AT44" s="308" t="s">
        <v>67</v>
      </c>
      <c r="AU44" s="308" t="s">
        <v>67</v>
      </c>
      <c r="AV44" s="308" t="s">
        <v>67</v>
      </c>
      <c r="AW44" s="308" t="s">
        <v>67</v>
      </c>
      <c r="AX44" s="308" t="s">
        <v>67</v>
      </c>
      <c r="AY44" s="308" t="s">
        <v>67</v>
      </c>
      <c r="AZ44" s="308" t="s">
        <v>67</v>
      </c>
      <c r="BA44" s="308" t="s">
        <v>67</v>
      </c>
      <c r="BB44" s="308" t="s">
        <v>67</v>
      </c>
      <c r="BC44" s="308" t="s">
        <v>67</v>
      </c>
      <c r="BD44" s="308" t="s">
        <v>67</v>
      </c>
      <c r="BE44" s="308" t="s">
        <v>67</v>
      </c>
      <c r="BF44" s="308" t="s">
        <v>67</v>
      </c>
      <c r="BG44" s="308" t="s">
        <v>67</v>
      </c>
      <c r="BH44" s="308" t="s">
        <v>67</v>
      </c>
      <c r="BI44" s="308" t="s">
        <v>67</v>
      </c>
      <c r="BJ44" s="308" t="s">
        <v>67</v>
      </c>
      <c r="BK44" s="308" t="s">
        <v>67</v>
      </c>
      <c r="BL44" s="308" t="s">
        <v>67</v>
      </c>
      <c r="BM44" s="308" t="s">
        <v>67</v>
      </c>
      <c r="BN44" s="308" t="s">
        <v>67</v>
      </c>
      <c r="BO44" s="308" t="s">
        <v>67</v>
      </c>
      <c r="BP44" s="308" t="s">
        <v>67</v>
      </c>
      <c r="BQ44" s="308" t="s">
        <v>67</v>
      </c>
      <c r="BR44" s="308" t="s">
        <v>67</v>
      </c>
      <c r="BS44" s="308" t="s">
        <v>67</v>
      </c>
      <c r="BT44" s="308" t="s">
        <v>67</v>
      </c>
      <c r="BU44" s="308" t="s">
        <v>67</v>
      </c>
      <c r="BV44" s="308" t="s">
        <v>67</v>
      </c>
      <c r="BW44" s="308" t="s">
        <v>67</v>
      </c>
      <c r="BX44" s="308" t="s">
        <v>67</v>
      </c>
      <c r="BY44" s="308" t="s">
        <v>67</v>
      </c>
      <c r="BZ44" s="308" t="s">
        <v>127</v>
      </c>
      <c r="CA44" s="308" t="s">
        <v>67</v>
      </c>
      <c r="CB44" s="308" t="s">
        <v>578</v>
      </c>
      <c r="CC44" s="308" t="s">
        <v>67</v>
      </c>
      <c r="CD44" s="308" t="s">
        <v>579</v>
      </c>
      <c r="CE44" s="308" t="s">
        <v>484</v>
      </c>
      <c r="CF44" s="308" t="s">
        <v>67</v>
      </c>
      <c r="CG44" s="308" t="s">
        <v>67</v>
      </c>
      <c r="CH44" s="308" t="s">
        <v>67</v>
      </c>
      <c r="CI44" s="308" t="s">
        <v>67</v>
      </c>
      <c r="CJ44" s="308" t="s">
        <v>67</v>
      </c>
      <c r="CK44" s="307" t="s">
        <v>489</v>
      </c>
      <c r="CY44" s="68"/>
    </row>
    <row r="45" spans="1:103" s="69" customFormat="1" ht="13.5" thickTop="1" thickBot="1">
      <c r="A45" s="136" t="s">
        <v>181</v>
      </c>
      <c r="B45" s="302" t="s">
        <v>801</v>
      </c>
      <c r="C45" s="302" t="s">
        <v>802</v>
      </c>
      <c r="D45" s="302" t="s">
        <v>803</v>
      </c>
      <c r="E45" s="303" t="s">
        <v>804</v>
      </c>
      <c r="F45" s="303" t="s">
        <v>67</v>
      </c>
      <c r="G45" s="303" t="s">
        <v>67</v>
      </c>
      <c r="H45" s="305" t="s">
        <v>67</v>
      </c>
      <c r="I45" s="305" t="s">
        <v>67</v>
      </c>
      <c r="J45" s="305" t="s">
        <v>67</v>
      </c>
      <c r="K45" s="305" t="s">
        <v>67</v>
      </c>
      <c r="L45" s="305" t="s">
        <v>67</v>
      </c>
      <c r="M45" s="305" t="s">
        <v>67</v>
      </c>
      <c r="N45" s="305" t="s">
        <v>67</v>
      </c>
      <c r="O45" s="305" t="s">
        <v>67</v>
      </c>
      <c r="P45" s="305" t="s">
        <v>67</v>
      </c>
      <c r="Q45" s="305" t="s">
        <v>67</v>
      </c>
      <c r="R45" s="305" t="s">
        <v>67</v>
      </c>
      <c r="S45" s="305" t="s">
        <v>67</v>
      </c>
      <c r="T45" s="305" t="s">
        <v>67</v>
      </c>
      <c r="U45" s="305" t="s">
        <v>67</v>
      </c>
      <c r="V45" s="305" t="s">
        <v>67</v>
      </c>
      <c r="W45" s="305" t="s">
        <v>67</v>
      </c>
      <c r="X45" s="305" t="s">
        <v>67</v>
      </c>
      <c r="Y45" s="305" t="s">
        <v>67</v>
      </c>
      <c r="Z45" s="305" t="s">
        <v>67</v>
      </c>
      <c r="AA45" s="305" t="s">
        <v>67</v>
      </c>
      <c r="AB45" s="305" t="s">
        <v>67</v>
      </c>
      <c r="AC45" s="305" t="s">
        <v>67</v>
      </c>
      <c r="AD45" s="305" t="s">
        <v>67</v>
      </c>
      <c r="AE45" s="305" t="s">
        <v>67</v>
      </c>
      <c r="AF45" s="305" t="s">
        <v>67</v>
      </c>
      <c r="AG45" s="305" t="s">
        <v>67</v>
      </c>
      <c r="AH45" s="305" t="s">
        <v>67</v>
      </c>
      <c r="AI45" s="305" t="s">
        <v>67</v>
      </c>
      <c r="AJ45" s="305" t="s">
        <v>67</v>
      </c>
      <c r="AK45" s="305" t="s">
        <v>67</v>
      </c>
      <c r="AL45" s="305" t="s">
        <v>67</v>
      </c>
      <c r="AM45" s="305" t="s">
        <v>67</v>
      </c>
      <c r="AN45" s="305" t="s">
        <v>67</v>
      </c>
      <c r="AO45" s="305" t="s">
        <v>67</v>
      </c>
      <c r="AP45" s="305" t="s">
        <v>67</v>
      </c>
      <c r="AQ45" s="305" t="s">
        <v>67</v>
      </c>
      <c r="AR45" s="305" t="s">
        <v>67</v>
      </c>
      <c r="AS45" s="305" t="s">
        <v>67</v>
      </c>
      <c r="AT45" s="305" t="s">
        <v>67</v>
      </c>
      <c r="AU45" s="305" t="s">
        <v>67</v>
      </c>
      <c r="AV45" s="305" t="s">
        <v>67</v>
      </c>
      <c r="AW45" s="305" t="s">
        <v>67</v>
      </c>
      <c r="AX45" s="305" t="s">
        <v>67</v>
      </c>
      <c r="AY45" s="305" t="s">
        <v>67</v>
      </c>
      <c r="AZ45" s="305" t="s">
        <v>67</v>
      </c>
      <c r="BA45" s="305" t="s">
        <v>67</v>
      </c>
      <c r="BB45" s="305" t="s">
        <v>67</v>
      </c>
      <c r="BC45" s="305" t="s">
        <v>67</v>
      </c>
      <c r="BD45" s="305" t="s">
        <v>67</v>
      </c>
      <c r="BE45" s="305" t="s">
        <v>67</v>
      </c>
      <c r="BF45" s="305" t="s">
        <v>67</v>
      </c>
      <c r="BG45" s="305" t="s">
        <v>67</v>
      </c>
      <c r="BH45" s="305" t="s">
        <v>67</v>
      </c>
      <c r="BI45" s="305" t="s">
        <v>67</v>
      </c>
      <c r="BJ45" s="305" t="s">
        <v>67</v>
      </c>
      <c r="BK45" s="305" t="s">
        <v>67</v>
      </c>
      <c r="BL45" s="305" t="s">
        <v>67</v>
      </c>
      <c r="BM45" s="305" t="s">
        <v>67</v>
      </c>
      <c r="BN45" s="305" t="s">
        <v>67</v>
      </c>
      <c r="BO45" s="305" t="s">
        <v>67</v>
      </c>
      <c r="BP45" s="305" t="s">
        <v>67</v>
      </c>
      <c r="BQ45" s="305" t="s">
        <v>67</v>
      </c>
      <c r="BR45" s="305" t="s">
        <v>67</v>
      </c>
      <c r="BS45" s="305" t="s">
        <v>67</v>
      </c>
      <c r="BT45" s="305" t="s">
        <v>67</v>
      </c>
      <c r="BU45" s="305" t="s">
        <v>67</v>
      </c>
      <c r="BV45" s="305" t="s">
        <v>67</v>
      </c>
      <c r="BW45" s="305" t="s">
        <v>67</v>
      </c>
      <c r="BX45" s="305" t="s">
        <v>67</v>
      </c>
      <c r="BY45" s="305" t="s">
        <v>67</v>
      </c>
      <c r="BZ45" s="305" t="s">
        <v>805</v>
      </c>
      <c r="CA45" s="305" t="s">
        <v>67</v>
      </c>
      <c r="CB45" s="305" t="s">
        <v>367</v>
      </c>
      <c r="CC45" s="305" t="s">
        <v>67</v>
      </c>
      <c r="CD45" s="305" t="s">
        <v>806</v>
      </c>
      <c r="CE45" s="305" t="s">
        <v>129</v>
      </c>
      <c r="CF45" s="305" t="s">
        <v>67</v>
      </c>
      <c r="CG45" s="305" t="s">
        <v>67</v>
      </c>
      <c r="CH45" s="305" t="s">
        <v>67</v>
      </c>
      <c r="CI45" s="305" t="s">
        <v>67</v>
      </c>
      <c r="CJ45" s="305" t="s">
        <v>67</v>
      </c>
      <c r="CK45" s="304" t="s">
        <v>805</v>
      </c>
      <c r="CY45" s="70"/>
    </row>
    <row r="46" spans="1:103" s="67" customFormat="1" ht="12.75" customHeight="1" thickTop="1">
      <c r="A46" s="136" t="s">
        <v>181</v>
      </c>
      <c r="B46" s="306" t="s">
        <v>807</v>
      </c>
      <c r="C46" s="306" t="s">
        <v>808</v>
      </c>
      <c r="D46" s="306" t="s">
        <v>809</v>
      </c>
      <c r="E46" s="306" t="s">
        <v>67</v>
      </c>
      <c r="F46" s="306" t="s">
        <v>67</v>
      </c>
      <c r="G46" s="306" t="s">
        <v>67</v>
      </c>
      <c r="H46" s="308" t="s">
        <v>67</v>
      </c>
      <c r="I46" s="308" t="s">
        <v>67</v>
      </c>
      <c r="J46" s="308" t="s">
        <v>67</v>
      </c>
      <c r="K46" s="308" t="s">
        <v>67</v>
      </c>
      <c r="L46" s="308" t="s">
        <v>67</v>
      </c>
      <c r="M46" s="308" t="s">
        <v>67</v>
      </c>
      <c r="N46" s="308" t="s">
        <v>67</v>
      </c>
      <c r="O46" s="308" t="s">
        <v>67</v>
      </c>
      <c r="P46" s="308" t="s">
        <v>67</v>
      </c>
      <c r="Q46" s="308" t="s">
        <v>67</v>
      </c>
      <c r="R46" s="308" t="s">
        <v>67</v>
      </c>
      <c r="S46" s="308" t="s">
        <v>67</v>
      </c>
      <c r="T46" s="308" t="s">
        <v>67</v>
      </c>
      <c r="U46" s="308" t="s">
        <v>67</v>
      </c>
      <c r="V46" s="308" t="s">
        <v>67</v>
      </c>
      <c r="W46" s="308" t="s">
        <v>67</v>
      </c>
      <c r="X46" s="308" t="s">
        <v>67</v>
      </c>
      <c r="Y46" s="308" t="s">
        <v>67</v>
      </c>
      <c r="Z46" s="308" t="s">
        <v>67</v>
      </c>
      <c r="AA46" s="308" t="s">
        <v>67</v>
      </c>
      <c r="AB46" s="308" t="s">
        <v>67</v>
      </c>
      <c r="AC46" s="308" t="s">
        <v>67</v>
      </c>
      <c r="AD46" s="308" t="s">
        <v>67</v>
      </c>
      <c r="AE46" s="308" t="s">
        <v>67</v>
      </c>
      <c r="AF46" s="308" t="s">
        <v>67</v>
      </c>
      <c r="AG46" s="308" t="s">
        <v>67</v>
      </c>
      <c r="AH46" s="308" t="s">
        <v>67</v>
      </c>
      <c r="AI46" s="308" t="s">
        <v>67</v>
      </c>
      <c r="AJ46" s="308" t="s">
        <v>67</v>
      </c>
      <c r="AK46" s="308" t="s">
        <v>67</v>
      </c>
      <c r="AL46" s="308" t="s">
        <v>67</v>
      </c>
      <c r="AM46" s="308" t="s">
        <v>67</v>
      </c>
      <c r="AN46" s="308" t="s">
        <v>67</v>
      </c>
      <c r="AO46" s="308" t="s">
        <v>67</v>
      </c>
      <c r="AP46" s="308" t="s">
        <v>67</v>
      </c>
      <c r="AQ46" s="308" t="s">
        <v>67</v>
      </c>
      <c r="AR46" s="308" t="s">
        <v>67</v>
      </c>
      <c r="AS46" s="308" t="s">
        <v>67</v>
      </c>
      <c r="AT46" s="308" t="s">
        <v>67</v>
      </c>
      <c r="AU46" s="308" t="s">
        <v>67</v>
      </c>
      <c r="AV46" s="308" t="s">
        <v>67</v>
      </c>
      <c r="AW46" s="308" t="s">
        <v>67</v>
      </c>
      <c r="AX46" s="308" t="s">
        <v>67</v>
      </c>
      <c r="AY46" s="308" t="s">
        <v>67</v>
      </c>
      <c r="AZ46" s="308" t="s">
        <v>67</v>
      </c>
      <c r="BA46" s="308" t="s">
        <v>67</v>
      </c>
      <c r="BB46" s="308" t="s">
        <v>67</v>
      </c>
      <c r="BC46" s="308" t="s">
        <v>67</v>
      </c>
      <c r="BD46" s="308" t="s">
        <v>67</v>
      </c>
      <c r="BE46" s="308" t="s">
        <v>67</v>
      </c>
      <c r="BF46" s="308" t="s">
        <v>67</v>
      </c>
      <c r="BG46" s="308" t="s">
        <v>67</v>
      </c>
      <c r="BH46" s="308" t="s">
        <v>67</v>
      </c>
      <c r="BI46" s="308" t="s">
        <v>67</v>
      </c>
      <c r="BJ46" s="308" t="s">
        <v>67</v>
      </c>
      <c r="BK46" s="308" t="s">
        <v>67</v>
      </c>
      <c r="BL46" s="308" t="s">
        <v>67</v>
      </c>
      <c r="BM46" s="308" t="s">
        <v>67</v>
      </c>
      <c r="BN46" s="308" t="s">
        <v>67</v>
      </c>
      <c r="BO46" s="308" t="s">
        <v>67</v>
      </c>
      <c r="BP46" s="308" t="s">
        <v>67</v>
      </c>
      <c r="BQ46" s="308" t="s">
        <v>67</v>
      </c>
      <c r="BR46" s="308" t="s">
        <v>67</v>
      </c>
      <c r="BS46" s="308" t="s">
        <v>67</v>
      </c>
      <c r="BT46" s="308" t="s">
        <v>67</v>
      </c>
      <c r="BU46" s="308" t="s">
        <v>67</v>
      </c>
      <c r="BV46" s="308" t="s">
        <v>67</v>
      </c>
      <c r="BW46" s="308" t="s">
        <v>67</v>
      </c>
      <c r="BX46" s="308" t="s">
        <v>67</v>
      </c>
      <c r="BY46" s="308" t="s">
        <v>67</v>
      </c>
      <c r="BZ46" s="308" t="s">
        <v>67</v>
      </c>
      <c r="CA46" s="308" t="s">
        <v>67</v>
      </c>
      <c r="CB46" s="308" t="s">
        <v>67</v>
      </c>
      <c r="CC46" s="308" t="s">
        <v>67</v>
      </c>
      <c r="CD46" s="308" t="s">
        <v>67</v>
      </c>
      <c r="CE46" s="308" t="s">
        <v>67</v>
      </c>
      <c r="CF46" s="308" t="s">
        <v>67</v>
      </c>
      <c r="CG46" s="308" t="s">
        <v>67</v>
      </c>
      <c r="CH46" s="308" t="s">
        <v>67</v>
      </c>
      <c r="CI46" s="308" t="s">
        <v>67</v>
      </c>
      <c r="CJ46" s="308" t="s">
        <v>67</v>
      </c>
      <c r="CK46" s="307" t="s">
        <v>67</v>
      </c>
      <c r="CY46" s="68"/>
    </row>
    <row r="47" spans="1:103" s="67" customFormat="1" ht="12.75" customHeight="1">
      <c r="A47" s="136" t="s">
        <v>181</v>
      </c>
      <c r="B47" s="306" t="s">
        <v>810</v>
      </c>
      <c r="C47" s="306" t="s">
        <v>811</v>
      </c>
      <c r="D47" s="306" t="s">
        <v>812</v>
      </c>
      <c r="E47" s="306" t="s">
        <v>336</v>
      </c>
      <c r="F47" s="306" t="s">
        <v>67</v>
      </c>
      <c r="G47" s="306" t="s">
        <v>67</v>
      </c>
      <c r="H47" s="308" t="s">
        <v>67</v>
      </c>
      <c r="I47" s="308" t="s">
        <v>67</v>
      </c>
      <c r="J47" s="308" t="s">
        <v>67</v>
      </c>
      <c r="K47" s="308" t="s">
        <v>67</v>
      </c>
      <c r="L47" s="308" t="s">
        <v>67</v>
      </c>
      <c r="M47" s="308" t="s">
        <v>67</v>
      </c>
      <c r="N47" s="308" t="s">
        <v>67</v>
      </c>
      <c r="O47" s="308" t="s">
        <v>67</v>
      </c>
      <c r="P47" s="308" t="s">
        <v>67</v>
      </c>
      <c r="Q47" s="308" t="s">
        <v>67</v>
      </c>
      <c r="R47" s="308" t="s">
        <v>67</v>
      </c>
      <c r="S47" s="308" t="s">
        <v>67</v>
      </c>
      <c r="T47" s="308" t="s">
        <v>67</v>
      </c>
      <c r="U47" s="308" t="s">
        <v>67</v>
      </c>
      <c r="V47" s="308" t="s">
        <v>67</v>
      </c>
      <c r="W47" s="308" t="s">
        <v>67</v>
      </c>
      <c r="X47" s="308" t="s">
        <v>67</v>
      </c>
      <c r="Y47" s="308" t="s">
        <v>67</v>
      </c>
      <c r="Z47" s="308" t="s">
        <v>67</v>
      </c>
      <c r="AA47" s="308" t="s">
        <v>67</v>
      </c>
      <c r="AB47" s="308" t="s">
        <v>67</v>
      </c>
      <c r="AC47" s="308" t="s">
        <v>67</v>
      </c>
      <c r="AD47" s="308" t="s">
        <v>67</v>
      </c>
      <c r="AE47" s="308" t="s">
        <v>67</v>
      </c>
      <c r="AF47" s="308" t="s">
        <v>67</v>
      </c>
      <c r="AG47" s="308" t="s">
        <v>67</v>
      </c>
      <c r="AH47" s="308" t="s">
        <v>67</v>
      </c>
      <c r="AI47" s="308" t="s">
        <v>67</v>
      </c>
      <c r="AJ47" s="308" t="s">
        <v>67</v>
      </c>
      <c r="AK47" s="308" t="s">
        <v>67</v>
      </c>
      <c r="AL47" s="308" t="s">
        <v>67</v>
      </c>
      <c r="AM47" s="308" t="s">
        <v>67</v>
      </c>
      <c r="AN47" s="308" t="s">
        <v>67</v>
      </c>
      <c r="AO47" s="308" t="s">
        <v>67</v>
      </c>
      <c r="AP47" s="308" t="s">
        <v>67</v>
      </c>
      <c r="AQ47" s="308" t="s">
        <v>67</v>
      </c>
      <c r="AR47" s="308" t="s">
        <v>67</v>
      </c>
      <c r="AS47" s="308" t="s">
        <v>67</v>
      </c>
      <c r="AT47" s="308" t="s">
        <v>67</v>
      </c>
      <c r="AU47" s="308" t="s">
        <v>67</v>
      </c>
      <c r="AV47" s="308" t="s">
        <v>67</v>
      </c>
      <c r="AW47" s="308" t="s">
        <v>67</v>
      </c>
      <c r="AX47" s="308" t="s">
        <v>67</v>
      </c>
      <c r="AY47" s="308" t="s">
        <v>67</v>
      </c>
      <c r="AZ47" s="308" t="s">
        <v>67</v>
      </c>
      <c r="BA47" s="308" t="s">
        <v>67</v>
      </c>
      <c r="BB47" s="308" t="s">
        <v>67</v>
      </c>
      <c r="BC47" s="308" t="s">
        <v>67</v>
      </c>
      <c r="BD47" s="308" t="s">
        <v>67</v>
      </c>
      <c r="BE47" s="308" t="s">
        <v>67</v>
      </c>
      <c r="BF47" s="308" t="s">
        <v>67</v>
      </c>
      <c r="BG47" s="308" t="s">
        <v>67</v>
      </c>
      <c r="BH47" s="308" t="s">
        <v>67</v>
      </c>
      <c r="BI47" s="308" t="s">
        <v>67</v>
      </c>
      <c r="BJ47" s="308" t="s">
        <v>67</v>
      </c>
      <c r="BK47" s="308" t="s">
        <v>67</v>
      </c>
      <c r="BL47" s="308" t="s">
        <v>67</v>
      </c>
      <c r="BM47" s="308" t="s">
        <v>67</v>
      </c>
      <c r="BN47" s="308" t="s">
        <v>67</v>
      </c>
      <c r="BO47" s="308" t="s">
        <v>67</v>
      </c>
      <c r="BP47" s="308" t="s">
        <v>67</v>
      </c>
      <c r="BQ47" s="308" t="s">
        <v>67</v>
      </c>
      <c r="BR47" s="308" t="s">
        <v>67</v>
      </c>
      <c r="BS47" s="308" t="s">
        <v>67</v>
      </c>
      <c r="BT47" s="308" t="s">
        <v>67</v>
      </c>
      <c r="BU47" s="308" t="s">
        <v>67</v>
      </c>
      <c r="BV47" s="308" t="s">
        <v>67</v>
      </c>
      <c r="BW47" s="308" t="s">
        <v>67</v>
      </c>
      <c r="BX47" s="308" t="s">
        <v>67</v>
      </c>
      <c r="BY47" s="308" t="s">
        <v>67</v>
      </c>
      <c r="BZ47" s="308" t="s">
        <v>813</v>
      </c>
      <c r="CA47" s="308" t="s">
        <v>67</v>
      </c>
      <c r="CB47" s="308" t="s">
        <v>814</v>
      </c>
      <c r="CC47" s="308" t="s">
        <v>67</v>
      </c>
      <c r="CD47" s="308" t="s">
        <v>815</v>
      </c>
      <c r="CE47" s="308" t="s">
        <v>816</v>
      </c>
      <c r="CF47" s="308" t="s">
        <v>67</v>
      </c>
      <c r="CG47" s="308" t="s">
        <v>67</v>
      </c>
      <c r="CH47" s="308" t="s">
        <v>67</v>
      </c>
      <c r="CI47" s="308" t="s">
        <v>67</v>
      </c>
      <c r="CJ47" s="308" t="s">
        <v>67</v>
      </c>
      <c r="CK47" s="307" t="s">
        <v>817</v>
      </c>
      <c r="CY47" s="68"/>
    </row>
    <row r="48" spans="1:103" s="67" customFormat="1" ht="12.75" customHeight="1">
      <c r="A48" s="136" t="s">
        <v>181</v>
      </c>
      <c r="B48" s="306" t="s">
        <v>818</v>
      </c>
      <c r="C48" s="306" t="s">
        <v>819</v>
      </c>
      <c r="D48" s="306" t="s">
        <v>820</v>
      </c>
      <c r="E48" s="306" t="s">
        <v>574</v>
      </c>
      <c r="F48" s="306" t="s">
        <v>67</v>
      </c>
      <c r="G48" s="306" t="s">
        <v>67</v>
      </c>
      <c r="H48" s="308" t="s">
        <v>67</v>
      </c>
      <c r="I48" s="308" t="s">
        <v>67</v>
      </c>
      <c r="J48" s="308" t="s">
        <v>67</v>
      </c>
      <c r="K48" s="308" t="s">
        <v>67</v>
      </c>
      <c r="L48" s="308" t="s">
        <v>67</v>
      </c>
      <c r="M48" s="308" t="s">
        <v>67</v>
      </c>
      <c r="N48" s="308" t="s">
        <v>67</v>
      </c>
      <c r="O48" s="308" t="s">
        <v>67</v>
      </c>
      <c r="P48" s="308" t="s">
        <v>67</v>
      </c>
      <c r="Q48" s="308" t="s">
        <v>67</v>
      </c>
      <c r="R48" s="308" t="s">
        <v>67</v>
      </c>
      <c r="S48" s="308" t="s">
        <v>67</v>
      </c>
      <c r="T48" s="308" t="s">
        <v>67</v>
      </c>
      <c r="U48" s="308" t="s">
        <v>67</v>
      </c>
      <c r="V48" s="308" t="s">
        <v>67</v>
      </c>
      <c r="W48" s="308" t="s">
        <v>67</v>
      </c>
      <c r="X48" s="308" t="s">
        <v>67</v>
      </c>
      <c r="Y48" s="308" t="s">
        <v>67</v>
      </c>
      <c r="Z48" s="308" t="s">
        <v>67</v>
      </c>
      <c r="AA48" s="308" t="s">
        <v>67</v>
      </c>
      <c r="AB48" s="308" t="s">
        <v>67</v>
      </c>
      <c r="AC48" s="308" t="s">
        <v>67</v>
      </c>
      <c r="AD48" s="308" t="s">
        <v>67</v>
      </c>
      <c r="AE48" s="308" t="s">
        <v>67</v>
      </c>
      <c r="AF48" s="308" t="s">
        <v>67</v>
      </c>
      <c r="AG48" s="308" t="s">
        <v>67</v>
      </c>
      <c r="AH48" s="308" t="s">
        <v>67</v>
      </c>
      <c r="AI48" s="308" t="s">
        <v>67</v>
      </c>
      <c r="AJ48" s="308" t="s">
        <v>67</v>
      </c>
      <c r="AK48" s="308" t="s">
        <v>67</v>
      </c>
      <c r="AL48" s="308" t="s">
        <v>67</v>
      </c>
      <c r="AM48" s="308" t="s">
        <v>67</v>
      </c>
      <c r="AN48" s="308" t="s">
        <v>67</v>
      </c>
      <c r="AO48" s="308" t="s">
        <v>67</v>
      </c>
      <c r="AP48" s="308" t="s">
        <v>67</v>
      </c>
      <c r="AQ48" s="308" t="s">
        <v>67</v>
      </c>
      <c r="AR48" s="308" t="s">
        <v>67</v>
      </c>
      <c r="AS48" s="308" t="s">
        <v>67</v>
      </c>
      <c r="AT48" s="308" t="s">
        <v>67</v>
      </c>
      <c r="AU48" s="308" t="s">
        <v>67</v>
      </c>
      <c r="AV48" s="308" t="s">
        <v>67</v>
      </c>
      <c r="AW48" s="308" t="s">
        <v>67</v>
      </c>
      <c r="AX48" s="308" t="s">
        <v>67</v>
      </c>
      <c r="AY48" s="308" t="s">
        <v>67</v>
      </c>
      <c r="AZ48" s="308" t="s">
        <v>67</v>
      </c>
      <c r="BA48" s="308" t="s">
        <v>67</v>
      </c>
      <c r="BB48" s="308" t="s">
        <v>67</v>
      </c>
      <c r="BC48" s="308" t="s">
        <v>67</v>
      </c>
      <c r="BD48" s="308" t="s">
        <v>67</v>
      </c>
      <c r="BE48" s="308" t="s">
        <v>67</v>
      </c>
      <c r="BF48" s="308" t="s">
        <v>67</v>
      </c>
      <c r="BG48" s="308" t="s">
        <v>67</v>
      </c>
      <c r="BH48" s="308" t="s">
        <v>67</v>
      </c>
      <c r="BI48" s="308" t="s">
        <v>67</v>
      </c>
      <c r="BJ48" s="308" t="s">
        <v>67</v>
      </c>
      <c r="BK48" s="308" t="s">
        <v>67</v>
      </c>
      <c r="BL48" s="308" t="s">
        <v>67</v>
      </c>
      <c r="BM48" s="308" t="s">
        <v>67</v>
      </c>
      <c r="BN48" s="308" t="s">
        <v>67</v>
      </c>
      <c r="BO48" s="308" t="s">
        <v>67</v>
      </c>
      <c r="BP48" s="308" t="s">
        <v>67</v>
      </c>
      <c r="BQ48" s="308" t="s">
        <v>67</v>
      </c>
      <c r="BR48" s="308" t="s">
        <v>67</v>
      </c>
      <c r="BS48" s="308" t="s">
        <v>67</v>
      </c>
      <c r="BT48" s="308" t="s">
        <v>67</v>
      </c>
      <c r="BU48" s="308" t="s">
        <v>67</v>
      </c>
      <c r="BV48" s="308" t="s">
        <v>67</v>
      </c>
      <c r="BW48" s="308" t="s">
        <v>67</v>
      </c>
      <c r="BX48" s="308" t="s">
        <v>67</v>
      </c>
      <c r="BY48" s="308" t="s">
        <v>67</v>
      </c>
      <c r="BZ48" s="308" t="s">
        <v>821</v>
      </c>
      <c r="CA48" s="308" t="s">
        <v>67</v>
      </c>
      <c r="CB48" s="308" t="s">
        <v>822</v>
      </c>
      <c r="CC48" s="308" t="s">
        <v>67</v>
      </c>
      <c r="CD48" s="308" t="s">
        <v>823</v>
      </c>
      <c r="CE48" s="308" t="s">
        <v>824</v>
      </c>
      <c r="CF48" s="308" t="s">
        <v>67</v>
      </c>
      <c r="CG48" s="308" t="s">
        <v>67</v>
      </c>
      <c r="CH48" s="308" t="s">
        <v>67</v>
      </c>
      <c r="CI48" s="308" t="s">
        <v>67</v>
      </c>
      <c r="CJ48" s="308" t="s">
        <v>67</v>
      </c>
      <c r="CK48" s="307" t="s">
        <v>825</v>
      </c>
      <c r="CY48" s="68"/>
    </row>
    <row r="49" spans="1:103" s="67" customFormat="1" ht="12.75" customHeight="1">
      <c r="A49" s="136" t="s">
        <v>181</v>
      </c>
      <c r="B49" s="306" t="s">
        <v>826</v>
      </c>
      <c r="C49" s="306" t="s">
        <v>827</v>
      </c>
      <c r="D49" s="306" t="s">
        <v>828</v>
      </c>
      <c r="E49" s="306" t="s">
        <v>829</v>
      </c>
      <c r="F49" s="306" t="s">
        <v>67</v>
      </c>
      <c r="G49" s="306" t="s">
        <v>67</v>
      </c>
      <c r="H49" s="308" t="s">
        <v>67</v>
      </c>
      <c r="I49" s="308" t="s">
        <v>67</v>
      </c>
      <c r="J49" s="308" t="s">
        <v>67</v>
      </c>
      <c r="K49" s="308" t="s">
        <v>67</v>
      </c>
      <c r="L49" s="308" t="s">
        <v>67</v>
      </c>
      <c r="M49" s="308" t="s">
        <v>67</v>
      </c>
      <c r="N49" s="308" t="s">
        <v>67</v>
      </c>
      <c r="O49" s="308" t="s">
        <v>67</v>
      </c>
      <c r="P49" s="308" t="s">
        <v>67</v>
      </c>
      <c r="Q49" s="308" t="s">
        <v>67</v>
      </c>
      <c r="R49" s="308" t="s">
        <v>67</v>
      </c>
      <c r="S49" s="308" t="s">
        <v>67</v>
      </c>
      <c r="T49" s="308" t="s">
        <v>67</v>
      </c>
      <c r="U49" s="308" t="s">
        <v>67</v>
      </c>
      <c r="V49" s="308" t="s">
        <v>67</v>
      </c>
      <c r="W49" s="308" t="s">
        <v>67</v>
      </c>
      <c r="X49" s="308" t="s">
        <v>67</v>
      </c>
      <c r="Y49" s="308" t="s">
        <v>67</v>
      </c>
      <c r="Z49" s="308" t="s">
        <v>67</v>
      </c>
      <c r="AA49" s="308" t="s">
        <v>67</v>
      </c>
      <c r="AB49" s="308" t="s">
        <v>67</v>
      </c>
      <c r="AC49" s="308" t="s">
        <v>67</v>
      </c>
      <c r="AD49" s="308" t="s">
        <v>67</v>
      </c>
      <c r="AE49" s="308" t="s">
        <v>67</v>
      </c>
      <c r="AF49" s="308" t="s">
        <v>67</v>
      </c>
      <c r="AG49" s="308" t="s">
        <v>67</v>
      </c>
      <c r="AH49" s="308" t="s">
        <v>67</v>
      </c>
      <c r="AI49" s="308" t="s">
        <v>67</v>
      </c>
      <c r="AJ49" s="308" t="s">
        <v>67</v>
      </c>
      <c r="AK49" s="308" t="s">
        <v>67</v>
      </c>
      <c r="AL49" s="308" t="s">
        <v>67</v>
      </c>
      <c r="AM49" s="308" t="s">
        <v>67</v>
      </c>
      <c r="AN49" s="308" t="s">
        <v>67</v>
      </c>
      <c r="AO49" s="308" t="s">
        <v>67</v>
      </c>
      <c r="AP49" s="308" t="s">
        <v>67</v>
      </c>
      <c r="AQ49" s="308" t="s">
        <v>67</v>
      </c>
      <c r="AR49" s="308" t="s">
        <v>67</v>
      </c>
      <c r="AS49" s="308" t="s">
        <v>67</v>
      </c>
      <c r="AT49" s="308" t="s">
        <v>67</v>
      </c>
      <c r="AU49" s="308" t="s">
        <v>67</v>
      </c>
      <c r="AV49" s="308" t="s">
        <v>67</v>
      </c>
      <c r="AW49" s="308" t="s">
        <v>67</v>
      </c>
      <c r="AX49" s="308" t="s">
        <v>67</v>
      </c>
      <c r="AY49" s="308" t="s">
        <v>67</v>
      </c>
      <c r="AZ49" s="308" t="s">
        <v>67</v>
      </c>
      <c r="BA49" s="308" t="s">
        <v>67</v>
      </c>
      <c r="BB49" s="308" t="s">
        <v>67</v>
      </c>
      <c r="BC49" s="308" t="s">
        <v>67</v>
      </c>
      <c r="BD49" s="308" t="s">
        <v>67</v>
      </c>
      <c r="BE49" s="308" t="s">
        <v>67</v>
      </c>
      <c r="BF49" s="308" t="s">
        <v>67</v>
      </c>
      <c r="BG49" s="308" t="s">
        <v>67</v>
      </c>
      <c r="BH49" s="308" t="s">
        <v>67</v>
      </c>
      <c r="BI49" s="308" t="s">
        <v>67</v>
      </c>
      <c r="BJ49" s="308" t="s">
        <v>67</v>
      </c>
      <c r="BK49" s="308" t="s">
        <v>67</v>
      </c>
      <c r="BL49" s="308" t="s">
        <v>67</v>
      </c>
      <c r="BM49" s="308" t="s">
        <v>67</v>
      </c>
      <c r="BN49" s="308" t="s">
        <v>67</v>
      </c>
      <c r="BO49" s="308" t="s">
        <v>67</v>
      </c>
      <c r="BP49" s="308" t="s">
        <v>67</v>
      </c>
      <c r="BQ49" s="308" t="s">
        <v>67</v>
      </c>
      <c r="BR49" s="308" t="s">
        <v>67</v>
      </c>
      <c r="BS49" s="308" t="s">
        <v>67</v>
      </c>
      <c r="BT49" s="308" t="s">
        <v>67</v>
      </c>
      <c r="BU49" s="308" t="s">
        <v>67</v>
      </c>
      <c r="BV49" s="308" t="s">
        <v>67</v>
      </c>
      <c r="BW49" s="308" t="s">
        <v>67</v>
      </c>
      <c r="BX49" s="308" t="s">
        <v>67</v>
      </c>
      <c r="BY49" s="308" t="s">
        <v>67</v>
      </c>
      <c r="BZ49" s="308" t="s">
        <v>830</v>
      </c>
      <c r="CA49" s="308" t="s">
        <v>67</v>
      </c>
      <c r="CB49" s="308" t="s">
        <v>831</v>
      </c>
      <c r="CC49" s="308" t="s">
        <v>67</v>
      </c>
      <c r="CD49" s="308" t="s">
        <v>832</v>
      </c>
      <c r="CE49" s="308" t="s">
        <v>833</v>
      </c>
      <c r="CF49" s="308" t="s">
        <v>67</v>
      </c>
      <c r="CG49" s="308" t="s">
        <v>67</v>
      </c>
      <c r="CH49" s="308" t="s">
        <v>67</v>
      </c>
      <c r="CI49" s="308" t="s">
        <v>67</v>
      </c>
      <c r="CJ49" s="308" t="s">
        <v>67</v>
      </c>
      <c r="CK49" s="307" t="s">
        <v>834</v>
      </c>
      <c r="CY49" s="68"/>
    </row>
    <row r="50" spans="1:103" s="67" customFormat="1" ht="12.75" customHeight="1">
      <c r="A50" s="136" t="s">
        <v>181</v>
      </c>
      <c r="B50" s="306" t="s">
        <v>835</v>
      </c>
      <c r="C50" s="306" t="s">
        <v>836</v>
      </c>
      <c r="D50" s="306" t="s">
        <v>837</v>
      </c>
      <c r="E50" s="306" t="s">
        <v>838</v>
      </c>
      <c r="F50" s="306" t="s">
        <v>67</v>
      </c>
      <c r="G50" s="306" t="s">
        <v>67</v>
      </c>
      <c r="H50" s="308" t="s">
        <v>67</v>
      </c>
      <c r="I50" s="308" t="s">
        <v>67</v>
      </c>
      <c r="J50" s="308" t="s">
        <v>67</v>
      </c>
      <c r="K50" s="308" t="s">
        <v>67</v>
      </c>
      <c r="L50" s="308" t="s">
        <v>67</v>
      </c>
      <c r="M50" s="308" t="s">
        <v>67</v>
      </c>
      <c r="N50" s="308" t="s">
        <v>67</v>
      </c>
      <c r="O50" s="308" t="s">
        <v>67</v>
      </c>
      <c r="P50" s="308" t="s">
        <v>67</v>
      </c>
      <c r="Q50" s="308" t="s">
        <v>67</v>
      </c>
      <c r="R50" s="308" t="s">
        <v>67</v>
      </c>
      <c r="S50" s="308" t="s">
        <v>67</v>
      </c>
      <c r="T50" s="308" t="s">
        <v>67</v>
      </c>
      <c r="U50" s="308" t="s">
        <v>67</v>
      </c>
      <c r="V50" s="308" t="s">
        <v>67</v>
      </c>
      <c r="W50" s="308" t="s">
        <v>67</v>
      </c>
      <c r="X50" s="308" t="s">
        <v>67</v>
      </c>
      <c r="Y50" s="308" t="s">
        <v>67</v>
      </c>
      <c r="Z50" s="308" t="s">
        <v>67</v>
      </c>
      <c r="AA50" s="308" t="s">
        <v>67</v>
      </c>
      <c r="AB50" s="308" t="s">
        <v>67</v>
      </c>
      <c r="AC50" s="308" t="s">
        <v>67</v>
      </c>
      <c r="AD50" s="308" t="s">
        <v>67</v>
      </c>
      <c r="AE50" s="308" t="s">
        <v>67</v>
      </c>
      <c r="AF50" s="308" t="s">
        <v>67</v>
      </c>
      <c r="AG50" s="308" t="s">
        <v>67</v>
      </c>
      <c r="AH50" s="308" t="s">
        <v>67</v>
      </c>
      <c r="AI50" s="308" t="s">
        <v>67</v>
      </c>
      <c r="AJ50" s="308" t="s">
        <v>67</v>
      </c>
      <c r="AK50" s="308" t="s">
        <v>67</v>
      </c>
      <c r="AL50" s="308" t="s">
        <v>67</v>
      </c>
      <c r="AM50" s="308" t="s">
        <v>67</v>
      </c>
      <c r="AN50" s="308" t="s">
        <v>67</v>
      </c>
      <c r="AO50" s="308" t="s">
        <v>67</v>
      </c>
      <c r="AP50" s="308" t="s">
        <v>67</v>
      </c>
      <c r="AQ50" s="308" t="s">
        <v>67</v>
      </c>
      <c r="AR50" s="308" t="s">
        <v>67</v>
      </c>
      <c r="AS50" s="308" t="s">
        <v>67</v>
      </c>
      <c r="AT50" s="308" t="s">
        <v>67</v>
      </c>
      <c r="AU50" s="308" t="s">
        <v>67</v>
      </c>
      <c r="AV50" s="308" t="s">
        <v>67</v>
      </c>
      <c r="AW50" s="308" t="s">
        <v>67</v>
      </c>
      <c r="AX50" s="308" t="s">
        <v>67</v>
      </c>
      <c r="AY50" s="308" t="s">
        <v>67</v>
      </c>
      <c r="AZ50" s="308" t="s">
        <v>67</v>
      </c>
      <c r="BA50" s="308" t="s">
        <v>67</v>
      </c>
      <c r="BB50" s="308" t="s">
        <v>67</v>
      </c>
      <c r="BC50" s="308" t="s">
        <v>67</v>
      </c>
      <c r="BD50" s="308" t="s">
        <v>67</v>
      </c>
      <c r="BE50" s="308" t="s">
        <v>67</v>
      </c>
      <c r="BF50" s="308" t="s">
        <v>67</v>
      </c>
      <c r="BG50" s="308" t="s">
        <v>67</v>
      </c>
      <c r="BH50" s="308" t="s">
        <v>67</v>
      </c>
      <c r="BI50" s="308" t="s">
        <v>67</v>
      </c>
      <c r="BJ50" s="308" t="s">
        <v>67</v>
      </c>
      <c r="BK50" s="308" t="s">
        <v>67</v>
      </c>
      <c r="BL50" s="308" t="s">
        <v>67</v>
      </c>
      <c r="BM50" s="308" t="s">
        <v>67</v>
      </c>
      <c r="BN50" s="308" t="s">
        <v>67</v>
      </c>
      <c r="BO50" s="308" t="s">
        <v>67</v>
      </c>
      <c r="BP50" s="308" t="s">
        <v>67</v>
      </c>
      <c r="BQ50" s="308" t="s">
        <v>67</v>
      </c>
      <c r="BR50" s="308" t="s">
        <v>67</v>
      </c>
      <c r="BS50" s="308" t="s">
        <v>67</v>
      </c>
      <c r="BT50" s="308" t="s">
        <v>67</v>
      </c>
      <c r="BU50" s="308" t="s">
        <v>67</v>
      </c>
      <c r="BV50" s="308" t="s">
        <v>67</v>
      </c>
      <c r="BW50" s="308" t="s">
        <v>67</v>
      </c>
      <c r="BX50" s="308" t="s">
        <v>67</v>
      </c>
      <c r="BY50" s="308" t="s">
        <v>67</v>
      </c>
      <c r="BZ50" s="308" t="s">
        <v>839</v>
      </c>
      <c r="CA50" s="308" t="s">
        <v>67</v>
      </c>
      <c r="CB50" s="308" t="s">
        <v>840</v>
      </c>
      <c r="CC50" s="308" t="s">
        <v>67</v>
      </c>
      <c r="CD50" s="308" t="s">
        <v>562</v>
      </c>
      <c r="CE50" s="308" t="s">
        <v>841</v>
      </c>
      <c r="CF50" s="308" t="s">
        <v>67</v>
      </c>
      <c r="CG50" s="308" t="s">
        <v>67</v>
      </c>
      <c r="CH50" s="308" t="s">
        <v>67</v>
      </c>
      <c r="CI50" s="308" t="s">
        <v>67</v>
      </c>
      <c r="CJ50" s="308" t="s">
        <v>67</v>
      </c>
      <c r="CK50" s="307" t="s">
        <v>842</v>
      </c>
      <c r="CY50" s="68"/>
    </row>
    <row r="51" spans="1:103" s="67" customFormat="1" ht="12.75" customHeight="1" thickBot="1">
      <c r="A51" s="136" t="s">
        <v>181</v>
      </c>
      <c r="B51" s="315" t="s">
        <v>843</v>
      </c>
      <c r="C51" s="315" t="s">
        <v>844</v>
      </c>
      <c r="D51" s="315" t="s">
        <v>845</v>
      </c>
      <c r="E51" s="315" t="s">
        <v>846</v>
      </c>
      <c r="F51" s="315" t="s">
        <v>67</v>
      </c>
      <c r="G51" s="315" t="s">
        <v>67</v>
      </c>
      <c r="H51" s="317" t="s">
        <v>67</v>
      </c>
      <c r="I51" s="317" t="s">
        <v>67</v>
      </c>
      <c r="J51" s="317" t="s">
        <v>67</v>
      </c>
      <c r="K51" s="317" t="s">
        <v>67</v>
      </c>
      <c r="L51" s="317" t="s">
        <v>67</v>
      </c>
      <c r="M51" s="317" t="s">
        <v>67</v>
      </c>
      <c r="N51" s="317" t="s">
        <v>67</v>
      </c>
      <c r="O51" s="317" t="s">
        <v>67</v>
      </c>
      <c r="P51" s="317" t="s">
        <v>67</v>
      </c>
      <c r="Q51" s="317" t="s">
        <v>67</v>
      </c>
      <c r="R51" s="317" t="s">
        <v>67</v>
      </c>
      <c r="S51" s="317" t="s">
        <v>67</v>
      </c>
      <c r="T51" s="317" t="s">
        <v>67</v>
      </c>
      <c r="U51" s="317" t="s">
        <v>67</v>
      </c>
      <c r="V51" s="317" t="s">
        <v>67</v>
      </c>
      <c r="W51" s="317" t="s">
        <v>67</v>
      </c>
      <c r="X51" s="317" t="s">
        <v>67</v>
      </c>
      <c r="Y51" s="317" t="s">
        <v>67</v>
      </c>
      <c r="Z51" s="317" t="s">
        <v>67</v>
      </c>
      <c r="AA51" s="317" t="s">
        <v>67</v>
      </c>
      <c r="AB51" s="317" t="s">
        <v>67</v>
      </c>
      <c r="AC51" s="317" t="s">
        <v>67</v>
      </c>
      <c r="AD51" s="317" t="s">
        <v>67</v>
      </c>
      <c r="AE51" s="317" t="s">
        <v>67</v>
      </c>
      <c r="AF51" s="317" t="s">
        <v>67</v>
      </c>
      <c r="AG51" s="317" t="s">
        <v>67</v>
      </c>
      <c r="AH51" s="317" t="s">
        <v>67</v>
      </c>
      <c r="AI51" s="317" t="s">
        <v>67</v>
      </c>
      <c r="AJ51" s="317" t="s">
        <v>67</v>
      </c>
      <c r="AK51" s="317" t="s">
        <v>67</v>
      </c>
      <c r="AL51" s="317" t="s">
        <v>67</v>
      </c>
      <c r="AM51" s="317" t="s">
        <v>67</v>
      </c>
      <c r="AN51" s="317" t="s">
        <v>67</v>
      </c>
      <c r="AO51" s="317" t="s">
        <v>67</v>
      </c>
      <c r="AP51" s="317" t="s">
        <v>67</v>
      </c>
      <c r="AQ51" s="317" t="s">
        <v>67</v>
      </c>
      <c r="AR51" s="317" t="s">
        <v>67</v>
      </c>
      <c r="AS51" s="317" t="s">
        <v>67</v>
      </c>
      <c r="AT51" s="317" t="s">
        <v>67</v>
      </c>
      <c r="AU51" s="317" t="s">
        <v>67</v>
      </c>
      <c r="AV51" s="317" t="s">
        <v>67</v>
      </c>
      <c r="AW51" s="317" t="s">
        <v>67</v>
      </c>
      <c r="AX51" s="317" t="s">
        <v>67</v>
      </c>
      <c r="AY51" s="317" t="s">
        <v>67</v>
      </c>
      <c r="AZ51" s="317" t="s">
        <v>67</v>
      </c>
      <c r="BA51" s="317" t="s">
        <v>67</v>
      </c>
      <c r="BB51" s="317" t="s">
        <v>67</v>
      </c>
      <c r="BC51" s="317" t="s">
        <v>67</v>
      </c>
      <c r="BD51" s="317" t="s">
        <v>67</v>
      </c>
      <c r="BE51" s="317" t="s">
        <v>67</v>
      </c>
      <c r="BF51" s="317" t="s">
        <v>67</v>
      </c>
      <c r="BG51" s="317" t="s">
        <v>67</v>
      </c>
      <c r="BH51" s="317" t="s">
        <v>67</v>
      </c>
      <c r="BI51" s="317" t="s">
        <v>67</v>
      </c>
      <c r="BJ51" s="317" t="s">
        <v>67</v>
      </c>
      <c r="BK51" s="317" t="s">
        <v>67</v>
      </c>
      <c r="BL51" s="317" t="s">
        <v>67</v>
      </c>
      <c r="BM51" s="317" t="s">
        <v>67</v>
      </c>
      <c r="BN51" s="317" t="s">
        <v>67</v>
      </c>
      <c r="BO51" s="317" t="s">
        <v>67</v>
      </c>
      <c r="BP51" s="317" t="s">
        <v>67</v>
      </c>
      <c r="BQ51" s="317" t="s">
        <v>67</v>
      </c>
      <c r="BR51" s="317" t="s">
        <v>67</v>
      </c>
      <c r="BS51" s="317" t="s">
        <v>67</v>
      </c>
      <c r="BT51" s="317" t="s">
        <v>67</v>
      </c>
      <c r="BU51" s="317" t="s">
        <v>67</v>
      </c>
      <c r="BV51" s="317" t="s">
        <v>67</v>
      </c>
      <c r="BW51" s="317" t="s">
        <v>67</v>
      </c>
      <c r="BX51" s="317" t="s">
        <v>67</v>
      </c>
      <c r="BY51" s="317" t="s">
        <v>67</v>
      </c>
      <c r="BZ51" s="317" t="s">
        <v>847</v>
      </c>
      <c r="CA51" s="317" t="s">
        <v>67</v>
      </c>
      <c r="CB51" s="317" t="s">
        <v>848</v>
      </c>
      <c r="CC51" s="317" t="s">
        <v>67</v>
      </c>
      <c r="CD51" s="317" t="s">
        <v>849</v>
      </c>
      <c r="CE51" s="317" t="s">
        <v>850</v>
      </c>
      <c r="CF51" s="317" t="s">
        <v>67</v>
      </c>
      <c r="CG51" s="317" t="s">
        <v>67</v>
      </c>
      <c r="CH51" s="317" t="s">
        <v>67</v>
      </c>
      <c r="CI51" s="317" t="s">
        <v>67</v>
      </c>
      <c r="CJ51" s="317" t="s">
        <v>67</v>
      </c>
      <c r="CK51" s="316" t="s">
        <v>851</v>
      </c>
      <c r="CY51" s="68"/>
    </row>
    <row r="52" spans="1:103" s="43" customFormat="1" ht="10.5" thickTop="1">
      <c r="A52" s="139" t="str">
        <f>A50</f>
        <v>A4</v>
      </c>
      <c r="B52" s="309"/>
      <c r="C52" s="309"/>
      <c r="D52" s="309"/>
      <c r="E52" s="309"/>
      <c r="F52" s="309"/>
      <c r="G52" s="309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310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  <c r="BB52" s="310"/>
      <c r="BC52" s="310"/>
      <c r="BD52" s="310"/>
      <c r="BE52" s="310"/>
      <c r="BF52" s="310"/>
      <c r="BG52" s="310"/>
      <c r="BH52" s="310"/>
      <c r="BI52" s="310"/>
      <c r="BJ52" s="310"/>
      <c r="BK52" s="310"/>
      <c r="BL52" s="310"/>
      <c r="BM52" s="310"/>
      <c r="BN52" s="310"/>
      <c r="BO52" s="310"/>
      <c r="BP52" s="310"/>
      <c r="BQ52" s="310"/>
      <c r="BR52" s="310"/>
      <c r="BS52" s="310"/>
      <c r="BT52" s="310"/>
      <c r="BU52" s="310"/>
      <c r="BV52" s="310"/>
      <c r="BW52" s="310"/>
      <c r="BX52" s="310"/>
      <c r="BY52" s="310"/>
      <c r="BZ52" s="310"/>
      <c r="CA52" s="310"/>
      <c r="CB52" s="310"/>
      <c r="CC52" s="310"/>
      <c r="CD52" s="310"/>
      <c r="CE52" s="310"/>
      <c r="CF52" s="310"/>
      <c r="CG52" s="310"/>
      <c r="CH52" s="310"/>
      <c r="CI52" s="310"/>
      <c r="CJ52" s="310"/>
      <c r="CK52" s="310"/>
      <c r="CY52" s="77"/>
    </row>
    <row r="53" spans="1:103" s="90" customFormat="1" ht="72">
      <c r="A53" s="228">
        <v>0</v>
      </c>
      <c r="B53" s="78" t="s">
        <v>852</v>
      </c>
      <c r="C53" s="559" t="s">
        <v>67</v>
      </c>
      <c r="D53" s="559"/>
      <c r="E53" s="559"/>
      <c r="F53" s="559"/>
      <c r="G53" s="559"/>
      <c r="H53" s="559"/>
      <c r="I53" s="559"/>
      <c r="J53" s="559"/>
      <c r="K53" s="559"/>
      <c r="L53" s="559"/>
      <c r="M53" s="559"/>
      <c r="N53" s="559"/>
      <c r="O53" s="559"/>
      <c r="P53" s="559"/>
      <c r="Q53" s="559"/>
      <c r="R53" s="559"/>
      <c r="S53" s="559"/>
      <c r="T53" s="559"/>
      <c r="U53" s="559"/>
      <c r="V53" s="559"/>
      <c r="W53" s="559"/>
      <c r="X53" s="559"/>
      <c r="Y53" s="559"/>
      <c r="Z53" s="559"/>
      <c r="AA53" s="559"/>
      <c r="AB53" s="559"/>
      <c r="AC53" s="559"/>
      <c r="AD53" s="559"/>
      <c r="AE53" s="559"/>
      <c r="AF53" s="559"/>
      <c r="AG53" s="559"/>
      <c r="AH53" s="559"/>
      <c r="AI53" s="559"/>
      <c r="AJ53" s="559"/>
      <c r="AK53" s="559"/>
      <c r="AL53" s="559"/>
      <c r="AM53" s="559"/>
      <c r="AN53" s="559"/>
      <c r="AO53" s="559"/>
      <c r="AP53" s="559"/>
      <c r="AQ53" s="559"/>
      <c r="AR53" s="559"/>
      <c r="AS53" s="559"/>
      <c r="AT53" s="559"/>
      <c r="AU53" s="559"/>
      <c r="AV53" s="559"/>
      <c r="AW53" s="559"/>
      <c r="AX53" s="559"/>
      <c r="AY53" s="559"/>
      <c r="AZ53" s="559"/>
      <c r="BA53" s="559"/>
      <c r="BB53" s="559"/>
      <c r="BC53" s="559"/>
      <c r="BD53" s="559"/>
      <c r="BE53" s="559"/>
      <c r="BF53" s="559"/>
      <c r="BG53" s="559"/>
      <c r="BH53" s="559"/>
      <c r="BI53" s="559"/>
      <c r="BJ53" s="559"/>
      <c r="BK53" s="559"/>
      <c r="BL53" s="559"/>
      <c r="BM53" s="559"/>
      <c r="BN53" s="559"/>
      <c r="BO53" s="559"/>
      <c r="BP53" s="559"/>
      <c r="BQ53" s="559"/>
      <c r="BR53" s="559"/>
      <c r="BS53" s="559"/>
      <c r="BT53" s="559"/>
      <c r="BU53" s="559"/>
      <c r="BV53" s="559"/>
      <c r="BW53" s="559"/>
      <c r="BX53" s="559"/>
      <c r="BY53" s="559"/>
      <c r="BZ53" s="559"/>
      <c r="CA53" s="559"/>
      <c r="CB53" s="559"/>
      <c r="CC53" s="559"/>
      <c r="CD53" s="559"/>
      <c r="CE53" s="559"/>
      <c r="CF53" s="559"/>
      <c r="CG53" s="559"/>
      <c r="CH53" s="559"/>
      <c r="CI53" s="559"/>
      <c r="CJ53" s="559"/>
      <c r="CY53" s="79"/>
    </row>
    <row r="54" spans="1:103" s="90" customFormat="1" ht="180">
      <c r="A54" s="228">
        <v>0</v>
      </c>
      <c r="B54" s="78" t="s">
        <v>67</v>
      </c>
      <c r="C54" s="78" t="s">
        <v>853</v>
      </c>
      <c r="D54" s="559" t="s">
        <v>67</v>
      </c>
      <c r="E54" s="559"/>
      <c r="F54" s="559"/>
      <c r="G54" s="559"/>
      <c r="H54" s="559"/>
      <c r="I54" s="559"/>
      <c r="J54" s="559"/>
      <c r="K54" s="559"/>
      <c r="L54" s="559"/>
      <c r="M54" s="559"/>
      <c r="N54" s="559"/>
      <c r="O54" s="559"/>
      <c r="P54" s="559"/>
      <c r="Q54" s="559"/>
      <c r="R54" s="559"/>
      <c r="S54" s="559"/>
      <c r="T54" s="559"/>
      <c r="U54" s="559"/>
      <c r="V54" s="559"/>
      <c r="W54" s="559"/>
      <c r="X54" s="559"/>
      <c r="Y54" s="559"/>
      <c r="Z54" s="559"/>
      <c r="AA54" s="559"/>
      <c r="AB54" s="559"/>
      <c r="AC54" s="559"/>
      <c r="AD54" s="559"/>
      <c r="AE54" s="559"/>
      <c r="AF54" s="559"/>
      <c r="AG54" s="559"/>
      <c r="AH54" s="559"/>
      <c r="AI54" s="559"/>
      <c r="AJ54" s="559"/>
      <c r="AK54" s="559"/>
      <c r="AL54" s="559"/>
      <c r="AM54" s="559"/>
      <c r="AN54" s="559"/>
      <c r="AO54" s="559"/>
      <c r="AP54" s="559"/>
      <c r="AQ54" s="559"/>
      <c r="AR54" s="559"/>
      <c r="AS54" s="559"/>
      <c r="AT54" s="559"/>
      <c r="AU54" s="559"/>
      <c r="AV54" s="559"/>
      <c r="AW54" s="559"/>
      <c r="AX54" s="559"/>
      <c r="AY54" s="559"/>
      <c r="AZ54" s="559"/>
      <c r="BA54" s="559"/>
      <c r="BB54" s="559"/>
      <c r="BC54" s="559"/>
      <c r="BD54" s="559"/>
      <c r="BE54" s="559"/>
      <c r="BF54" s="559"/>
      <c r="BG54" s="559"/>
      <c r="BH54" s="559"/>
      <c r="BI54" s="559"/>
      <c r="BJ54" s="559"/>
      <c r="BK54" s="559"/>
      <c r="BL54" s="559"/>
      <c r="BM54" s="559"/>
      <c r="BN54" s="559"/>
      <c r="BO54" s="559"/>
      <c r="BP54" s="559"/>
      <c r="BQ54" s="559"/>
      <c r="BR54" s="559"/>
      <c r="BS54" s="559"/>
      <c r="BT54" s="559"/>
      <c r="BU54" s="559"/>
      <c r="BV54" s="559"/>
      <c r="BW54" s="559"/>
      <c r="BX54" s="559"/>
      <c r="BY54" s="559"/>
      <c r="BZ54" s="559"/>
      <c r="CA54" s="559"/>
      <c r="CB54" s="559"/>
      <c r="CC54" s="559"/>
      <c r="CD54" s="559"/>
      <c r="CE54" s="559"/>
      <c r="CF54" s="559"/>
      <c r="CG54" s="559"/>
      <c r="CH54" s="559"/>
      <c r="CI54" s="559"/>
      <c r="CJ54" s="559"/>
      <c r="CY54" s="79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796875" defaultRowHeight="12.5" outlineLevelRow="1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8" width="8.7265625" style="1" customWidth="1"/>
    <col min="29" max="29" width="3" style="1" customWidth="1"/>
    <col min="30" max="16384" width="9.1796875" style="1"/>
  </cols>
  <sheetData>
    <row r="1" spans="2:17">
      <c r="P1" s="144" t="s">
        <v>14</v>
      </c>
      <c r="Q1" s="144"/>
    </row>
    <row r="2" spans="2:17" ht="13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3" t="s">
        <v>71</v>
      </c>
      <c r="C4" s="48" t="s">
        <v>14</v>
      </c>
      <c r="D4" s="48">
        <v>0</v>
      </c>
      <c r="E4" s="146">
        <v>-39.259831766137779</v>
      </c>
      <c r="F4" s="147">
        <f>IF(C4=0,0,E4)</f>
        <v>-39.259831766137779</v>
      </c>
      <c r="G4" s="147">
        <f>F4</f>
        <v>-39.259831766137779</v>
      </c>
      <c r="H4" s="147"/>
      <c r="I4" s="147">
        <f>F4</f>
        <v>-39.259831766137779</v>
      </c>
      <c r="J4" s="146">
        <v>192.265925939998</v>
      </c>
      <c r="K4" s="147"/>
      <c r="L4" s="147"/>
      <c r="M4" s="147"/>
      <c r="N4" s="147">
        <f>F4+J4</f>
        <v>153.00609417386022</v>
      </c>
      <c r="O4" s="147">
        <v>0</v>
      </c>
      <c r="P4" s="25" t="e">
        <f ca="1">figintl(F4+J4,1,D4,"X",#REF!)</f>
        <v>#NAME?</v>
      </c>
      <c r="Q4" s="44" t="str">
        <f>B4</f>
        <v>FY 2021</v>
      </c>
    </row>
    <row r="5" spans="2:17">
      <c r="B5" s="235" t="s">
        <v>80</v>
      </c>
      <c r="C5" s="38" t="s">
        <v>14</v>
      </c>
      <c r="D5" s="38">
        <v>0</v>
      </c>
      <c r="E5" s="236">
        <v>348.14171757603015</v>
      </c>
      <c r="F5" s="237">
        <f t="shared" ref="F5:F14" si="0">IF(C5=0,0,E5)</f>
        <v>348.14171757603015</v>
      </c>
      <c r="G5" s="237">
        <f t="shared" ref="G5:G13" si="1">G4+F5</f>
        <v>308.88188580989237</v>
      </c>
      <c r="H5" s="149">
        <f t="shared" ref="H5:H13" si="2">IF(G4&gt;0,IF(F5&gt;0,G4,MAX(G4+F5,0)),IF(F5&lt;0,G4,-MAX(-G4-F5,0)))</f>
        <v>0</v>
      </c>
      <c r="I5" s="149"/>
      <c r="J5" s="149">
        <f t="shared" ref="J5:J13" si="3">IF(F5&lt;0,IF(G4&gt;0,IF(-F5&gt;G4,G4,-F5),0),0)</f>
        <v>0</v>
      </c>
      <c r="K5" s="149">
        <f t="shared" ref="K5:K13" si="4">IF(F5&lt;0,IF(G4&gt;0,IF(-F5&gt;G4,F5+G4,0),F5),0)</f>
        <v>0</v>
      </c>
      <c r="L5" s="149">
        <f t="shared" ref="L5:L13" si="5">IF(F5&gt;0,IF(G4&gt;0,F5,IF(F5&gt;-G4,F5+G4,0)),0)</f>
        <v>308.88188580989237</v>
      </c>
      <c r="M5" s="149">
        <f t="shared" ref="M5:M13" si="6">IF(F5&gt;0,IF(G4&lt;0,IF(F5&gt;-G4,G4,-F5),0),0)</f>
        <v>-39.259831766137779</v>
      </c>
      <c r="N5" s="149">
        <f t="shared" ref="N5:N13" si="7">IF(F5&gt;0,G5,G4)</f>
        <v>308.88188580989237</v>
      </c>
      <c r="O5" s="149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45" t="s">
        <v>81</v>
      </c>
      <c r="C6" s="42" t="s">
        <v>14</v>
      </c>
      <c r="D6" s="42">
        <v>0</v>
      </c>
      <c r="E6" s="148">
        <v>109.21856888754962</v>
      </c>
      <c r="F6" s="149">
        <f t="shared" si="0"/>
        <v>109.21856888754962</v>
      </c>
      <c r="G6" s="149">
        <f t="shared" si="1"/>
        <v>418.10045469744199</v>
      </c>
      <c r="H6" s="149">
        <f t="shared" si="2"/>
        <v>308.88188580989237</v>
      </c>
      <c r="I6" s="149"/>
      <c r="J6" s="149">
        <f t="shared" si="3"/>
        <v>0</v>
      </c>
      <c r="K6" s="149">
        <f t="shared" si="4"/>
        <v>0</v>
      </c>
      <c r="L6" s="149">
        <f t="shared" si="5"/>
        <v>109.21856888754962</v>
      </c>
      <c r="M6" s="149">
        <f t="shared" si="6"/>
        <v>0</v>
      </c>
      <c r="N6" s="149">
        <f t="shared" si="7"/>
        <v>418.10045469744199</v>
      </c>
      <c r="O6" s="149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45" t="s">
        <v>82</v>
      </c>
      <c r="C7" s="42" t="s">
        <v>14</v>
      </c>
      <c r="D7" s="42">
        <v>0</v>
      </c>
      <c r="E7" s="148">
        <v>188.76287954354302</v>
      </c>
      <c r="F7" s="149">
        <f t="shared" si="0"/>
        <v>188.76287954354302</v>
      </c>
      <c r="G7" s="149">
        <f t="shared" si="1"/>
        <v>606.86333424098507</v>
      </c>
      <c r="H7" s="149">
        <f t="shared" si="2"/>
        <v>418.10045469744199</v>
      </c>
      <c r="I7" s="149"/>
      <c r="J7" s="149">
        <f t="shared" si="3"/>
        <v>0</v>
      </c>
      <c r="K7" s="149">
        <f t="shared" si="4"/>
        <v>0</v>
      </c>
      <c r="L7" s="149">
        <f t="shared" si="5"/>
        <v>188.76287954354302</v>
      </c>
      <c r="M7" s="149">
        <f t="shared" si="6"/>
        <v>0</v>
      </c>
      <c r="N7" s="149">
        <f t="shared" si="7"/>
        <v>606.86333424098507</v>
      </c>
      <c r="O7" s="149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45" t="s">
        <v>138</v>
      </c>
      <c r="C8" s="42" t="e">
        <v>#REF!</v>
      </c>
      <c r="D8" s="42" t="e">
        <v>#REF!</v>
      </c>
      <c r="E8" s="148">
        <v>0</v>
      </c>
      <c r="F8" s="149" t="e">
        <f>IF(C8=0,0,E8)</f>
        <v>#REF!</v>
      </c>
      <c r="G8" s="149" t="e">
        <f>G7+F8</f>
        <v>#REF!</v>
      </c>
      <c r="H8" s="149" t="e">
        <f>IF(G7&gt;0,IF(F8&gt;0,G7,MAX(G7+F8,0)),IF(F8&lt;0,G7,-MAX(-G7-F8,0)))</f>
        <v>#REF!</v>
      </c>
      <c r="I8" s="149"/>
      <c r="J8" s="149" t="e">
        <f>IF(F8&lt;0,IF(G7&gt;0,IF(-F8&gt;G7,G7,-F8),0),0)</f>
        <v>#REF!</v>
      </c>
      <c r="K8" s="149" t="e">
        <f>IF(F8&lt;0,IF(G7&gt;0,IF(-F8&gt;G7,F8+G7,0),F8),0)</f>
        <v>#REF!</v>
      </c>
      <c r="L8" s="149" t="e">
        <f>IF(F8&gt;0,IF(G7&gt;0,F8,IF(F8&gt;-G7,F8+G7,0)),0)</f>
        <v>#REF!</v>
      </c>
      <c r="M8" s="149" t="e">
        <f>IF(F8&gt;0,IF(G7&lt;0,IF(F8&gt;-G7,G7,-F8),0),0)</f>
        <v>#REF!</v>
      </c>
      <c r="N8" s="149" t="e">
        <f>IF(F8&gt;0,G8,G7)</f>
        <v>#REF!</v>
      </c>
      <c r="O8" s="149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45" t="s">
        <v>139</v>
      </c>
      <c r="C9" s="42" t="s">
        <v>14</v>
      </c>
      <c r="D9" s="42">
        <v>0</v>
      </c>
      <c r="E9" s="148">
        <v>73.120561924766662</v>
      </c>
      <c r="F9" s="149">
        <f>IF(C9=0,0,E9)</f>
        <v>73.120561924766662</v>
      </c>
      <c r="G9" s="149" t="e">
        <f>G8+F9</f>
        <v>#REF!</v>
      </c>
      <c r="H9" s="149" t="e">
        <f>IF(G8&gt;0,IF(F9&gt;0,G8,MAX(G8+F9,0)),IF(F9&lt;0,G8,-MAX(-G8-F9,0)))</f>
        <v>#REF!</v>
      </c>
      <c r="I9" s="149"/>
      <c r="J9" s="149">
        <f>IF(F9&lt;0,IF(G8&gt;0,IF(-F9&gt;G8,G8,-F9),0),0)</f>
        <v>0</v>
      </c>
      <c r="K9" s="149">
        <f>IF(F9&lt;0,IF(G8&gt;0,IF(-F9&gt;G8,F9+G8,0),F9),0)</f>
        <v>0</v>
      </c>
      <c r="L9" s="149" t="e">
        <f>IF(F9&gt;0,IF(G8&gt;0,F9,IF(F9&gt;-G8,F9+G8,0)),0)</f>
        <v>#REF!</v>
      </c>
      <c r="M9" s="149" t="e">
        <f>IF(F9&gt;0,IF(G8&lt;0,IF(F9&gt;-G8,G8,-F9),0),0)</f>
        <v>#REF!</v>
      </c>
      <c r="N9" s="149" t="e">
        <f>IF(F9&gt;0,G9,G8)</f>
        <v>#REF!</v>
      </c>
      <c r="O9" s="149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45" t="e">
        <v>#REF!</v>
      </c>
      <c r="C10" s="42" t="e">
        <v>#REF!</v>
      </c>
      <c r="D10" s="42" t="e">
        <v>#REF!</v>
      </c>
      <c r="E10" s="148" t="e">
        <v>#REF!</v>
      </c>
      <c r="F10" s="149" t="e">
        <f>IF(C10=0,0,E10)</f>
        <v>#REF!</v>
      </c>
      <c r="G10" s="149" t="e">
        <f>G9+F10</f>
        <v>#REF!</v>
      </c>
      <c r="H10" s="149" t="e">
        <f>IF(G9&gt;0,IF(F10&gt;0,G9,MAX(G9+F10,0)),IF(F10&lt;0,G9,-MAX(-G9-F10,0)))</f>
        <v>#REF!</v>
      </c>
      <c r="I10" s="149"/>
      <c r="J10" s="149" t="e">
        <f>IF(F10&lt;0,IF(G9&gt;0,IF(-F10&gt;G9,G9,-F10),0),0)</f>
        <v>#REF!</v>
      </c>
      <c r="K10" s="149" t="e">
        <f>IF(F10&lt;0,IF(G9&gt;0,IF(-F10&gt;G9,F10+G9,0),F10),0)</f>
        <v>#REF!</v>
      </c>
      <c r="L10" s="149" t="e">
        <f>IF(F10&gt;0,IF(G9&gt;0,F10,IF(F10&gt;-G9,F10+G9,0)),0)</f>
        <v>#REF!</v>
      </c>
      <c r="M10" s="149" t="e">
        <f>IF(F10&gt;0,IF(G9&lt;0,IF(F10&gt;-G9,G9,-F10),0),0)</f>
        <v>#REF!</v>
      </c>
      <c r="N10" s="149" t="e">
        <f>IF(F10&gt;0,G10,G9)</f>
        <v>#REF!</v>
      </c>
      <c r="O10" s="149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45" t="s">
        <v>70</v>
      </c>
      <c r="C11" s="42" t="s">
        <v>7</v>
      </c>
      <c r="D11" s="42">
        <v>0</v>
      </c>
      <c r="E11" s="148">
        <v>3228.5487056075699</v>
      </c>
      <c r="F11" s="149">
        <f t="shared" si="0"/>
        <v>3228.5487056075699</v>
      </c>
      <c r="G11" s="149" t="e">
        <f t="shared" si="1"/>
        <v>#REF!</v>
      </c>
      <c r="H11" s="149" t="e">
        <f t="shared" si="2"/>
        <v>#REF!</v>
      </c>
      <c r="I11" s="149"/>
      <c r="J11" s="149">
        <f t="shared" si="3"/>
        <v>0</v>
      </c>
      <c r="K11" s="149">
        <f t="shared" si="4"/>
        <v>0</v>
      </c>
      <c r="L11" s="149" t="e">
        <f t="shared" si="5"/>
        <v>#REF!</v>
      </c>
      <c r="M11" s="149" t="e">
        <f t="shared" si="6"/>
        <v>#REF!</v>
      </c>
      <c r="N11" s="149" t="e">
        <f t="shared" si="7"/>
        <v>#REF!</v>
      </c>
      <c r="O11" s="149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45" t="s">
        <v>9</v>
      </c>
      <c r="C12" s="42">
        <v>0</v>
      </c>
      <c r="D12" s="42">
        <v>0</v>
      </c>
      <c r="E12" s="148">
        <v>0</v>
      </c>
      <c r="F12" s="149">
        <f t="shared" si="0"/>
        <v>0</v>
      </c>
      <c r="G12" s="149" t="e">
        <f t="shared" si="1"/>
        <v>#REF!</v>
      </c>
      <c r="H12" s="149" t="e">
        <f t="shared" si="2"/>
        <v>#REF!</v>
      </c>
      <c r="I12" s="149"/>
      <c r="J12" s="149">
        <f t="shared" si="3"/>
        <v>0</v>
      </c>
      <c r="K12" s="149">
        <f t="shared" si="4"/>
        <v>0</v>
      </c>
      <c r="L12" s="149">
        <f t="shared" si="5"/>
        <v>0</v>
      </c>
      <c r="M12" s="149">
        <f t="shared" si="6"/>
        <v>0</v>
      </c>
      <c r="N12" s="149" t="e">
        <f t="shared" si="7"/>
        <v>#REF!</v>
      </c>
      <c r="O12" s="149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38">
        <v>0</v>
      </c>
      <c r="C13" s="62">
        <v>0</v>
      </c>
      <c r="D13" s="62">
        <v>0</v>
      </c>
      <c r="E13" s="239">
        <v>0</v>
      </c>
      <c r="F13" s="240">
        <f t="shared" si="0"/>
        <v>0</v>
      </c>
      <c r="G13" s="240" t="e">
        <f t="shared" si="1"/>
        <v>#REF!</v>
      </c>
      <c r="H13" s="149" t="e">
        <f t="shared" si="2"/>
        <v>#REF!</v>
      </c>
      <c r="I13" s="149"/>
      <c r="J13" s="149">
        <f t="shared" si="3"/>
        <v>0</v>
      </c>
      <c r="K13" s="149">
        <f t="shared" si="4"/>
        <v>0</v>
      </c>
      <c r="L13" s="149">
        <f t="shared" si="5"/>
        <v>0</v>
      </c>
      <c r="M13" s="149">
        <f t="shared" si="6"/>
        <v>0</v>
      </c>
      <c r="N13" s="149" t="e">
        <f t="shared" si="7"/>
        <v>#REF!</v>
      </c>
      <c r="O13" s="149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43">
        <v>0</v>
      </c>
      <c r="C14" s="48">
        <v>0</v>
      </c>
      <c r="D14" s="48">
        <v>0</v>
      </c>
      <c r="E14" s="146">
        <v>0</v>
      </c>
      <c r="F14" s="147">
        <f t="shared" si="0"/>
        <v>0</v>
      </c>
      <c r="G14" s="147">
        <f>F14</f>
        <v>0</v>
      </c>
      <c r="H14" s="147"/>
      <c r="I14" s="147">
        <f>F14</f>
        <v>0</v>
      </c>
      <c r="J14" s="146">
        <v>0</v>
      </c>
      <c r="K14" s="147"/>
      <c r="L14" s="147"/>
      <c r="M14" s="147"/>
      <c r="N14" s="147">
        <f>F14+J14</f>
        <v>0</v>
      </c>
      <c r="O14" s="147">
        <v>0</v>
      </c>
      <c r="P14" s="25" t="e">
        <f ca="1">figintl(F14+J14,1,D14,"X",#REF!)</f>
        <v>#NAME?</v>
      </c>
      <c r="Q14" s="44">
        <f>B14</f>
        <v>0</v>
      </c>
    </row>
    <row r="15" spans="2:17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796875" defaultRowHeight="12.5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8" width="8.7265625" style="1" customWidth="1"/>
    <col min="29" max="29" width="3" style="1" customWidth="1"/>
    <col min="30" max="16384" width="9.1796875" style="1"/>
  </cols>
  <sheetData>
    <row r="1" spans="2:17">
      <c r="P1" s="144" t="str">
        <f>'CHART EPS Q'!P1</f>
        <v>+X</v>
      </c>
      <c r="Q1" s="144"/>
    </row>
    <row r="2" spans="2:17" ht="13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3" t="e">
        <v>#REF!</v>
      </c>
      <c r="C4" s="48" t="e">
        <v>#REF!</v>
      </c>
      <c r="D4" s="48" t="e">
        <v>#REF!</v>
      </c>
      <c r="E4" s="146" t="e">
        <v>#REF!</v>
      </c>
      <c r="F4" s="147" t="e">
        <f t="shared" ref="F4:F10" si="0">IF(C4=0,0,E4)</f>
        <v>#REF!</v>
      </c>
      <c r="G4" s="147" t="e">
        <f>F4</f>
        <v>#REF!</v>
      </c>
      <c r="H4" s="147"/>
      <c r="I4" s="147" t="e">
        <f>F4</f>
        <v>#REF!</v>
      </c>
      <c r="J4" s="146" t="e">
        <v>#REF!</v>
      </c>
      <c r="K4" s="147"/>
      <c r="L4" s="147"/>
      <c r="M4" s="147"/>
      <c r="N4" s="147" t="e">
        <f>F4+J4</f>
        <v>#REF!</v>
      </c>
      <c r="O4" s="147">
        <v>0</v>
      </c>
      <c r="P4" s="25" t="e">
        <f ca="1">figintl(F4+J4,1,D4,"X",#REF!)</f>
        <v>#NAME?</v>
      </c>
      <c r="Q4" s="44" t="e">
        <f>B4</f>
        <v>#REF!</v>
      </c>
    </row>
    <row r="5" spans="2:17">
      <c r="B5" s="235" t="e">
        <v>#REF!</v>
      </c>
      <c r="C5" s="38" t="e">
        <v>#REF!</v>
      </c>
      <c r="D5" s="38" t="e">
        <v>#REF!</v>
      </c>
      <c r="E5" s="236" t="e">
        <v>#REF!</v>
      </c>
      <c r="F5" s="237" t="e">
        <f t="shared" si="0"/>
        <v>#REF!</v>
      </c>
      <c r="G5" s="237" t="e">
        <f t="shared" ref="G5:G13" si="1">G4+F5</f>
        <v>#REF!</v>
      </c>
      <c r="H5" s="149" t="e">
        <f t="shared" ref="H5:H13" si="2">IF(G4&gt;0,IF(F5&gt;0,G4,MAX(G4+F5,0)),IF(F5&lt;0,G4,-MAX(-G4-F5,0)))</f>
        <v>#REF!</v>
      </c>
      <c r="I5" s="149"/>
      <c r="J5" s="149" t="e">
        <f t="shared" ref="J5:J13" si="3">IF(F5&lt;0,IF(G4&gt;0,IF(-F5&gt;G4,G4,-F5),0),0)</f>
        <v>#REF!</v>
      </c>
      <c r="K5" s="149" t="e">
        <f t="shared" ref="K5:K13" si="4">IF(F5&lt;0,IF(G4&gt;0,IF(-F5&gt;G4,F5+G4,0),F5),0)</f>
        <v>#REF!</v>
      </c>
      <c r="L5" s="149" t="e">
        <f t="shared" ref="L5:L13" si="5">IF(F5&gt;0,IF(G4&gt;0,F5,IF(F5&gt;-G4,F5+G4,0)),0)</f>
        <v>#REF!</v>
      </c>
      <c r="M5" s="149" t="e">
        <f t="shared" ref="M5:M13" si="6">IF(F5&gt;0,IF(G4&lt;0,IF(F5&gt;-G4,G4,-F5),0),0)</f>
        <v>#REF!</v>
      </c>
      <c r="N5" s="149" t="e">
        <f t="shared" ref="N5:N13" si="7">IF(F5&gt;0,G5,G4)</f>
        <v>#REF!</v>
      </c>
      <c r="O5" s="149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45" t="e">
        <v>#REF!</v>
      </c>
      <c r="C6" s="42" t="e">
        <v>#REF!</v>
      </c>
      <c r="D6" s="42" t="e">
        <v>#REF!</v>
      </c>
      <c r="E6" s="148" t="e">
        <v>#REF!</v>
      </c>
      <c r="F6" s="149" t="e">
        <f t="shared" si="0"/>
        <v>#REF!</v>
      </c>
      <c r="G6" s="149" t="e">
        <f t="shared" si="1"/>
        <v>#REF!</v>
      </c>
      <c r="H6" s="149" t="e">
        <f t="shared" si="2"/>
        <v>#REF!</v>
      </c>
      <c r="I6" s="149"/>
      <c r="J6" s="149" t="e">
        <f t="shared" si="3"/>
        <v>#REF!</v>
      </c>
      <c r="K6" s="149" t="e">
        <f t="shared" si="4"/>
        <v>#REF!</v>
      </c>
      <c r="L6" s="149" t="e">
        <f t="shared" si="5"/>
        <v>#REF!</v>
      </c>
      <c r="M6" s="149" t="e">
        <f t="shared" si="6"/>
        <v>#REF!</v>
      </c>
      <c r="N6" s="149" t="e">
        <f t="shared" si="7"/>
        <v>#REF!</v>
      </c>
      <c r="O6" s="149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45" t="e">
        <v>#REF!</v>
      </c>
      <c r="C7" s="42" t="e">
        <v>#REF!</v>
      </c>
      <c r="D7" s="42" t="e">
        <v>#REF!</v>
      </c>
      <c r="E7" s="148" t="e">
        <v>#REF!</v>
      </c>
      <c r="F7" s="149" t="e">
        <f t="shared" si="0"/>
        <v>#REF!</v>
      </c>
      <c r="G7" s="149" t="e">
        <f t="shared" si="1"/>
        <v>#REF!</v>
      </c>
      <c r="H7" s="149" t="e">
        <f t="shared" si="2"/>
        <v>#REF!</v>
      </c>
      <c r="I7" s="149"/>
      <c r="J7" s="149" t="e">
        <f t="shared" si="3"/>
        <v>#REF!</v>
      </c>
      <c r="K7" s="149" t="e">
        <f t="shared" si="4"/>
        <v>#REF!</v>
      </c>
      <c r="L7" s="149" t="e">
        <f t="shared" si="5"/>
        <v>#REF!</v>
      </c>
      <c r="M7" s="149" t="e">
        <f t="shared" si="6"/>
        <v>#REF!</v>
      </c>
      <c r="N7" s="149" t="e">
        <f t="shared" si="7"/>
        <v>#REF!</v>
      </c>
      <c r="O7" s="149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45" t="e">
        <v>#REF!</v>
      </c>
      <c r="C8" s="42" t="e">
        <v>#REF!</v>
      </c>
      <c r="D8" s="42" t="e">
        <v>#REF!</v>
      </c>
      <c r="E8" s="148" t="e">
        <v>#REF!</v>
      </c>
      <c r="F8" s="149" t="e">
        <f t="shared" si="0"/>
        <v>#REF!</v>
      </c>
      <c r="G8" s="149" t="e">
        <f t="shared" si="1"/>
        <v>#REF!</v>
      </c>
      <c r="H8" s="149" t="e">
        <f t="shared" si="2"/>
        <v>#REF!</v>
      </c>
      <c r="I8" s="149"/>
      <c r="J8" s="149" t="e">
        <f t="shared" si="3"/>
        <v>#REF!</v>
      </c>
      <c r="K8" s="149" t="e">
        <f t="shared" si="4"/>
        <v>#REF!</v>
      </c>
      <c r="L8" s="149" t="e">
        <f t="shared" si="5"/>
        <v>#REF!</v>
      </c>
      <c r="M8" s="149" t="e">
        <f t="shared" si="6"/>
        <v>#REF!</v>
      </c>
      <c r="N8" s="149" t="e">
        <f t="shared" si="7"/>
        <v>#REF!</v>
      </c>
      <c r="O8" s="149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45" t="e">
        <v>#REF!</v>
      </c>
      <c r="C9" s="42" t="e">
        <v>#REF!</v>
      </c>
      <c r="D9" s="42" t="e">
        <v>#REF!</v>
      </c>
      <c r="E9" s="148" t="e">
        <v>#REF!</v>
      </c>
      <c r="F9" s="149" t="e">
        <f t="shared" si="0"/>
        <v>#REF!</v>
      </c>
      <c r="G9" s="149" t="e">
        <f t="shared" si="1"/>
        <v>#REF!</v>
      </c>
      <c r="H9" s="149" t="e">
        <f t="shared" si="2"/>
        <v>#REF!</v>
      </c>
      <c r="I9" s="149"/>
      <c r="J9" s="149" t="e">
        <f t="shared" si="3"/>
        <v>#REF!</v>
      </c>
      <c r="K9" s="149" t="e">
        <f t="shared" si="4"/>
        <v>#REF!</v>
      </c>
      <c r="L9" s="149" t="e">
        <f t="shared" si="5"/>
        <v>#REF!</v>
      </c>
      <c r="M9" s="149" t="e">
        <f t="shared" si="6"/>
        <v>#REF!</v>
      </c>
      <c r="N9" s="149" t="e">
        <f t="shared" si="7"/>
        <v>#REF!</v>
      </c>
      <c r="O9" s="149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45" t="e">
        <v>#REF!</v>
      </c>
      <c r="C10" s="42" t="e">
        <v>#REF!</v>
      </c>
      <c r="D10" s="42" t="e">
        <v>#REF!</v>
      </c>
      <c r="E10" s="148" t="e">
        <v>#REF!</v>
      </c>
      <c r="F10" s="149" t="e">
        <f t="shared" si="0"/>
        <v>#REF!</v>
      </c>
      <c r="G10" s="149" t="e">
        <f t="shared" si="1"/>
        <v>#REF!</v>
      </c>
      <c r="H10" s="149" t="e">
        <f t="shared" si="2"/>
        <v>#REF!</v>
      </c>
      <c r="I10" s="149"/>
      <c r="J10" s="149" t="e">
        <f t="shared" si="3"/>
        <v>#REF!</v>
      </c>
      <c r="K10" s="149" t="e">
        <f t="shared" si="4"/>
        <v>#REF!</v>
      </c>
      <c r="L10" s="149" t="e">
        <f t="shared" si="5"/>
        <v>#REF!</v>
      </c>
      <c r="M10" s="149" t="e">
        <f t="shared" si="6"/>
        <v>#REF!</v>
      </c>
      <c r="N10" s="149" t="e">
        <f t="shared" si="7"/>
        <v>#REF!</v>
      </c>
      <c r="O10" s="149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45" t="e">
        <v>#REF!</v>
      </c>
      <c r="C11" s="42" t="e">
        <v>#REF!</v>
      </c>
      <c r="D11" s="42" t="e">
        <v>#REF!</v>
      </c>
      <c r="E11" s="148" t="e">
        <v>#REF!</v>
      </c>
      <c r="F11" s="149" t="e">
        <v>#REF!</v>
      </c>
      <c r="G11" s="149" t="e">
        <f t="shared" si="1"/>
        <v>#REF!</v>
      </c>
      <c r="H11" s="149" t="e">
        <f t="shared" si="2"/>
        <v>#REF!</v>
      </c>
      <c r="I11" s="149"/>
      <c r="J11" s="149" t="e">
        <f t="shared" si="3"/>
        <v>#REF!</v>
      </c>
      <c r="K11" s="149" t="e">
        <f t="shared" si="4"/>
        <v>#REF!</v>
      </c>
      <c r="L11" s="149" t="e">
        <f t="shared" si="5"/>
        <v>#REF!</v>
      </c>
      <c r="M11" s="149" t="e">
        <f t="shared" si="6"/>
        <v>#REF!</v>
      </c>
      <c r="N11" s="149" t="e">
        <f t="shared" si="7"/>
        <v>#REF!</v>
      </c>
      <c r="O11" s="149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45" t="e">
        <v>#REF!</v>
      </c>
      <c r="C12" s="42" t="e">
        <v>#REF!</v>
      </c>
      <c r="D12" s="42" t="e">
        <v>#REF!</v>
      </c>
      <c r="E12" s="148" t="e">
        <v>#REF!</v>
      </c>
      <c r="F12" s="149" t="e">
        <v>#REF!</v>
      </c>
      <c r="G12" s="149" t="e">
        <f t="shared" si="1"/>
        <v>#REF!</v>
      </c>
      <c r="H12" s="149" t="e">
        <f t="shared" si="2"/>
        <v>#REF!</v>
      </c>
      <c r="I12" s="149"/>
      <c r="J12" s="149" t="e">
        <f t="shared" si="3"/>
        <v>#REF!</v>
      </c>
      <c r="K12" s="149" t="e">
        <f t="shared" si="4"/>
        <v>#REF!</v>
      </c>
      <c r="L12" s="149" t="e">
        <f t="shared" si="5"/>
        <v>#REF!</v>
      </c>
      <c r="M12" s="149" t="e">
        <f t="shared" si="6"/>
        <v>#REF!</v>
      </c>
      <c r="N12" s="149" t="e">
        <f t="shared" si="7"/>
        <v>#REF!</v>
      </c>
      <c r="O12" s="149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38" t="e">
        <v>#REF!</v>
      </c>
      <c r="C13" s="62" t="e">
        <v>#REF!</v>
      </c>
      <c r="D13" s="62" t="e">
        <v>#REF!</v>
      </c>
      <c r="E13" s="239" t="e">
        <v>#REF!</v>
      </c>
      <c r="F13" s="240" t="e">
        <v>#REF!</v>
      </c>
      <c r="G13" s="240" t="e">
        <f t="shared" si="1"/>
        <v>#REF!</v>
      </c>
      <c r="H13" s="149" t="e">
        <f t="shared" si="2"/>
        <v>#REF!</v>
      </c>
      <c r="I13" s="149"/>
      <c r="J13" s="149" t="e">
        <f t="shared" si="3"/>
        <v>#REF!</v>
      </c>
      <c r="K13" s="149" t="e">
        <f t="shared" si="4"/>
        <v>#REF!</v>
      </c>
      <c r="L13" s="149" t="e">
        <f t="shared" si="5"/>
        <v>#REF!</v>
      </c>
      <c r="M13" s="149" t="e">
        <f t="shared" si="6"/>
        <v>#REF!</v>
      </c>
      <c r="N13" s="149" t="e">
        <f t="shared" si="7"/>
        <v>#REF!</v>
      </c>
      <c r="O13" s="149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43" t="e">
        <v>#REF!</v>
      </c>
      <c r="C14" s="48" t="e">
        <v>#REF!</v>
      </c>
      <c r="D14" s="48" t="e">
        <v>#REF!</v>
      </c>
      <c r="E14" s="146" t="e">
        <v>#REF!</v>
      </c>
      <c r="F14" s="147" t="e">
        <v>#REF!</v>
      </c>
      <c r="G14" s="147" t="e">
        <f>F14</f>
        <v>#REF!</v>
      </c>
      <c r="H14" s="147"/>
      <c r="I14" s="147" t="e">
        <f>F14</f>
        <v>#REF!</v>
      </c>
      <c r="J14" s="146" t="e">
        <v>#REF!</v>
      </c>
      <c r="K14" s="147"/>
      <c r="L14" s="147"/>
      <c r="M14" s="147"/>
      <c r="N14" s="147" t="e">
        <f>F14+J14</f>
        <v>#REF!</v>
      </c>
      <c r="O14" s="147">
        <v>0</v>
      </c>
      <c r="P14" s="25" t="e">
        <f ca="1">figintl(F14+J14,1,D14,"X",#REF!)</f>
        <v>#NAME?</v>
      </c>
      <c r="Q14" s="44" t="e">
        <f>B14</f>
        <v>#REF!</v>
      </c>
    </row>
    <row r="15" spans="2:17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796875" defaultRowHeight="12"/>
  <cols>
    <col min="1" max="1" width="9.26953125" style="140" customWidth="1"/>
    <col min="2" max="2" width="25.81640625" style="34" customWidth="1"/>
    <col min="3" max="4" width="25.54296875" style="34" customWidth="1"/>
    <col min="5" max="7" width="9.26953125" style="34" customWidth="1"/>
    <col min="8" max="8" width="20" style="35" customWidth="1"/>
    <col min="9" max="9" width="20" style="36" customWidth="1"/>
    <col min="10" max="10" width="20" style="34" customWidth="1"/>
    <col min="11" max="13" width="14.7265625" style="34" customWidth="1"/>
    <col min="14" max="14" width="28.54296875" style="37" customWidth="1"/>
    <col min="15" max="16" width="28.54296875" style="35" customWidth="1"/>
    <col min="17" max="17" width="5.7265625" style="199" customWidth="1"/>
    <col min="18" max="22" width="9.26953125" style="36" customWidth="1"/>
    <col min="23" max="27" width="9.26953125" style="34" customWidth="1"/>
    <col min="28" max="28" width="57.1796875" style="50" customWidth="1"/>
    <col min="29" max="102" width="9.1796875" style="34" customWidth="1"/>
    <col min="103" max="16384" width="9.1796875" style="34"/>
  </cols>
  <sheetData>
    <row r="1" spans="1:102" s="156" customFormat="1" ht="12" customHeight="1">
      <c r="A1" s="161">
        <v>17.98</v>
      </c>
      <c r="B1" s="155" t="s">
        <v>854</v>
      </c>
      <c r="C1" s="155" t="s">
        <v>855</v>
      </c>
      <c r="D1" s="155" t="s">
        <v>856</v>
      </c>
      <c r="E1" s="160">
        <v>0</v>
      </c>
      <c r="F1" s="160">
        <v>0</v>
      </c>
      <c r="G1" s="160">
        <v>0</v>
      </c>
      <c r="H1" s="160">
        <v>0</v>
      </c>
      <c r="I1" s="160">
        <v>0</v>
      </c>
      <c r="J1" s="160">
        <v>0</v>
      </c>
      <c r="K1" s="160">
        <v>0</v>
      </c>
      <c r="L1" s="160">
        <v>0</v>
      </c>
      <c r="M1" s="160">
        <v>0</v>
      </c>
      <c r="N1" s="159" t="s">
        <v>854</v>
      </c>
      <c r="O1" s="155" t="s">
        <v>855</v>
      </c>
      <c r="P1" s="155" t="s">
        <v>856</v>
      </c>
      <c r="Q1" s="195" t="str">
        <f>R1</f>
        <v>PR4</v>
      </c>
      <c r="R1" s="155" t="s">
        <v>860</v>
      </c>
      <c r="S1" s="155" t="s">
        <v>860</v>
      </c>
      <c r="T1" s="155" t="s">
        <v>860</v>
      </c>
      <c r="U1" s="155" t="s">
        <v>860</v>
      </c>
      <c r="V1" s="160">
        <v>0</v>
      </c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</row>
    <row r="2" spans="1:102" s="56" customFormat="1" ht="21" customHeight="1">
      <c r="A2" s="136">
        <v>0</v>
      </c>
      <c r="B2" s="200" t="s">
        <v>67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60" t="s">
        <v>67</v>
      </c>
      <c r="P2" s="60" t="s">
        <v>67</v>
      </c>
      <c r="Q2" s="196"/>
      <c r="R2" s="173" t="s">
        <v>67</v>
      </c>
      <c r="S2" s="134" t="s">
        <v>67</v>
      </c>
      <c r="T2" s="134" t="s">
        <v>67</v>
      </c>
      <c r="U2" s="134" t="s">
        <v>67</v>
      </c>
      <c r="V2" s="134" t="s">
        <v>885</v>
      </c>
      <c r="AB2" s="57"/>
    </row>
    <row r="3" spans="1:102" s="56" customFormat="1" ht="14.25" customHeight="1" thickBot="1">
      <c r="A3" s="136" t="s">
        <v>854</v>
      </c>
      <c r="B3" s="561" t="s">
        <v>857</v>
      </c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561"/>
      <c r="O3" s="561"/>
      <c r="P3" s="561"/>
      <c r="Q3" s="561"/>
      <c r="R3" s="201" t="s">
        <v>886</v>
      </c>
      <c r="S3" s="135" t="s">
        <v>459</v>
      </c>
      <c r="T3" s="135" t="s">
        <v>458</v>
      </c>
      <c r="U3" s="135" t="s">
        <v>457</v>
      </c>
      <c r="V3" s="135" t="s">
        <v>456</v>
      </c>
      <c r="AB3" s="57"/>
    </row>
    <row r="4" spans="1:102" s="49" customFormat="1" ht="16" thickTop="1">
      <c r="A4" s="136">
        <v>0</v>
      </c>
      <c r="B4" s="562" t="s">
        <v>67</v>
      </c>
      <c r="C4" s="562"/>
      <c r="D4" s="562"/>
      <c r="E4" s="562"/>
      <c r="F4" s="562"/>
      <c r="G4" s="562"/>
      <c r="H4" s="562"/>
      <c r="I4" s="562"/>
      <c r="J4" s="562"/>
      <c r="K4" s="562"/>
      <c r="L4" s="562"/>
      <c r="M4" s="562"/>
      <c r="N4" s="562"/>
      <c r="O4" s="562"/>
      <c r="P4" s="562"/>
      <c r="Q4" s="562"/>
      <c r="R4" s="103" t="s">
        <v>67</v>
      </c>
      <c r="S4" s="134" t="s">
        <v>16</v>
      </c>
      <c r="T4" s="134" t="s">
        <v>16</v>
      </c>
      <c r="U4" s="134" t="s">
        <v>16</v>
      </c>
      <c r="V4" s="104" t="s">
        <v>885</v>
      </c>
      <c r="AA4" s="54"/>
      <c r="AB4" s="51"/>
    </row>
    <row r="5" spans="1:102" s="56" customFormat="1" ht="15" customHeight="1" thickBot="1">
      <c r="A5" s="136" t="s">
        <v>855</v>
      </c>
      <c r="B5" s="194" t="s">
        <v>67</v>
      </c>
      <c r="C5" s="561" t="s">
        <v>858</v>
      </c>
      <c r="D5" s="561"/>
      <c r="E5" s="561"/>
      <c r="F5" s="561"/>
      <c r="G5" s="561"/>
      <c r="H5" s="561"/>
      <c r="I5" s="561"/>
      <c r="J5" s="561"/>
      <c r="K5" s="561"/>
      <c r="L5" s="561"/>
      <c r="M5" s="561"/>
      <c r="N5" s="561"/>
      <c r="O5" s="561"/>
      <c r="P5" s="561"/>
      <c r="Q5" s="561"/>
      <c r="R5" s="201" t="s">
        <v>887</v>
      </c>
      <c r="S5" s="135" t="s">
        <v>459</v>
      </c>
      <c r="T5" s="135" t="s">
        <v>458</v>
      </c>
      <c r="U5" s="135" t="s">
        <v>457</v>
      </c>
      <c r="V5" s="135" t="s">
        <v>456</v>
      </c>
      <c r="AB5" s="57"/>
    </row>
    <row r="6" spans="1:102" s="49" customFormat="1" ht="15" customHeight="1" thickTop="1">
      <c r="A6" s="136">
        <v>0</v>
      </c>
      <c r="B6" s="560" t="s">
        <v>67</v>
      </c>
      <c r="C6" s="560"/>
      <c r="D6" s="560"/>
      <c r="E6" s="560"/>
      <c r="F6" s="560"/>
      <c r="G6" s="560"/>
      <c r="H6" s="560"/>
      <c r="I6" s="560"/>
      <c r="J6" s="560"/>
      <c r="K6" s="560"/>
      <c r="L6" s="560"/>
      <c r="M6" s="560"/>
      <c r="N6" s="560"/>
      <c r="O6" s="110" t="s">
        <v>67</v>
      </c>
      <c r="P6" s="110" t="s">
        <v>67</v>
      </c>
      <c r="Q6" s="197"/>
      <c r="R6" s="103" t="s">
        <v>67</v>
      </c>
      <c r="S6" s="193" t="s">
        <v>67</v>
      </c>
      <c r="T6" s="193" t="s">
        <v>67</v>
      </c>
      <c r="U6" s="193" t="s">
        <v>67</v>
      </c>
      <c r="V6" s="104" t="s">
        <v>885</v>
      </c>
      <c r="AA6" s="54"/>
      <c r="AB6" s="51"/>
    </row>
    <row r="7" spans="1:102" s="49" customFormat="1" ht="15" customHeight="1" thickBot="1">
      <c r="A7" s="136" t="s">
        <v>856</v>
      </c>
      <c r="B7" s="194" t="s">
        <v>67</v>
      </c>
      <c r="C7" s="194" t="s">
        <v>67</v>
      </c>
      <c r="D7" s="561" t="s">
        <v>859</v>
      </c>
      <c r="E7" s="561"/>
      <c r="F7" s="561"/>
      <c r="G7" s="561"/>
      <c r="H7" s="561"/>
      <c r="I7" s="561"/>
      <c r="J7" s="561"/>
      <c r="K7" s="561"/>
      <c r="L7" s="561"/>
      <c r="M7" s="561"/>
      <c r="N7" s="561"/>
      <c r="O7" s="561"/>
      <c r="P7" s="561"/>
      <c r="Q7" s="561"/>
      <c r="R7" s="201" t="s">
        <v>888</v>
      </c>
      <c r="S7" s="135" t="s">
        <v>459</v>
      </c>
      <c r="T7" s="135" t="s">
        <v>458</v>
      </c>
      <c r="U7" s="135" t="s">
        <v>457</v>
      </c>
      <c r="V7" s="135" t="s">
        <v>456</v>
      </c>
      <c r="AA7" s="54"/>
      <c r="AB7" s="51"/>
    </row>
    <row r="8" spans="1:102" s="61" customFormat="1" ht="26.25" customHeight="1" thickTop="1">
      <c r="A8" s="136" t="s">
        <v>860</v>
      </c>
      <c r="B8" s="172" t="s">
        <v>86</v>
      </c>
      <c r="C8" s="172" t="s">
        <v>87</v>
      </c>
      <c r="D8" s="172" t="s">
        <v>88</v>
      </c>
      <c r="E8" s="174" t="s">
        <v>67</v>
      </c>
      <c r="F8" s="174" t="s">
        <v>67</v>
      </c>
      <c r="G8" s="174" t="s">
        <v>67</v>
      </c>
      <c r="H8" s="174" t="s">
        <v>67</v>
      </c>
      <c r="I8" s="174" t="s">
        <v>67</v>
      </c>
      <c r="J8" s="174" t="s">
        <v>67</v>
      </c>
      <c r="K8" s="174" t="s">
        <v>67</v>
      </c>
      <c r="L8" s="174" t="s">
        <v>67</v>
      </c>
      <c r="M8" s="174" t="s">
        <v>67</v>
      </c>
      <c r="N8" s="172" t="s">
        <v>889</v>
      </c>
      <c r="O8" s="172" t="s">
        <v>890</v>
      </c>
      <c r="P8" s="172" t="s">
        <v>891</v>
      </c>
      <c r="Q8" s="202" t="s">
        <v>32</v>
      </c>
      <c r="R8" s="205" t="s">
        <v>449</v>
      </c>
      <c r="S8" s="176" t="s">
        <v>67</v>
      </c>
      <c r="T8" s="176" t="s">
        <v>467</v>
      </c>
      <c r="U8" s="176" t="s">
        <v>892</v>
      </c>
      <c r="V8" s="176" t="s">
        <v>84</v>
      </c>
      <c r="AB8" s="51"/>
      <c r="CA8" s="34"/>
    </row>
    <row r="9" spans="1:102" s="61" customFormat="1" ht="25.5" customHeight="1">
      <c r="A9" s="136">
        <v>0</v>
      </c>
      <c r="B9" s="60" t="s">
        <v>861</v>
      </c>
      <c r="C9" s="60" t="s">
        <v>862</v>
      </c>
      <c r="D9" s="60" t="s">
        <v>863</v>
      </c>
      <c r="E9" s="60"/>
      <c r="F9" s="60"/>
      <c r="G9" s="60"/>
      <c r="H9" s="60" t="s">
        <v>67</v>
      </c>
      <c r="I9" s="60" t="s">
        <v>67</v>
      </c>
      <c r="J9" s="60" t="s">
        <v>67</v>
      </c>
      <c r="K9" s="60" t="s">
        <v>67</v>
      </c>
      <c r="L9" s="60" t="s">
        <v>67</v>
      </c>
      <c r="M9" s="60" t="s">
        <v>67</v>
      </c>
      <c r="N9" s="60" t="s">
        <v>893</v>
      </c>
      <c r="O9" s="60" t="s">
        <v>894</v>
      </c>
      <c r="P9" s="60" t="s">
        <v>895</v>
      </c>
      <c r="Q9" s="208"/>
      <c r="R9" s="111" t="s">
        <v>112</v>
      </c>
      <c r="S9" s="112" t="s">
        <v>896</v>
      </c>
      <c r="T9" s="112" t="s">
        <v>897</v>
      </c>
      <c r="U9" s="112" t="s">
        <v>898</v>
      </c>
      <c r="V9" s="112" t="s">
        <v>84</v>
      </c>
      <c r="AB9" s="51"/>
      <c r="CA9" s="34"/>
    </row>
    <row r="10" spans="1:102" s="61" customFormat="1" ht="25.5" customHeight="1">
      <c r="A10" s="136" t="s">
        <v>860</v>
      </c>
      <c r="B10" s="74" t="s">
        <v>864</v>
      </c>
      <c r="C10" s="74" t="s">
        <v>210</v>
      </c>
      <c r="D10" s="74" t="s">
        <v>211</v>
      </c>
      <c r="E10" s="58"/>
      <c r="F10" s="58"/>
      <c r="G10" s="58"/>
      <c r="H10" s="58" t="s">
        <v>67</v>
      </c>
      <c r="I10" s="58" t="s">
        <v>67</v>
      </c>
      <c r="J10" s="58" t="s">
        <v>67</v>
      </c>
      <c r="K10" s="58" t="s">
        <v>67</v>
      </c>
      <c r="L10" s="58" t="s">
        <v>67</v>
      </c>
      <c r="M10" s="58" t="s">
        <v>67</v>
      </c>
      <c r="N10" s="74" t="s">
        <v>899</v>
      </c>
      <c r="O10" s="74" t="s">
        <v>900</v>
      </c>
      <c r="P10" s="74" t="s">
        <v>901</v>
      </c>
      <c r="Q10" s="203" t="str">
        <f>Q8</f>
        <v>þ</v>
      </c>
      <c r="R10" s="206" t="s">
        <v>902</v>
      </c>
      <c r="S10" s="114" t="s">
        <v>903</v>
      </c>
      <c r="T10" s="114" t="s">
        <v>384</v>
      </c>
      <c r="U10" s="114" t="s">
        <v>384</v>
      </c>
      <c r="V10" s="114" t="s">
        <v>904</v>
      </c>
      <c r="W10" s="211"/>
      <c r="X10" s="211"/>
      <c r="Y10" s="211"/>
      <c r="Z10" s="211"/>
      <c r="AA10" s="211"/>
      <c r="AB10" s="212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X10" s="211"/>
      <c r="BY10" s="211"/>
      <c r="BZ10" s="211"/>
      <c r="CA10" s="34"/>
    </row>
    <row r="11" spans="1:102" ht="25.5" customHeight="1">
      <c r="A11" s="136">
        <v>0</v>
      </c>
      <c r="B11" s="60" t="s">
        <v>865</v>
      </c>
      <c r="C11" s="60" t="s">
        <v>866</v>
      </c>
      <c r="D11" s="60" t="s">
        <v>213</v>
      </c>
      <c r="E11" s="60"/>
      <c r="F11" s="60"/>
      <c r="G11" s="60"/>
      <c r="H11" s="60" t="s">
        <v>67</v>
      </c>
      <c r="I11" s="60" t="s">
        <v>67</v>
      </c>
      <c r="J11" s="60" t="s">
        <v>67</v>
      </c>
      <c r="K11" s="60" t="s">
        <v>67</v>
      </c>
      <c r="L11" s="60" t="s">
        <v>67</v>
      </c>
      <c r="M11" s="60" t="s">
        <v>67</v>
      </c>
      <c r="N11" s="60" t="s">
        <v>893</v>
      </c>
      <c r="O11" s="60" t="s">
        <v>894</v>
      </c>
      <c r="P11" s="60" t="s">
        <v>895</v>
      </c>
      <c r="Q11" s="208"/>
      <c r="R11" s="111" t="s">
        <v>114</v>
      </c>
      <c r="S11" s="112" t="s">
        <v>905</v>
      </c>
      <c r="T11" s="112" t="s">
        <v>117</v>
      </c>
      <c r="U11" s="112" t="s">
        <v>113</v>
      </c>
      <c r="V11" s="112" t="s">
        <v>84</v>
      </c>
    </row>
    <row r="12" spans="1:102" s="140" customFormat="1" ht="25.5" customHeight="1">
      <c r="A12" s="136" t="s">
        <v>860</v>
      </c>
      <c r="B12" s="71" t="s">
        <v>59</v>
      </c>
      <c r="C12" s="71" t="s">
        <v>59</v>
      </c>
      <c r="D12" s="71" t="s">
        <v>59</v>
      </c>
      <c r="E12" s="72"/>
      <c r="F12" s="72"/>
      <c r="G12" s="72"/>
      <c r="H12" s="72" t="s">
        <v>67</v>
      </c>
      <c r="I12" s="72" t="s">
        <v>67</v>
      </c>
      <c r="J12" s="72" t="s">
        <v>67</v>
      </c>
      <c r="K12" s="72" t="s">
        <v>67</v>
      </c>
      <c r="L12" s="72" t="s">
        <v>67</v>
      </c>
      <c r="M12" s="72" t="s">
        <v>67</v>
      </c>
      <c r="N12" s="71" t="s">
        <v>906</v>
      </c>
      <c r="O12" s="71" t="s">
        <v>907</v>
      </c>
      <c r="P12" s="71" t="s">
        <v>908</v>
      </c>
      <c r="Q12" s="204" t="str">
        <f>Q8</f>
        <v>þ</v>
      </c>
      <c r="R12" s="207" t="s">
        <v>909</v>
      </c>
      <c r="S12" s="179" t="s">
        <v>84</v>
      </c>
      <c r="T12" s="179" t="s">
        <v>910</v>
      </c>
      <c r="U12" s="179" t="s">
        <v>911</v>
      </c>
      <c r="V12" s="179" t="s">
        <v>84</v>
      </c>
      <c r="W12" s="209"/>
      <c r="X12" s="209"/>
      <c r="Y12" s="209"/>
      <c r="Z12" s="209"/>
      <c r="AA12" s="209"/>
      <c r="AB12" s="210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</row>
    <row r="13" spans="1:102" s="140" customFormat="1" ht="25.5" customHeight="1">
      <c r="A13" s="136" t="s">
        <v>860</v>
      </c>
      <c r="B13" s="74" t="s">
        <v>867</v>
      </c>
      <c r="C13" s="74" t="s">
        <v>868</v>
      </c>
      <c r="D13" s="74" t="s">
        <v>869</v>
      </c>
      <c r="E13" s="58"/>
      <c r="F13" s="58"/>
      <c r="G13" s="58"/>
      <c r="H13" s="58" t="s">
        <v>67</v>
      </c>
      <c r="I13" s="58" t="s">
        <v>67</v>
      </c>
      <c r="J13" s="58" t="s">
        <v>67</v>
      </c>
      <c r="K13" s="58" t="s">
        <v>67</v>
      </c>
      <c r="L13" s="58" t="s">
        <v>67</v>
      </c>
      <c r="M13" s="58" t="s">
        <v>67</v>
      </c>
      <c r="N13" s="74" t="s">
        <v>912</v>
      </c>
      <c r="O13" s="74" t="s">
        <v>913</v>
      </c>
      <c r="P13" s="74" t="s">
        <v>914</v>
      </c>
      <c r="Q13" s="203" t="str">
        <f>Q8</f>
        <v>þ</v>
      </c>
      <c r="R13" s="206" t="s">
        <v>915</v>
      </c>
      <c r="S13" s="114" t="s">
        <v>357</v>
      </c>
      <c r="T13" s="114" t="s">
        <v>263</v>
      </c>
      <c r="U13" s="114" t="s">
        <v>916</v>
      </c>
      <c r="V13" s="114" t="s">
        <v>84</v>
      </c>
      <c r="W13" s="34"/>
      <c r="X13" s="34"/>
      <c r="Y13" s="34"/>
      <c r="Z13" s="34"/>
      <c r="AA13" s="34"/>
      <c r="AB13" s="50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</row>
    <row r="14" spans="1:102" ht="25.5" customHeight="1">
      <c r="A14" s="136">
        <v>0</v>
      </c>
      <c r="B14" s="60" t="s">
        <v>870</v>
      </c>
      <c r="C14" s="60" t="s">
        <v>871</v>
      </c>
      <c r="D14" s="60" t="s">
        <v>872</v>
      </c>
      <c r="E14" s="60"/>
      <c r="F14" s="60"/>
      <c r="G14" s="60"/>
      <c r="H14" s="60" t="s">
        <v>67</v>
      </c>
      <c r="I14" s="60" t="s">
        <v>67</v>
      </c>
      <c r="J14" s="60" t="s">
        <v>67</v>
      </c>
      <c r="K14" s="60" t="s">
        <v>67</v>
      </c>
      <c r="L14" s="60" t="s">
        <v>67</v>
      </c>
      <c r="M14" s="60" t="s">
        <v>67</v>
      </c>
      <c r="N14" s="60" t="s">
        <v>917</v>
      </c>
      <c r="O14" s="60" t="s">
        <v>918</v>
      </c>
      <c r="P14" s="60" t="s">
        <v>919</v>
      </c>
      <c r="Q14" s="208"/>
      <c r="R14" s="111" t="s">
        <v>385</v>
      </c>
      <c r="S14" s="112" t="s">
        <v>84</v>
      </c>
      <c r="T14" s="112" t="s">
        <v>385</v>
      </c>
      <c r="U14" s="112" t="s">
        <v>385</v>
      </c>
      <c r="V14" s="112" t="s">
        <v>84</v>
      </c>
    </row>
    <row r="15" spans="1:102" ht="25.5" customHeight="1">
      <c r="A15" s="136" t="s">
        <v>860</v>
      </c>
      <c r="B15" s="71" t="s">
        <v>873</v>
      </c>
      <c r="C15" s="71" t="s">
        <v>874</v>
      </c>
      <c r="D15" s="71" t="s">
        <v>875</v>
      </c>
      <c r="E15" s="72"/>
      <c r="F15" s="72"/>
      <c r="G15" s="72"/>
      <c r="H15" s="72" t="s">
        <v>67</v>
      </c>
      <c r="I15" s="72" t="s">
        <v>67</v>
      </c>
      <c r="J15" s="72" t="s">
        <v>67</v>
      </c>
      <c r="K15" s="72" t="s">
        <v>67</v>
      </c>
      <c r="L15" s="72" t="s">
        <v>67</v>
      </c>
      <c r="M15" s="72" t="s">
        <v>67</v>
      </c>
      <c r="N15" s="71" t="s">
        <v>920</v>
      </c>
      <c r="O15" s="71" t="s">
        <v>921</v>
      </c>
      <c r="P15" s="71" t="s">
        <v>922</v>
      </c>
      <c r="Q15" s="204" t="str">
        <f>Q8</f>
        <v>þ</v>
      </c>
      <c r="R15" s="207" t="s">
        <v>923</v>
      </c>
      <c r="S15" s="179" t="s">
        <v>923</v>
      </c>
      <c r="T15" s="179" t="s">
        <v>924</v>
      </c>
      <c r="U15" s="179" t="s">
        <v>925</v>
      </c>
      <c r="V15" s="179" t="s">
        <v>926</v>
      </c>
      <c r="W15" s="209"/>
      <c r="X15" s="209"/>
      <c r="Y15" s="209"/>
      <c r="Z15" s="209"/>
      <c r="AA15" s="209"/>
      <c r="AB15" s="210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</row>
    <row r="16" spans="1:102" ht="25.5" customHeight="1">
      <c r="A16" s="136" t="s">
        <v>860</v>
      </c>
      <c r="B16" s="71" t="s">
        <v>876</v>
      </c>
      <c r="C16" s="71" t="s">
        <v>877</v>
      </c>
      <c r="D16" s="71" t="s">
        <v>878</v>
      </c>
      <c r="E16" s="72"/>
      <c r="F16" s="72"/>
      <c r="G16" s="72"/>
      <c r="H16" s="72" t="s">
        <v>67</v>
      </c>
      <c r="I16" s="72" t="s">
        <v>67</v>
      </c>
      <c r="J16" s="72" t="s">
        <v>67</v>
      </c>
      <c r="K16" s="72" t="s">
        <v>67</v>
      </c>
      <c r="L16" s="72" t="s">
        <v>67</v>
      </c>
      <c r="M16" s="72" t="s">
        <v>67</v>
      </c>
      <c r="N16" s="71" t="s">
        <v>927</v>
      </c>
      <c r="O16" s="71" t="s">
        <v>928</v>
      </c>
      <c r="P16" s="71" t="s">
        <v>929</v>
      </c>
      <c r="Q16" s="204" t="str">
        <f>Q8</f>
        <v>þ</v>
      </c>
      <c r="R16" s="207" t="s">
        <v>930</v>
      </c>
      <c r="S16" s="179" t="s">
        <v>931</v>
      </c>
      <c r="T16" s="179" t="s">
        <v>932</v>
      </c>
      <c r="U16" s="179" t="s">
        <v>84</v>
      </c>
      <c r="V16" s="179" t="s">
        <v>84</v>
      </c>
    </row>
    <row r="17" spans="1:28" ht="25.5" customHeight="1">
      <c r="A17" s="136" t="s">
        <v>860</v>
      </c>
      <c r="B17" s="71" t="s">
        <v>879</v>
      </c>
      <c r="C17" s="71" t="s">
        <v>880</v>
      </c>
      <c r="D17" s="71" t="s">
        <v>881</v>
      </c>
      <c r="E17" s="72"/>
      <c r="F17" s="72"/>
      <c r="G17" s="72"/>
      <c r="H17" s="72" t="s">
        <v>67</v>
      </c>
      <c r="I17" s="72" t="s">
        <v>67</v>
      </c>
      <c r="J17" s="72" t="s">
        <v>67</v>
      </c>
      <c r="K17" s="72" t="s">
        <v>67</v>
      </c>
      <c r="L17" s="72" t="s">
        <v>67</v>
      </c>
      <c r="M17" s="72" t="s">
        <v>67</v>
      </c>
      <c r="N17" s="71" t="s">
        <v>933</v>
      </c>
      <c r="O17" s="71" t="s">
        <v>934</v>
      </c>
      <c r="P17" s="71" t="s">
        <v>935</v>
      </c>
      <c r="Q17" s="204" t="str">
        <f>Q8</f>
        <v>þ</v>
      </c>
      <c r="R17" s="207" t="s">
        <v>936</v>
      </c>
      <c r="S17" s="179" t="s">
        <v>936</v>
      </c>
      <c r="T17" s="179" t="s">
        <v>937</v>
      </c>
      <c r="U17" s="179" t="s">
        <v>938</v>
      </c>
      <c r="V17" s="179" t="s">
        <v>937</v>
      </c>
    </row>
    <row r="18" spans="1:28" ht="23.5" thickBot="1">
      <c r="A18" s="136" t="s">
        <v>860</v>
      </c>
      <c r="B18" s="71" t="s">
        <v>882</v>
      </c>
      <c r="C18" s="71" t="s">
        <v>883</v>
      </c>
      <c r="D18" s="71" t="s">
        <v>884</v>
      </c>
      <c r="E18" s="72"/>
      <c r="F18" s="72"/>
      <c r="G18" s="72"/>
      <c r="H18" s="72" t="s">
        <v>67</v>
      </c>
      <c r="I18" s="72" t="s">
        <v>67</v>
      </c>
      <c r="J18" s="72" t="s">
        <v>67</v>
      </c>
      <c r="K18" s="72" t="s">
        <v>67</v>
      </c>
      <c r="L18" s="72" t="s">
        <v>67</v>
      </c>
      <c r="M18" s="72" t="s">
        <v>67</v>
      </c>
      <c r="N18" s="71" t="s">
        <v>939</v>
      </c>
      <c r="O18" s="71" t="s">
        <v>940</v>
      </c>
      <c r="P18" s="71" t="s">
        <v>941</v>
      </c>
      <c r="Q18" s="204" t="str">
        <f>Q8</f>
        <v>þ</v>
      </c>
      <c r="R18" s="207" t="s">
        <v>926</v>
      </c>
      <c r="S18" s="179" t="s">
        <v>926</v>
      </c>
      <c r="T18" s="179" t="s">
        <v>926</v>
      </c>
      <c r="U18" s="179" t="s">
        <v>942</v>
      </c>
      <c r="V18" s="179" t="s">
        <v>943</v>
      </c>
    </row>
    <row r="19" spans="1:28" s="43" customFormat="1" ht="4" thickTop="1">
      <c r="A19" s="139" t="str">
        <f>A8</f>
        <v>PR4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3"/>
      <c r="O19" s="46"/>
      <c r="P19" s="46"/>
      <c r="Q19" s="198"/>
      <c r="R19" s="47"/>
      <c r="S19" s="47"/>
      <c r="T19" s="47"/>
      <c r="U19" s="47"/>
      <c r="V19" s="47"/>
      <c r="AA19" s="55"/>
      <c r="AB19" s="52"/>
    </row>
    <row r="20" spans="1:28" ht="12.75" customHeight="1">
      <c r="AA20" s="37"/>
    </row>
    <row r="21" spans="1:28" ht="12.75" customHeight="1">
      <c r="AA21" s="37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5">
    <tabColor theme="5" tint="0.39997558519241921"/>
  </sheetPr>
  <dimension ref="A1:BY162"/>
  <sheetViews>
    <sheetView showGridLines="0" topLeftCell="CV200" zoomScaleNormal="100" workbookViewId="0">
      <selection activeCell="C32" sqref="C32:C33"/>
    </sheetView>
  </sheetViews>
  <sheetFormatPr defaultColWidth="9.1796875" defaultRowHeight="12"/>
  <cols>
    <col min="1" max="1" width="9.26953125" style="140" customWidth="1"/>
    <col min="2" max="2" width="24.7265625" style="34" customWidth="1"/>
    <col min="3" max="4" width="24.26953125" style="34" customWidth="1"/>
    <col min="5" max="7" width="18.54296875" style="34" customWidth="1"/>
    <col min="8" max="8" width="20" style="35" customWidth="1"/>
    <col min="9" max="9" width="20" style="36" customWidth="1"/>
    <col min="10" max="10" width="20" style="34" customWidth="1"/>
    <col min="11" max="13" width="14.7265625" style="34" customWidth="1"/>
    <col min="14" max="14" width="20" style="37" customWidth="1"/>
    <col min="15" max="16" width="20" style="35" customWidth="1"/>
    <col min="17" max="21" width="9.26953125" style="36" customWidth="1"/>
    <col min="22" max="26" width="9.26953125" style="34" customWidth="1"/>
    <col min="27" max="27" width="57.1796875" style="50" customWidth="1"/>
    <col min="28" max="101" width="9.1796875" style="34" customWidth="1"/>
    <col min="102" max="16384" width="9.1796875" style="34"/>
  </cols>
  <sheetData>
    <row r="1" spans="1:77" s="156" customFormat="1" ht="11.5">
      <c r="A1" s="161">
        <v>26.7</v>
      </c>
      <c r="B1" s="155" t="s">
        <v>854</v>
      </c>
      <c r="C1" s="155" t="s">
        <v>855</v>
      </c>
      <c r="D1" s="155" t="s">
        <v>856</v>
      </c>
      <c r="E1" s="155" t="s">
        <v>854</v>
      </c>
      <c r="F1" s="155" t="s">
        <v>855</v>
      </c>
      <c r="G1" s="155" t="s">
        <v>856</v>
      </c>
      <c r="H1" s="155" t="s">
        <v>854</v>
      </c>
      <c r="I1" s="155" t="s">
        <v>855</v>
      </c>
      <c r="J1" s="155" t="s">
        <v>856</v>
      </c>
      <c r="K1" s="155" t="s">
        <v>860</v>
      </c>
      <c r="L1" s="155">
        <v>0</v>
      </c>
      <c r="M1" s="155">
        <v>0</v>
      </c>
      <c r="N1" s="159" t="s">
        <v>854</v>
      </c>
      <c r="O1" s="155" t="s">
        <v>855</v>
      </c>
      <c r="P1" s="155" t="s">
        <v>856</v>
      </c>
      <c r="Q1" s="155" t="s">
        <v>860</v>
      </c>
      <c r="R1" s="155" t="s">
        <v>860</v>
      </c>
      <c r="S1" s="155" t="s">
        <v>860</v>
      </c>
      <c r="T1" s="155" t="s">
        <v>860</v>
      </c>
      <c r="U1" s="155" t="s">
        <v>860</v>
      </c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</row>
    <row r="2" spans="1:77" s="56" customFormat="1" ht="14.25" customHeight="1">
      <c r="A2" s="138" t="s">
        <v>944</v>
      </c>
      <c r="B2" s="165" t="s">
        <v>945</v>
      </c>
      <c r="C2" s="165"/>
      <c r="D2" s="165"/>
      <c r="E2" s="60" t="s">
        <v>67</v>
      </c>
      <c r="F2" s="60" t="s">
        <v>67</v>
      </c>
      <c r="G2" s="60" t="s">
        <v>67</v>
      </c>
      <c r="H2" s="60" t="s">
        <v>67</v>
      </c>
      <c r="I2" s="60" t="s">
        <v>67</v>
      </c>
      <c r="J2" s="60" t="s">
        <v>67</v>
      </c>
      <c r="K2" s="60" t="s">
        <v>67</v>
      </c>
      <c r="L2" s="60" t="s">
        <v>67</v>
      </c>
      <c r="M2" s="60" t="s">
        <v>67</v>
      </c>
      <c r="N2" s="110" t="s">
        <v>946</v>
      </c>
      <c r="O2" s="60" t="s">
        <v>67</v>
      </c>
      <c r="P2" s="60" t="s">
        <v>67</v>
      </c>
      <c r="Q2" s="173" t="s">
        <v>886</v>
      </c>
      <c r="R2" s="565" t="s">
        <v>455</v>
      </c>
      <c r="S2" s="565" t="s">
        <v>454</v>
      </c>
      <c r="T2" s="565" t="s">
        <v>453</v>
      </c>
      <c r="U2" s="134" t="s">
        <v>452</v>
      </c>
      <c r="AA2" s="57"/>
    </row>
    <row r="3" spans="1:77" s="49" customFormat="1" ht="13.5" customHeight="1" thickBot="1">
      <c r="A3" s="138" t="s">
        <v>944</v>
      </c>
      <c r="B3" s="45" t="s">
        <v>67</v>
      </c>
      <c r="C3" s="45"/>
      <c r="D3" s="45"/>
      <c r="E3" s="102" t="s">
        <v>67</v>
      </c>
      <c r="F3" s="102" t="s">
        <v>67</v>
      </c>
      <c r="G3" s="102" t="s">
        <v>67</v>
      </c>
      <c r="H3" s="102" t="s">
        <v>67</v>
      </c>
      <c r="I3" s="102" t="s">
        <v>67</v>
      </c>
      <c r="J3" s="102" t="s">
        <v>67</v>
      </c>
      <c r="K3" s="102" t="s">
        <v>67</v>
      </c>
      <c r="L3" s="102" t="s">
        <v>67</v>
      </c>
      <c r="M3" s="102" t="s">
        <v>67</v>
      </c>
      <c r="N3" s="130" t="s">
        <v>947</v>
      </c>
      <c r="O3" s="102" t="s">
        <v>67</v>
      </c>
      <c r="P3" s="102" t="s">
        <v>67</v>
      </c>
      <c r="Q3" s="105" t="s">
        <v>947</v>
      </c>
      <c r="R3" s="564"/>
      <c r="S3" s="564"/>
      <c r="T3" s="564"/>
      <c r="U3" s="135" t="s">
        <v>885</v>
      </c>
      <c r="Z3" s="54"/>
      <c r="AA3" s="51"/>
    </row>
    <row r="4" spans="1:77" s="49" customFormat="1" ht="23.5" thickTop="1">
      <c r="A4" s="138" t="s">
        <v>948</v>
      </c>
      <c r="B4" s="165"/>
      <c r="C4" s="165" t="s">
        <v>949</v>
      </c>
      <c r="D4" s="165"/>
      <c r="E4" s="60" t="s">
        <v>67</v>
      </c>
      <c r="F4" s="60" t="s">
        <v>67</v>
      </c>
      <c r="G4" s="60" t="s">
        <v>67</v>
      </c>
      <c r="H4" s="60" t="s">
        <v>67</v>
      </c>
      <c r="I4" s="60" t="s">
        <v>67</v>
      </c>
      <c r="J4" s="60" t="s">
        <v>67</v>
      </c>
      <c r="K4" s="60" t="s">
        <v>67</v>
      </c>
      <c r="L4" s="60" t="s">
        <v>67</v>
      </c>
      <c r="M4" s="60" t="s">
        <v>67</v>
      </c>
      <c r="N4" s="110" t="s">
        <v>67</v>
      </c>
      <c r="O4" s="110" t="s">
        <v>950</v>
      </c>
      <c r="P4" s="110" t="s">
        <v>67</v>
      </c>
      <c r="Q4" s="103" t="s">
        <v>887</v>
      </c>
      <c r="R4" s="563" t="s">
        <v>459</v>
      </c>
      <c r="S4" s="563" t="s">
        <v>458</v>
      </c>
      <c r="T4" s="563" t="s">
        <v>457</v>
      </c>
      <c r="U4" s="104" t="s">
        <v>456</v>
      </c>
      <c r="Z4" s="54"/>
      <c r="AA4" s="51"/>
    </row>
    <row r="5" spans="1:77" s="56" customFormat="1" ht="13.5" customHeight="1" thickBot="1">
      <c r="A5" s="137" t="s">
        <v>948</v>
      </c>
      <c r="B5" s="45"/>
      <c r="C5" s="45" t="s">
        <v>67</v>
      </c>
      <c r="D5" s="45"/>
      <c r="E5" s="102" t="s">
        <v>67</v>
      </c>
      <c r="F5" s="102" t="s">
        <v>67</v>
      </c>
      <c r="G5" s="102" t="s">
        <v>67</v>
      </c>
      <c r="H5" s="102" t="s">
        <v>67</v>
      </c>
      <c r="I5" s="102" t="s">
        <v>67</v>
      </c>
      <c r="J5" s="102" t="s">
        <v>67</v>
      </c>
      <c r="K5" s="102" t="s">
        <v>67</v>
      </c>
      <c r="L5" s="102" t="s">
        <v>67</v>
      </c>
      <c r="M5" s="102" t="s">
        <v>67</v>
      </c>
      <c r="N5" s="130" t="s">
        <v>67</v>
      </c>
      <c r="O5" s="130" t="s">
        <v>947</v>
      </c>
      <c r="P5" s="130" t="s">
        <v>67</v>
      </c>
      <c r="Q5" s="105" t="s">
        <v>947</v>
      </c>
      <c r="R5" s="564"/>
      <c r="S5" s="564"/>
      <c r="T5" s="564"/>
      <c r="U5" s="106" t="s">
        <v>885</v>
      </c>
      <c r="AA5" s="57"/>
    </row>
    <row r="6" spans="1:77" s="49" customFormat="1" ht="17.25" customHeight="1" thickTop="1">
      <c r="A6" s="138" t="s">
        <v>951</v>
      </c>
      <c r="B6" s="165"/>
      <c r="C6" s="166" t="s">
        <v>67</v>
      </c>
      <c r="D6" s="165" t="s">
        <v>952</v>
      </c>
      <c r="E6" s="60" t="s">
        <v>67</v>
      </c>
      <c r="F6" s="60" t="s">
        <v>67</v>
      </c>
      <c r="G6" s="60" t="s">
        <v>67</v>
      </c>
      <c r="H6" s="60" t="s">
        <v>67</v>
      </c>
      <c r="I6" s="60" t="s">
        <v>67</v>
      </c>
      <c r="J6" s="60" t="s">
        <v>67</v>
      </c>
      <c r="K6" s="60" t="s">
        <v>67</v>
      </c>
      <c r="L6" s="60" t="s">
        <v>67</v>
      </c>
      <c r="M6" s="60" t="s">
        <v>67</v>
      </c>
      <c r="N6" s="110" t="s">
        <v>67</v>
      </c>
      <c r="O6" s="110" t="s">
        <v>67</v>
      </c>
      <c r="P6" s="110" t="s">
        <v>953</v>
      </c>
      <c r="Q6" s="103" t="s">
        <v>888</v>
      </c>
      <c r="R6" s="563" t="s">
        <v>459</v>
      </c>
      <c r="S6" s="563" t="s">
        <v>458</v>
      </c>
      <c r="T6" s="563" t="s">
        <v>457</v>
      </c>
      <c r="U6" s="104" t="s">
        <v>456</v>
      </c>
      <c r="Z6" s="54"/>
      <c r="AA6" s="51"/>
    </row>
    <row r="7" spans="1:77" s="49" customFormat="1" ht="14.25" customHeight="1" thickBot="1">
      <c r="A7" s="138" t="s">
        <v>951</v>
      </c>
      <c r="B7" s="45"/>
      <c r="C7" s="167" t="s">
        <v>67</v>
      </c>
      <c r="D7" s="167" t="s">
        <v>67</v>
      </c>
      <c r="E7" s="102" t="s">
        <v>67</v>
      </c>
      <c r="F7" s="102" t="s">
        <v>67</v>
      </c>
      <c r="G7" s="102" t="s">
        <v>67</v>
      </c>
      <c r="H7" s="102" t="s">
        <v>67</v>
      </c>
      <c r="I7" s="102" t="s">
        <v>67</v>
      </c>
      <c r="J7" s="102" t="s">
        <v>67</v>
      </c>
      <c r="K7" s="102" t="s">
        <v>67</v>
      </c>
      <c r="L7" s="102" t="s">
        <v>67</v>
      </c>
      <c r="M7" s="102" t="s">
        <v>67</v>
      </c>
      <c r="N7" s="130" t="s">
        <v>67</v>
      </c>
      <c r="O7" s="130" t="s">
        <v>67</v>
      </c>
      <c r="P7" s="130" t="s">
        <v>947</v>
      </c>
      <c r="Q7" s="105" t="s">
        <v>947</v>
      </c>
      <c r="R7" s="564"/>
      <c r="S7" s="564"/>
      <c r="T7" s="564"/>
      <c r="U7" s="106" t="s">
        <v>885</v>
      </c>
      <c r="Z7" s="54"/>
      <c r="AA7" s="51"/>
    </row>
    <row r="8" spans="1:77" s="61" customFormat="1" ht="13.5" customHeight="1" thickTop="1">
      <c r="A8" s="136" t="s">
        <v>109</v>
      </c>
      <c r="B8" s="572" t="s">
        <v>86</v>
      </c>
      <c r="C8" s="572" t="s">
        <v>87</v>
      </c>
      <c r="D8" s="572" t="s">
        <v>88</v>
      </c>
      <c r="E8" s="567" t="s">
        <v>20</v>
      </c>
      <c r="F8" s="567" t="s">
        <v>73</v>
      </c>
      <c r="G8" s="567" t="s">
        <v>75</v>
      </c>
      <c r="H8" s="60" t="s">
        <v>954</v>
      </c>
      <c r="I8" s="60" t="s">
        <v>955</v>
      </c>
      <c r="J8" s="60" t="s">
        <v>956</v>
      </c>
      <c r="K8" s="60" t="s">
        <v>230</v>
      </c>
      <c r="L8" s="60" t="s">
        <v>67</v>
      </c>
      <c r="M8" s="60" t="s">
        <v>67</v>
      </c>
      <c r="N8" s="110" t="s">
        <v>67</v>
      </c>
      <c r="O8" s="60" t="s">
        <v>67</v>
      </c>
      <c r="P8" s="60" t="s">
        <v>67</v>
      </c>
      <c r="Q8" s="111" t="s">
        <v>67</v>
      </c>
      <c r="R8" s="112" t="s">
        <v>466</v>
      </c>
      <c r="S8" s="112" t="s">
        <v>466</v>
      </c>
      <c r="T8" s="112" t="s">
        <v>464</v>
      </c>
      <c r="U8" s="112" t="s">
        <v>462</v>
      </c>
      <c r="AA8" s="51"/>
    </row>
    <row r="9" spans="1:77" s="61" customFormat="1" ht="12.75" customHeight="1">
      <c r="A9" s="136" t="s">
        <v>109</v>
      </c>
      <c r="B9" s="573"/>
      <c r="C9" s="573"/>
      <c r="D9" s="573"/>
      <c r="E9" s="567"/>
      <c r="F9" s="567"/>
      <c r="G9" s="567"/>
      <c r="H9" s="58" t="s">
        <v>957</v>
      </c>
      <c r="I9" s="58" t="s">
        <v>958</v>
      </c>
      <c r="J9" s="58" t="s">
        <v>959</v>
      </c>
      <c r="K9" s="58" t="s">
        <v>232</v>
      </c>
      <c r="L9" s="58" t="s">
        <v>67</v>
      </c>
      <c r="M9" s="58" t="s">
        <v>67</v>
      </c>
      <c r="N9" s="74" t="s">
        <v>67</v>
      </c>
      <c r="O9" s="58" t="s">
        <v>67</v>
      </c>
      <c r="P9" s="58" t="s">
        <v>67</v>
      </c>
      <c r="Q9" s="113" t="s">
        <v>67</v>
      </c>
      <c r="R9" s="114" t="s">
        <v>67</v>
      </c>
      <c r="S9" s="114" t="s">
        <v>466</v>
      </c>
      <c r="T9" s="114" t="s">
        <v>465</v>
      </c>
      <c r="U9" s="114" t="s">
        <v>463</v>
      </c>
      <c r="AA9" s="51"/>
    </row>
    <row r="10" spans="1:77" s="61" customFormat="1" ht="12.75" customHeight="1">
      <c r="A10" s="136" t="s">
        <v>109</v>
      </c>
      <c r="B10" s="574"/>
      <c r="C10" s="574"/>
      <c r="D10" s="574"/>
      <c r="E10" s="575"/>
      <c r="F10" s="575"/>
      <c r="G10" s="575"/>
      <c r="H10" s="58" t="s">
        <v>960</v>
      </c>
      <c r="I10" s="58" t="s">
        <v>961</v>
      </c>
      <c r="J10" s="58" t="s">
        <v>962</v>
      </c>
      <c r="K10" s="58" t="s">
        <v>233</v>
      </c>
      <c r="L10" s="58" t="s">
        <v>67</v>
      </c>
      <c r="M10" s="58" t="s">
        <v>67</v>
      </c>
      <c r="N10" s="74" t="s">
        <v>67</v>
      </c>
      <c r="O10" s="58" t="s">
        <v>67</v>
      </c>
      <c r="P10" s="58" t="s">
        <v>67</v>
      </c>
      <c r="Q10" s="113" t="s">
        <v>67</v>
      </c>
      <c r="R10" s="114" t="s">
        <v>67</v>
      </c>
      <c r="S10" s="114" t="s">
        <v>67</v>
      </c>
      <c r="T10" s="114" t="s">
        <v>963</v>
      </c>
      <c r="U10" s="114" t="s">
        <v>964</v>
      </c>
      <c r="AA10" s="51"/>
    </row>
    <row r="11" spans="1:77" s="120" customFormat="1" ht="12.75" customHeight="1">
      <c r="A11" s="136" t="s">
        <v>109</v>
      </c>
      <c r="B11" s="569" t="s">
        <v>965</v>
      </c>
      <c r="C11" s="569" t="s">
        <v>966</v>
      </c>
      <c r="D11" s="569" t="s">
        <v>967</v>
      </c>
      <c r="E11" s="566" t="s">
        <v>968</v>
      </c>
      <c r="F11" s="566" t="s">
        <v>969</v>
      </c>
      <c r="G11" s="566" t="s">
        <v>968</v>
      </c>
      <c r="H11" s="59" t="s">
        <v>957</v>
      </c>
      <c r="I11" s="59" t="s">
        <v>958</v>
      </c>
      <c r="J11" s="59" t="s">
        <v>959</v>
      </c>
      <c r="K11" s="59" t="s">
        <v>970</v>
      </c>
      <c r="L11" s="59" t="s">
        <v>67</v>
      </c>
      <c r="M11" s="59" t="s">
        <v>67</v>
      </c>
      <c r="N11" s="131" t="s">
        <v>67</v>
      </c>
      <c r="O11" s="59" t="s">
        <v>67</v>
      </c>
      <c r="P11" s="59" t="s">
        <v>67</v>
      </c>
      <c r="Q11" s="118" t="s">
        <v>244</v>
      </c>
      <c r="R11" s="119" t="s">
        <v>84</v>
      </c>
      <c r="S11" s="119" t="s">
        <v>892</v>
      </c>
      <c r="T11" s="126" t="s">
        <v>892</v>
      </c>
      <c r="U11" s="119" t="s">
        <v>67</v>
      </c>
      <c r="AA11" s="121"/>
    </row>
    <row r="12" spans="1:77" s="120" customFormat="1" ht="13.5" customHeight="1">
      <c r="A12" s="136" t="s">
        <v>109</v>
      </c>
      <c r="B12" s="570"/>
      <c r="C12" s="570"/>
      <c r="D12" s="570"/>
      <c r="E12" s="567"/>
      <c r="F12" s="567"/>
      <c r="G12" s="567"/>
      <c r="H12" s="59" t="s">
        <v>960</v>
      </c>
      <c r="I12" s="59" t="s">
        <v>961</v>
      </c>
      <c r="J12" s="59" t="s">
        <v>962</v>
      </c>
      <c r="K12" s="59" t="s">
        <v>971</v>
      </c>
      <c r="L12" s="59" t="s">
        <v>67</v>
      </c>
      <c r="M12" s="59" t="s">
        <v>67</v>
      </c>
      <c r="N12" s="131" t="s">
        <v>972</v>
      </c>
      <c r="O12" s="59" t="s">
        <v>67</v>
      </c>
      <c r="P12" s="59" t="s">
        <v>67</v>
      </c>
      <c r="Q12" s="125" t="s">
        <v>973</v>
      </c>
      <c r="R12" s="126" t="s">
        <v>67</v>
      </c>
      <c r="S12" s="126" t="s">
        <v>467</v>
      </c>
      <c r="T12" s="119" t="s">
        <v>974</v>
      </c>
      <c r="U12" s="119" t="s">
        <v>67</v>
      </c>
      <c r="AA12" s="121"/>
    </row>
    <row r="13" spans="1:77" s="120" customFormat="1" ht="13.5" customHeight="1" thickBot="1">
      <c r="A13" s="136" t="s">
        <v>109</v>
      </c>
      <c r="B13" s="571"/>
      <c r="C13" s="571"/>
      <c r="D13" s="571"/>
      <c r="E13" s="568"/>
      <c r="F13" s="568"/>
      <c r="G13" s="568"/>
      <c r="H13" s="180" t="s">
        <v>975</v>
      </c>
      <c r="I13" s="180" t="s">
        <v>976</v>
      </c>
      <c r="J13" s="180" t="s">
        <v>977</v>
      </c>
      <c r="K13" s="180" t="s">
        <v>971</v>
      </c>
      <c r="L13" s="180" t="s">
        <v>67</v>
      </c>
      <c r="M13" s="180" t="s">
        <v>67</v>
      </c>
      <c r="N13" s="181" t="s">
        <v>972</v>
      </c>
      <c r="O13" s="181" t="s">
        <v>978</v>
      </c>
      <c r="P13" s="181" t="s">
        <v>979</v>
      </c>
      <c r="Q13" s="188" t="s">
        <v>449</v>
      </c>
      <c r="R13" s="189" t="s">
        <v>67</v>
      </c>
      <c r="S13" s="189" t="s">
        <v>467</v>
      </c>
      <c r="T13" s="189" t="s">
        <v>892</v>
      </c>
      <c r="U13" s="189" t="s">
        <v>67</v>
      </c>
      <c r="AA13" s="121"/>
    </row>
    <row r="14" spans="1:77" s="61" customFormat="1" ht="13.5" customHeight="1" thickTop="1">
      <c r="A14" s="136">
        <v>0</v>
      </c>
      <c r="B14" s="75" t="s">
        <v>861</v>
      </c>
      <c r="C14" s="76" t="s">
        <v>862</v>
      </c>
      <c r="D14" s="76" t="s">
        <v>863</v>
      </c>
      <c r="E14" s="217" t="s">
        <v>980</v>
      </c>
      <c r="F14" s="217" t="s">
        <v>981</v>
      </c>
      <c r="G14" s="217" t="s">
        <v>980</v>
      </c>
      <c r="H14" s="76" t="s">
        <v>954</v>
      </c>
      <c r="I14" s="76" t="s">
        <v>955</v>
      </c>
      <c r="J14" s="76" t="s">
        <v>956</v>
      </c>
      <c r="K14" s="76" t="s">
        <v>236</v>
      </c>
      <c r="L14" s="76" t="s">
        <v>67</v>
      </c>
      <c r="M14" s="76" t="s">
        <v>67</v>
      </c>
      <c r="N14" s="75" t="s">
        <v>67</v>
      </c>
      <c r="O14" s="76" t="s">
        <v>67</v>
      </c>
      <c r="P14" s="76" t="s">
        <v>67</v>
      </c>
      <c r="Q14" s="115" t="s">
        <v>67</v>
      </c>
      <c r="R14" s="116" t="s">
        <v>982</v>
      </c>
      <c r="S14" s="116" t="s">
        <v>640</v>
      </c>
      <c r="T14" s="116" t="s">
        <v>639</v>
      </c>
      <c r="U14" s="116" t="s">
        <v>638</v>
      </c>
      <c r="AA14" s="51"/>
    </row>
    <row r="15" spans="1:77" s="61" customFormat="1" ht="17.149999999999999" customHeight="1">
      <c r="A15" s="136">
        <v>0</v>
      </c>
      <c r="B15" s="58" t="s">
        <v>983</v>
      </c>
      <c r="C15" s="58" t="s">
        <v>966</v>
      </c>
      <c r="D15" s="58" t="s">
        <v>967</v>
      </c>
      <c r="E15" s="215" t="s">
        <v>968</v>
      </c>
      <c r="F15" s="215" t="s">
        <v>969</v>
      </c>
      <c r="G15" s="215" t="s">
        <v>968</v>
      </c>
      <c r="H15" s="58" t="s">
        <v>954</v>
      </c>
      <c r="I15" s="58" t="s">
        <v>955</v>
      </c>
      <c r="J15" s="58" t="s">
        <v>956</v>
      </c>
      <c r="K15" s="58" t="s">
        <v>984</v>
      </c>
      <c r="L15" s="58" t="s">
        <v>67</v>
      </c>
      <c r="M15" s="58" t="s">
        <v>67</v>
      </c>
      <c r="N15" s="74" t="s">
        <v>67</v>
      </c>
      <c r="O15" s="74" t="s">
        <v>67</v>
      </c>
      <c r="P15" s="74" t="s">
        <v>67</v>
      </c>
      <c r="Q15" s="113" t="s">
        <v>204</v>
      </c>
      <c r="R15" s="114" t="s">
        <v>397</v>
      </c>
      <c r="S15" s="114" t="s">
        <v>985</v>
      </c>
      <c r="T15" s="114" t="s">
        <v>986</v>
      </c>
      <c r="U15" s="114" t="s">
        <v>67</v>
      </c>
      <c r="AA15" s="51"/>
    </row>
    <row r="16" spans="1:77" s="61" customFormat="1" ht="17.149999999999999" customHeight="1">
      <c r="A16" s="136">
        <v>0</v>
      </c>
      <c r="B16" s="578" t="s">
        <v>987</v>
      </c>
      <c r="C16" s="578" t="s">
        <v>988</v>
      </c>
      <c r="D16" s="578" t="s">
        <v>989</v>
      </c>
      <c r="E16" s="215" t="s">
        <v>980</v>
      </c>
      <c r="F16" s="215" t="s">
        <v>981</v>
      </c>
      <c r="G16" s="215" t="s">
        <v>980</v>
      </c>
      <c r="H16" s="58" t="s">
        <v>954</v>
      </c>
      <c r="I16" s="58" t="s">
        <v>955</v>
      </c>
      <c r="J16" s="58" t="s">
        <v>956</v>
      </c>
      <c r="K16" s="58" t="s">
        <v>236</v>
      </c>
      <c r="L16" s="58" t="s">
        <v>67</v>
      </c>
      <c r="M16" s="58" t="s">
        <v>67</v>
      </c>
      <c r="N16" s="74" t="s">
        <v>67</v>
      </c>
      <c r="O16" s="74" t="s">
        <v>67</v>
      </c>
      <c r="P16" s="74" t="s">
        <v>67</v>
      </c>
      <c r="Q16" s="113" t="s">
        <v>67</v>
      </c>
      <c r="R16" s="114" t="s">
        <v>990</v>
      </c>
      <c r="S16" s="114" t="s">
        <v>646</v>
      </c>
      <c r="T16" s="114" t="s">
        <v>666</v>
      </c>
      <c r="U16" s="114" t="s">
        <v>642</v>
      </c>
      <c r="AA16" s="51"/>
    </row>
    <row r="17" spans="1:27" s="120" customFormat="1" ht="12.75" customHeight="1">
      <c r="A17" s="141">
        <v>0</v>
      </c>
      <c r="B17" s="579"/>
      <c r="C17" s="579"/>
      <c r="D17" s="579"/>
      <c r="E17" s="215" t="s">
        <v>980</v>
      </c>
      <c r="F17" s="215" t="s">
        <v>981</v>
      </c>
      <c r="G17" s="215" t="s">
        <v>980</v>
      </c>
      <c r="H17" s="59" t="s">
        <v>957</v>
      </c>
      <c r="I17" s="59" t="s">
        <v>958</v>
      </c>
      <c r="J17" s="59" t="s">
        <v>959</v>
      </c>
      <c r="K17" s="59" t="s">
        <v>89</v>
      </c>
      <c r="L17" s="59" t="s">
        <v>67</v>
      </c>
      <c r="M17" s="59" t="s">
        <v>67</v>
      </c>
      <c r="N17" s="131" t="s">
        <v>67</v>
      </c>
      <c r="O17" s="131" t="s">
        <v>67</v>
      </c>
      <c r="P17" s="131" t="s">
        <v>67</v>
      </c>
      <c r="Q17" s="118" t="s">
        <v>67</v>
      </c>
      <c r="R17" s="119" t="s">
        <v>67</v>
      </c>
      <c r="S17" s="119" t="s">
        <v>646</v>
      </c>
      <c r="T17" s="119" t="s">
        <v>645</v>
      </c>
      <c r="U17" s="119" t="s">
        <v>644</v>
      </c>
      <c r="AA17" s="121"/>
    </row>
    <row r="18" spans="1:27" s="120" customFormat="1" ht="12.75" customHeight="1" thickBot="1">
      <c r="A18" s="141">
        <v>0</v>
      </c>
      <c r="B18" s="190" t="s">
        <v>983</v>
      </c>
      <c r="C18" s="190" t="s">
        <v>966</v>
      </c>
      <c r="D18" s="190" t="s">
        <v>967</v>
      </c>
      <c r="E18" s="216" t="s">
        <v>968</v>
      </c>
      <c r="F18" s="216" t="s">
        <v>969</v>
      </c>
      <c r="G18" s="216" t="s">
        <v>968</v>
      </c>
      <c r="H18" s="180" t="s">
        <v>957</v>
      </c>
      <c r="I18" s="180" t="s">
        <v>958</v>
      </c>
      <c r="J18" s="180" t="s">
        <v>959</v>
      </c>
      <c r="K18" s="180" t="s">
        <v>991</v>
      </c>
      <c r="L18" s="180" t="s">
        <v>67</v>
      </c>
      <c r="M18" s="180" t="s">
        <v>67</v>
      </c>
      <c r="N18" s="181" t="s">
        <v>67</v>
      </c>
      <c r="O18" s="181" t="s">
        <v>67</v>
      </c>
      <c r="P18" s="181" t="s">
        <v>67</v>
      </c>
      <c r="Q18" s="182" t="s">
        <v>112</v>
      </c>
      <c r="R18" s="183" t="s">
        <v>896</v>
      </c>
      <c r="S18" s="183" t="s">
        <v>897</v>
      </c>
      <c r="T18" s="183" t="s">
        <v>898</v>
      </c>
      <c r="U18" s="183" t="s">
        <v>67</v>
      </c>
      <c r="AA18" s="121"/>
    </row>
    <row r="19" spans="1:27" s="61" customFormat="1" ht="17.149999999999999" customHeight="1" thickTop="1" thickBot="1">
      <c r="A19" s="136">
        <v>0</v>
      </c>
      <c r="B19" s="76" t="s">
        <v>61</v>
      </c>
      <c r="C19" s="76" t="s">
        <v>62</v>
      </c>
      <c r="D19" s="76" t="s">
        <v>63</v>
      </c>
      <c r="E19" s="217" t="s">
        <v>20</v>
      </c>
      <c r="F19" s="217" t="s">
        <v>73</v>
      </c>
      <c r="G19" s="217" t="s">
        <v>75</v>
      </c>
      <c r="H19" s="76" t="s">
        <v>954</v>
      </c>
      <c r="I19" s="76" t="s">
        <v>955</v>
      </c>
      <c r="J19" s="76" t="s">
        <v>956</v>
      </c>
      <c r="K19" s="76" t="s">
        <v>67</v>
      </c>
      <c r="L19" s="76" t="s">
        <v>67</v>
      </c>
      <c r="M19" s="76" t="s">
        <v>67</v>
      </c>
      <c r="N19" s="76" t="s">
        <v>67</v>
      </c>
      <c r="O19" s="76" t="s">
        <v>67</v>
      </c>
      <c r="P19" s="76" t="s">
        <v>67</v>
      </c>
      <c r="Q19" s="115" t="s">
        <v>992</v>
      </c>
      <c r="R19" s="116" t="s">
        <v>486</v>
      </c>
      <c r="S19" s="116" t="s">
        <v>269</v>
      </c>
      <c r="T19" s="116" t="s">
        <v>485</v>
      </c>
      <c r="U19" s="116" t="s">
        <v>84</v>
      </c>
      <c r="AA19" s="51"/>
    </row>
    <row r="20" spans="1:27" s="61" customFormat="1" ht="17.149999999999999" customHeight="1" thickTop="1">
      <c r="A20" s="136">
        <v>0</v>
      </c>
      <c r="B20" s="76" t="s">
        <v>76</v>
      </c>
      <c r="C20" s="76" t="s">
        <v>208</v>
      </c>
      <c r="D20" s="76" t="s">
        <v>77</v>
      </c>
      <c r="E20" s="217" t="s">
        <v>20</v>
      </c>
      <c r="F20" s="217" t="s">
        <v>73</v>
      </c>
      <c r="G20" s="217" t="s">
        <v>75</v>
      </c>
      <c r="H20" s="76" t="s">
        <v>954</v>
      </c>
      <c r="I20" s="76" t="s">
        <v>955</v>
      </c>
      <c r="J20" s="76" t="s">
        <v>956</v>
      </c>
      <c r="K20" s="76" t="s">
        <v>67</v>
      </c>
      <c r="L20" s="76" t="s">
        <v>67</v>
      </c>
      <c r="M20" s="76" t="s">
        <v>67</v>
      </c>
      <c r="N20" s="75" t="s">
        <v>67</v>
      </c>
      <c r="O20" s="75" t="s">
        <v>67</v>
      </c>
      <c r="P20" s="75" t="s">
        <v>67</v>
      </c>
      <c r="Q20" s="115" t="s">
        <v>67</v>
      </c>
      <c r="R20" s="116" t="s">
        <v>383</v>
      </c>
      <c r="S20" s="116" t="s">
        <v>561</v>
      </c>
      <c r="T20" s="116" t="s">
        <v>560</v>
      </c>
      <c r="U20" s="116" t="s">
        <v>559</v>
      </c>
      <c r="AA20" s="51"/>
    </row>
    <row r="21" spans="1:27" s="120" customFormat="1" ht="12.75" customHeight="1">
      <c r="A21" s="141">
        <v>0</v>
      </c>
      <c r="B21" s="171" t="s">
        <v>983</v>
      </c>
      <c r="C21" s="171" t="s">
        <v>966</v>
      </c>
      <c r="D21" s="171" t="s">
        <v>967</v>
      </c>
      <c r="E21" s="215" t="s">
        <v>968</v>
      </c>
      <c r="F21" s="215" t="s">
        <v>969</v>
      </c>
      <c r="G21" s="215" t="s">
        <v>968</v>
      </c>
      <c r="H21" s="59" t="s">
        <v>954</v>
      </c>
      <c r="I21" s="59" t="s">
        <v>955</v>
      </c>
      <c r="J21" s="59" t="s">
        <v>956</v>
      </c>
      <c r="K21" s="59" t="s">
        <v>984</v>
      </c>
      <c r="L21" s="59" t="s">
        <v>67</v>
      </c>
      <c r="M21" s="59" t="s">
        <v>67</v>
      </c>
      <c r="N21" s="131" t="s">
        <v>67</v>
      </c>
      <c r="O21" s="131" t="s">
        <v>67</v>
      </c>
      <c r="P21" s="131" t="s">
        <v>67</v>
      </c>
      <c r="Q21" s="118" t="s">
        <v>401</v>
      </c>
      <c r="R21" s="119" t="s">
        <v>993</v>
      </c>
      <c r="S21" s="119" t="s">
        <v>994</v>
      </c>
      <c r="T21" s="119" t="s">
        <v>995</v>
      </c>
      <c r="U21" s="119" t="s">
        <v>67</v>
      </c>
      <c r="AA21" s="121"/>
    </row>
    <row r="22" spans="1:27" s="61" customFormat="1" ht="17.149999999999999" customHeight="1">
      <c r="A22" s="136">
        <v>0</v>
      </c>
      <c r="B22" s="578" t="s">
        <v>996</v>
      </c>
      <c r="C22" s="578" t="s">
        <v>997</v>
      </c>
      <c r="D22" s="578" t="s">
        <v>998</v>
      </c>
      <c r="E22" s="215" t="s">
        <v>20</v>
      </c>
      <c r="F22" s="215" t="s">
        <v>73</v>
      </c>
      <c r="G22" s="215" t="s">
        <v>75</v>
      </c>
      <c r="H22" s="58" t="s">
        <v>954</v>
      </c>
      <c r="I22" s="58" t="s">
        <v>955</v>
      </c>
      <c r="J22" s="58" t="s">
        <v>956</v>
      </c>
      <c r="K22" s="58" t="s">
        <v>67</v>
      </c>
      <c r="L22" s="58" t="s">
        <v>67</v>
      </c>
      <c r="M22" s="58" t="s">
        <v>67</v>
      </c>
      <c r="N22" s="74" t="s">
        <v>67</v>
      </c>
      <c r="O22" s="74" t="s">
        <v>67</v>
      </c>
      <c r="P22" s="74" t="s">
        <v>67</v>
      </c>
      <c r="Q22" s="113" t="s">
        <v>67</v>
      </c>
      <c r="R22" s="114" t="s">
        <v>476</v>
      </c>
      <c r="S22" s="114" t="s">
        <v>475</v>
      </c>
      <c r="T22" s="114" t="s">
        <v>474</v>
      </c>
      <c r="U22" s="114" t="s">
        <v>473</v>
      </c>
      <c r="AA22" s="51"/>
    </row>
    <row r="23" spans="1:27" s="61" customFormat="1" ht="12.75" customHeight="1">
      <c r="A23" s="136">
        <v>0</v>
      </c>
      <c r="B23" s="579"/>
      <c r="C23" s="579"/>
      <c r="D23" s="579"/>
      <c r="E23" s="215" t="s">
        <v>20</v>
      </c>
      <c r="F23" s="215" t="s">
        <v>67</v>
      </c>
      <c r="G23" s="215" t="s">
        <v>67</v>
      </c>
      <c r="H23" s="58" t="s">
        <v>957</v>
      </c>
      <c r="I23" s="58" t="s">
        <v>958</v>
      </c>
      <c r="J23" s="58" t="s">
        <v>959</v>
      </c>
      <c r="K23" s="58" t="s">
        <v>89</v>
      </c>
      <c r="L23" s="58" t="s">
        <v>67</v>
      </c>
      <c r="M23" s="58" t="s">
        <v>67</v>
      </c>
      <c r="N23" s="74" t="s">
        <v>67</v>
      </c>
      <c r="O23" s="74" t="s">
        <v>67</v>
      </c>
      <c r="P23" s="74" t="s">
        <v>67</v>
      </c>
      <c r="Q23" s="113" t="s">
        <v>67</v>
      </c>
      <c r="R23" s="114" t="s">
        <v>67</v>
      </c>
      <c r="S23" s="114" t="s">
        <v>999</v>
      </c>
      <c r="T23" s="114" t="s">
        <v>1000</v>
      </c>
      <c r="U23" s="114" t="s">
        <v>1001</v>
      </c>
      <c r="AA23" s="51"/>
    </row>
    <row r="24" spans="1:27" s="120" customFormat="1" ht="13.5" thickBot="1">
      <c r="A24" s="141">
        <v>0</v>
      </c>
      <c r="B24" s="187" t="s">
        <v>983</v>
      </c>
      <c r="C24" s="187" t="s">
        <v>966</v>
      </c>
      <c r="D24" s="187" t="s">
        <v>967</v>
      </c>
      <c r="E24" s="216" t="s">
        <v>968</v>
      </c>
      <c r="F24" s="216" t="s">
        <v>969</v>
      </c>
      <c r="G24" s="216" t="s">
        <v>968</v>
      </c>
      <c r="H24" s="180" t="s">
        <v>957</v>
      </c>
      <c r="I24" s="180" t="s">
        <v>958</v>
      </c>
      <c r="J24" s="180" t="s">
        <v>959</v>
      </c>
      <c r="K24" s="180" t="s">
        <v>991</v>
      </c>
      <c r="L24" s="180" t="s">
        <v>67</v>
      </c>
      <c r="M24" s="180" t="s">
        <v>67</v>
      </c>
      <c r="N24" s="181" t="s">
        <v>67</v>
      </c>
      <c r="O24" s="181" t="s">
        <v>67</v>
      </c>
      <c r="P24" s="181" t="s">
        <v>67</v>
      </c>
      <c r="Q24" s="182" t="s">
        <v>1002</v>
      </c>
      <c r="R24" s="183" t="s">
        <v>1003</v>
      </c>
      <c r="S24" s="183" t="s">
        <v>1004</v>
      </c>
      <c r="T24" s="183" t="s">
        <v>1005</v>
      </c>
      <c r="U24" s="183" t="s">
        <v>67</v>
      </c>
      <c r="AA24" s="121"/>
    </row>
    <row r="25" spans="1:27" s="61" customFormat="1" ht="13" thickTop="1">
      <c r="A25" s="136" t="s">
        <v>109</v>
      </c>
      <c r="B25" s="75" t="s">
        <v>1006</v>
      </c>
      <c r="C25" s="75" t="s">
        <v>210</v>
      </c>
      <c r="D25" s="75" t="s">
        <v>211</v>
      </c>
      <c r="E25" s="217" t="s">
        <v>20</v>
      </c>
      <c r="F25" s="217" t="s">
        <v>73</v>
      </c>
      <c r="G25" s="217" t="s">
        <v>75</v>
      </c>
      <c r="H25" s="76" t="s">
        <v>954</v>
      </c>
      <c r="I25" s="76" t="s">
        <v>955</v>
      </c>
      <c r="J25" s="76" t="s">
        <v>956</v>
      </c>
      <c r="K25" s="76" t="s">
        <v>67</v>
      </c>
      <c r="L25" s="76" t="s">
        <v>67</v>
      </c>
      <c r="M25" s="76" t="s">
        <v>67</v>
      </c>
      <c r="N25" s="75" t="s">
        <v>1007</v>
      </c>
      <c r="O25" s="75" t="s">
        <v>1008</v>
      </c>
      <c r="P25" s="75" t="s">
        <v>1008</v>
      </c>
      <c r="Q25" s="127" t="s">
        <v>1009</v>
      </c>
      <c r="R25" s="128" t="s">
        <v>200</v>
      </c>
      <c r="S25" s="128" t="s">
        <v>566</v>
      </c>
      <c r="T25" s="128" t="s">
        <v>565</v>
      </c>
      <c r="U25" s="116" t="s">
        <v>471</v>
      </c>
      <c r="AA25" s="51"/>
    </row>
    <row r="26" spans="1:27" s="120" customFormat="1" ht="12.75" customHeight="1">
      <c r="A26" s="141">
        <v>0</v>
      </c>
      <c r="B26" s="171" t="s">
        <v>983</v>
      </c>
      <c r="C26" s="171" t="s">
        <v>966</v>
      </c>
      <c r="D26" s="171" t="s">
        <v>967</v>
      </c>
      <c r="E26" s="215"/>
      <c r="F26" s="215"/>
      <c r="G26" s="215"/>
      <c r="H26" s="59" t="s">
        <v>954</v>
      </c>
      <c r="I26" s="59" t="s">
        <v>955</v>
      </c>
      <c r="J26" s="59" t="s">
        <v>956</v>
      </c>
      <c r="K26" s="59" t="s">
        <v>984</v>
      </c>
      <c r="L26" s="59" t="s">
        <v>67</v>
      </c>
      <c r="M26" s="59" t="s">
        <v>67</v>
      </c>
      <c r="N26" s="131" t="s">
        <v>67</v>
      </c>
      <c r="O26" s="131" t="s">
        <v>67</v>
      </c>
      <c r="P26" s="131" t="s">
        <v>67</v>
      </c>
      <c r="Q26" s="118" t="s">
        <v>1010</v>
      </c>
      <c r="R26" s="119" t="s">
        <v>264</v>
      </c>
      <c r="S26" s="119" t="s">
        <v>1011</v>
      </c>
      <c r="T26" s="119" t="s">
        <v>1012</v>
      </c>
      <c r="U26" s="119" t="s">
        <v>67</v>
      </c>
      <c r="AA26" s="121"/>
    </row>
    <row r="27" spans="1:27" s="61" customFormat="1" ht="12.75" customHeight="1">
      <c r="A27" s="136">
        <v>0</v>
      </c>
      <c r="B27" s="578" t="s">
        <v>1013</v>
      </c>
      <c r="C27" s="578" t="s">
        <v>1014</v>
      </c>
      <c r="D27" s="578" t="s">
        <v>209</v>
      </c>
      <c r="E27" s="566" t="s">
        <v>20</v>
      </c>
      <c r="F27" s="576" t="s">
        <v>67</v>
      </c>
      <c r="G27" s="576" t="s">
        <v>67</v>
      </c>
      <c r="H27" s="58" t="s">
        <v>954</v>
      </c>
      <c r="I27" s="58" t="s">
        <v>955</v>
      </c>
      <c r="J27" s="58" t="s">
        <v>956</v>
      </c>
      <c r="K27" s="58" t="s">
        <v>78</v>
      </c>
      <c r="L27" s="58" t="s">
        <v>67</v>
      </c>
      <c r="M27" s="58" t="s">
        <v>67</v>
      </c>
      <c r="N27" s="74" t="s">
        <v>67</v>
      </c>
      <c r="O27" s="74" t="s">
        <v>67</v>
      </c>
      <c r="P27" s="74" t="s">
        <v>67</v>
      </c>
      <c r="Q27" s="113" t="s">
        <v>1015</v>
      </c>
      <c r="R27" s="114" t="s">
        <v>227</v>
      </c>
      <c r="S27" s="114" t="s">
        <v>121</v>
      </c>
      <c r="T27" s="114" t="s">
        <v>90</v>
      </c>
      <c r="U27" s="114" t="s">
        <v>391</v>
      </c>
      <c r="AA27" s="51"/>
    </row>
    <row r="28" spans="1:27" s="61" customFormat="1" ht="12.75" customHeight="1">
      <c r="A28" s="136">
        <v>0</v>
      </c>
      <c r="B28" s="579"/>
      <c r="C28" s="579"/>
      <c r="D28" s="579"/>
      <c r="E28" s="575"/>
      <c r="F28" s="577"/>
      <c r="G28" s="577"/>
      <c r="H28" s="58" t="s">
        <v>957</v>
      </c>
      <c r="I28" s="58" t="s">
        <v>958</v>
      </c>
      <c r="J28" s="58" t="s">
        <v>959</v>
      </c>
      <c r="K28" s="58" t="s">
        <v>329</v>
      </c>
      <c r="L28" s="58" t="s">
        <v>67</v>
      </c>
      <c r="M28" s="58" t="s">
        <v>67</v>
      </c>
      <c r="N28" s="74" t="s">
        <v>67</v>
      </c>
      <c r="O28" s="74" t="s">
        <v>67</v>
      </c>
      <c r="P28" s="74" t="s">
        <v>67</v>
      </c>
      <c r="Q28" s="113" t="s">
        <v>67</v>
      </c>
      <c r="R28" s="114" t="s">
        <v>67</v>
      </c>
      <c r="S28" s="114" t="s">
        <v>121</v>
      </c>
      <c r="T28" s="114" t="s">
        <v>568</v>
      </c>
      <c r="U28" s="114" t="s">
        <v>567</v>
      </c>
      <c r="AA28" s="51"/>
    </row>
    <row r="29" spans="1:27" s="120" customFormat="1" ht="12.75" customHeight="1" thickBot="1">
      <c r="A29" s="141">
        <v>0</v>
      </c>
      <c r="B29" s="171" t="s">
        <v>983</v>
      </c>
      <c r="C29" s="171" t="s">
        <v>966</v>
      </c>
      <c r="D29" s="171" t="s">
        <v>967</v>
      </c>
      <c r="E29" s="215"/>
      <c r="F29" s="215"/>
      <c r="G29" s="215"/>
      <c r="H29" s="59" t="s">
        <v>957</v>
      </c>
      <c r="I29" s="59" t="s">
        <v>958</v>
      </c>
      <c r="J29" s="59" t="s">
        <v>959</v>
      </c>
      <c r="K29" s="59" t="s">
        <v>1016</v>
      </c>
      <c r="L29" s="59" t="s">
        <v>67</v>
      </c>
      <c r="M29" s="59" t="s">
        <v>67</v>
      </c>
      <c r="N29" s="131" t="s">
        <v>67</v>
      </c>
      <c r="O29" s="131" t="s">
        <v>67</v>
      </c>
      <c r="P29" s="131" t="s">
        <v>67</v>
      </c>
      <c r="Q29" s="118" t="s">
        <v>1017</v>
      </c>
      <c r="R29" s="119" t="s">
        <v>411</v>
      </c>
      <c r="S29" s="119" t="s">
        <v>226</v>
      </c>
      <c r="T29" s="119" t="s">
        <v>1018</v>
      </c>
      <c r="U29" s="119" t="s">
        <v>67</v>
      </c>
      <c r="AA29" s="121"/>
    </row>
    <row r="30" spans="1:27" s="61" customFormat="1" ht="14.25" customHeight="1" thickTop="1">
      <c r="A30" s="136">
        <v>0</v>
      </c>
      <c r="B30" s="75" t="s">
        <v>214</v>
      </c>
      <c r="C30" s="76" t="s">
        <v>215</v>
      </c>
      <c r="D30" s="76" t="s">
        <v>216</v>
      </c>
      <c r="E30" s="217" t="s">
        <v>20</v>
      </c>
      <c r="F30" s="217" t="s">
        <v>73</v>
      </c>
      <c r="G30" s="217" t="s">
        <v>75</v>
      </c>
      <c r="H30" s="76" t="s">
        <v>954</v>
      </c>
      <c r="I30" s="76" t="s">
        <v>955</v>
      </c>
      <c r="J30" s="76" t="s">
        <v>956</v>
      </c>
      <c r="K30" s="76" t="s">
        <v>67</v>
      </c>
      <c r="L30" s="76" t="s">
        <v>67</v>
      </c>
      <c r="M30" s="76" t="s">
        <v>67</v>
      </c>
      <c r="N30" s="76" t="s">
        <v>67</v>
      </c>
      <c r="O30" s="76" t="s">
        <v>67</v>
      </c>
      <c r="P30" s="76" t="s">
        <v>67</v>
      </c>
      <c r="Q30" s="115" t="s">
        <v>1019</v>
      </c>
      <c r="R30" s="116" t="s">
        <v>1020</v>
      </c>
      <c r="S30" s="116" t="s">
        <v>392</v>
      </c>
      <c r="T30" s="116" t="s">
        <v>556</v>
      </c>
      <c r="U30" s="116" t="s">
        <v>558</v>
      </c>
      <c r="AA30" s="51"/>
    </row>
    <row r="31" spans="1:27" s="120" customFormat="1" ht="12.75" customHeight="1">
      <c r="A31" s="141">
        <v>0</v>
      </c>
      <c r="B31" s="171" t="s">
        <v>983</v>
      </c>
      <c r="C31" s="171" t="s">
        <v>966</v>
      </c>
      <c r="D31" s="171" t="s">
        <v>967</v>
      </c>
      <c r="E31" s="215"/>
      <c r="F31" s="215"/>
      <c r="G31" s="215"/>
      <c r="H31" s="59" t="s">
        <v>954</v>
      </c>
      <c r="I31" s="59" t="s">
        <v>955</v>
      </c>
      <c r="J31" s="59" t="s">
        <v>956</v>
      </c>
      <c r="K31" s="59" t="s">
        <v>984</v>
      </c>
      <c r="L31" s="59" t="s">
        <v>67</v>
      </c>
      <c r="M31" s="59" t="s">
        <v>67</v>
      </c>
      <c r="N31" s="131" t="s">
        <v>67</v>
      </c>
      <c r="O31" s="131" t="s">
        <v>67</v>
      </c>
      <c r="P31" s="131" t="s">
        <v>67</v>
      </c>
      <c r="Q31" s="118" t="s">
        <v>1021</v>
      </c>
      <c r="R31" s="119" t="s">
        <v>1022</v>
      </c>
      <c r="S31" s="119" t="s">
        <v>1023</v>
      </c>
      <c r="T31" s="119" t="s">
        <v>1024</v>
      </c>
      <c r="U31" s="119" t="s">
        <v>67</v>
      </c>
      <c r="AA31" s="121"/>
    </row>
    <row r="32" spans="1:27" s="61" customFormat="1" ht="12.75" customHeight="1">
      <c r="A32" s="136">
        <v>0</v>
      </c>
      <c r="B32" s="578" t="s">
        <v>865</v>
      </c>
      <c r="C32" s="578" t="s">
        <v>866</v>
      </c>
      <c r="D32" s="578" t="s">
        <v>213</v>
      </c>
      <c r="E32" s="566" t="s">
        <v>20</v>
      </c>
      <c r="F32" s="576" t="s">
        <v>67</v>
      </c>
      <c r="G32" s="576" t="s">
        <v>67</v>
      </c>
      <c r="H32" s="58" t="s">
        <v>954</v>
      </c>
      <c r="I32" s="58" t="s">
        <v>955</v>
      </c>
      <c r="J32" s="58" t="s">
        <v>956</v>
      </c>
      <c r="K32" s="58" t="s">
        <v>78</v>
      </c>
      <c r="L32" s="58" t="s">
        <v>67</v>
      </c>
      <c r="M32" s="58" t="s">
        <v>67</v>
      </c>
      <c r="N32" s="74" t="s">
        <v>67</v>
      </c>
      <c r="O32" s="74" t="s">
        <v>67</v>
      </c>
      <c r="P32" s="74" t="s">
        <v>67</v>
      </c>
      <c r="Q32" s="113" t="s">
        <v>1025</v>
      </c>
      <c r="R32" s="114" t="s">
        <v>183</v>
      </c>
      <c r="S32" s="114" t="s">
        <v>192</v>
      </c>
      <c r="T32" s="114" t="s">
        <v>490</v>
      </c>
      <c r="U32" s="114" t="s">
        <v>400</v>
      </c>
      <c r="AA32" s="51"/>
    </row>
    <row r="33" spans="1:27" s="61" customFormat="1" ht="12.75" customHeight="1">
      <c r="A33" s="136">
        <v>0</v>
      </c>
      <c r="B33" s="579"/>
      <c r="C33" s="579"/>
      <c r="D33" s="579"/>
      <c r="E33" s="575"/>
      <c r="F33" s="577"/>
      <c r="G33" s="577"/>
      <c r="H33" s="58" t="s">
        <v>957</v>
      </c>
      <c r="I33" s="58" t="s">
        <v>958</v>
      </c>
      <c r="J33" s="58" t="s">
        <v>959</v>
      </c>
      <c r="K33" s="58" t="s">
        <v>329</v>
      </c>
      <c r="L33" s="58" t="s">
        <v>67</v>
      </c>
      <c r="M33" s="58" t="s">
        <v>67</v>
      </c>
      <c r="N33" s="74" t="s">
        <v>67</v>
      </c>
      <c r="O33" s="74" t="s">
        <v>67</v>
      </c>
      <c r="P33" s="74" t="s">
        <v>67</v>
      </c>
      <c r="Q33" s="113" t="s">
        <v>67</v>
      </c>
      <c r="R33" s="114" t="s">
        <v>67</v>
      </c>
      <c r="S33" s="114" t="s">
        <v>192</v>
      </c>
      <c r="T33" s="114" t="s">
        <v>461</v>
      </c>
      <c r="U33" s="114" t="s">
        <v>194</v>
      </c>
      <c r="AA33" s="51"/>
    </row>
    <row r="34" spans="1:27" s="120" customFormat="1" ht="13.5" thickBot="1">
      <c r="A34" s="141">
        <v>0</v>
      </c>
      <c r="B34" s="187" t="s">
        <v>983</v>
      </c>
      <c r="C34" s="187" t="s">
        <v>966</v>
      </c>
      <c r="D34" s="187" t="s">
        <v>967</v>
      </c>
      <c r="E34" s="216" t="s">
        <v>968</v>
      </c>
      <c r="F34" s="216" t="s">
        <v>969</v>
      </c>
      <c r="G34" s="216" t="s">
        <v>968</v>
      </c>
      <c r="H34" s="180" t="s">
        <v>957</v>
      </c>
      <c r="I34" s="180" t="s">
        <v>958</v>
      </c>
      <c r="J34" s="180" t="s">
        <v>959</v>
      </c>
      <c r="K34" s="180" t="s">
        <v>1016</v>
      </c>
      <c r="L34" s="180" t="s">
        <v>67</v>
      </c>
      <c r="M34" s="180" t="s">
        <v>67</v>
      </c>
      <c r="N34" s="181" t="s">
        <v>67</v>
      </c>
      <c r="O34" s="181" t="s">
        <v>67</v>
      </c>
      <c r="P34" s="181" t="s">
        <v>67</v>
      </c>
      <c r="Q34" s="182" t="s">
        <v>114</v>
      </c>
      <c r="R34" s="183" t="s">
        <v>905</v>
      </c>
      <c r="S34" s="183" t="s">
        <v>117</v>
      </c>
      <c r="T34" s="183" t="s">
        <v>113</v>
      </c>
      <c r="U34" s="183" t="s">
        <v>67</v>
      </c>
      <c r="AA34" s="121"/>
    </row>
    <row r="35" spans="1:27" s="61" customFormat="1" ht="13" thickTop="1">
      <c r="A35" s="136">
        <v>0</v>
      </c>
      <c r="B35" s="75" t="s">
        <v>1026</v>
      </c>
      <c r="C35" s="76" t="s">
        <v>1027</v>
      </c>
      <c r="D35" s="76" t="s">
        <v>1028</v>
      </c>
      <c r="E35" s="217" t="s">
        <v>980</v>
      </c>
      <c r="F35" s="217" t="s">
        <v>981</v>
      </c>
      <c r="G35" s="217" t="s">
        <v>980</v>
      </c>
      <c r="H35" s="76" t="s">
        <v>954</v>
      </c>
      <c r="I35" s="76" t="s">
        <v>955</v>
      </c>
      <c r="J35" s="76" t="s">
        <v>956</v>
      </c>
      <c r="K35" s="76" t="s">
        <v>293</v>
      </c>
      <c r="L35" s="76" t="s">
        <v>67</v>
      </c>
      <c r="M35" s="76" t="s">
        <v>67</v>
      </c>
      <c r="N35" s="76" t="s">
        <v>67</v>
      </c>
      <c r="O35" s="76" t="s">
        <v>67</v>
      </c>
      <c r="P35" s="76" t="s">
        <v>67</v>
      </c>
      <c r="Q35" s="115" t="s">
        <v>67</v>
      </c>
      <c r="R35" s="116" t="s">
        <v>1029</v>
      </c>
      <c r="S35" s="116" t="s">
        <v>693</v>
      </c>
      <c r="T35" s="116" t="s">
        <v>1030</v>
      </c>
      <c r="U35" s="116" t="s">
        <v>692</v>
      </c>
      <c r="AA35" s="51"/>
    </row>
    <row r="36" spans="1:27" s="120" customFormat="1" ht="13.5" thickBot="1">
      <c r="A36" s="136">
        <v>0</v>
      </c>
      <c r="B36" s="171" t="s">
        <v>983</v>
      </c>
      <c r="C36" s="171" t="s">
        <v>966</v>
      </c>
      <c r="D36" s="171" t="s">
        <v>967</v>
      </c>
      <c r="E36" s="215" t="s">
        <v>968</v>
      </c>
      <c r="F36" s="215" t="s">
        <v>969</v>
      </c>
      <c r="G36" s="215" t="s">
        <v>968</v>
      </c>
      <c r="H36" s="59" t="s">
        <v>954</v>
      </c>
      <c r="I36" s="59" t="s">
        <v>955</v>
      </c>
      <c r="J36" s="59" t="s">
        <v>956</v>
      </c>
      <c r="K36" s="59" t="s">
        <v>1031</v>
      </c>
      <c r="L36" s="59" t="s">
        <v>67</v>
      </c>
      <c r="M36" s="59" t="s">
        <v>67</v>
      </c>
      <c r="N36" s="59" t="s">
        <v>67</v>
      </c>
      <c r="O36" s="59" t="s">
        <v>67</v>
      </c>
      <c r="P36" s="59" t="s">
        <v>67</v>
      </c>
      <c r="Q36" s="118" t="s">
        <v>347</v>
      </c>
      <c r="R36" s="119" t="s">
        <v>1032</v>
      </c>
      <c r="S36" s="119" t="s">
        <v>1033</v>
      </c>
      <c r="T36" s="119" t="s">
        <v>1034</v>
      </c>
      <c r="U36" s="119" t="s">
        <v>67</v>
      </c>
      <c r="AA36" s="121"/>
    </row>
    <row r="37" spans="1:27" s="61" customFormat="1" ht="13" thickTop="1">
      <c r="A37" s="136">
        <v>0</v>
      </c>
      <c r="B37" s="75" t="s">
        <v>378</v>
      </c>
      <c r="C37" s="76" t="s">
        <v>219</v>
      </c>
      <c r="D37" s="76" t="s">
        <v>220</v>
      </c>
      <c r="E37" s="217" t="s">
        <v>20</v>
      </c>
      <c r="F37" s="217" t="s">
        <v>73</v>
      </c>
      <c r="G37" s="217" t="s">
        <v>75</v>
      </c>
      <c r="H37" s="76" t="s">
        <v>954</v>
      </c>
      <c r="I37" s="76" t="s">
        <v>955</v>
      </c>
      <c r="J37" s="76" t="s">
        <v>956</v>
      </c>
      <c r="K37" s="76" t="s">
        <v>67</v>
      </c>
      <c r="L37" s="76" t="s">
        <v>67</v>
      </c>
      <c r="M37" s="76" t="s">
        <v>67</v>
      </c>
      <c r="N37" s="76" t="s">
        <v>67</v>
      </c>
      <c r="O37" s="76" t="s">
        <v>67</v>
      </c>
      <c r="P37" s="76" t="s">
        <v>67</v>
      </c>
      <c r="Q37" s="115" t="s">
        <v>67</v>
      </c>
      <c r="R37" s="116" t="s">
        <v>573</v>
      </c>
      <c r="S37" s="116" t="s">
        <v>572</v>
      </c>
      <c r="T37" s="116" t="s">
        <v>571</v>
      </c>
      <c r="U37" s="116" t="s">
        <v>570</v>
      </c>
      <c r="AA37" s="51"/>
    </row>
    <row r="38" spans="1:27" s="120" customFormat="1" ht="12.75" customHeight="1" thickBot="1">
      <c r="A38" s="136">
        <v>0</v>
      </c>
      <c r="B38" s="171" t="s">
        <v>1035</v>
      </c>
      <c r="C38" s="171" t="s">
        <v>1036</v>
      </c>
      <c r="D38" s="171" t="s">
        <v>1037</v>
      </c>
      <c r="E38" s="215" t="s">
        <v>968</v>
      </c>
      <c r="F38" s="215" t="s">
        <v>969</v>
      </c>
      <c r="G38" s="215" t="s">
        <v>968</v>
      </c>
      <c r="H38" s="59" t="s">
        <v>954</v>
      </c>
      <c r="I38" s="59" t="s">
        <v>955</v>
      </c>
      <c r="J38" s="59" t="s">
        <v>956</v>
      </c>
      <c r="K38" s="59" t="s">
        <v>1031</v>
      </c>
      <c r="L38" s="59" t="s">
        <v>67</v>
      </c>
      <c r="M38" s="59" t="s">
        <v>67</v>
      </c>
      <c r="N38" s="59" t="s">
        <v>67</v>
      </c>
      <c r="O38" s="59" t="s">
        <v>67</v>
      </c>
      <c r="P38" s="59" t="s">
        <v>67</v>
      </c>
      <c r="Q38" s="118" t="s">
        <v>407</v>
      </c>
      <c r="R38" s="119" t="s">
        <v>120</v>
      </c>
      <c r="S38" s="119" t="s">
        <v>1038</v>
      </c>
      <c r="T38" s="119" t="s">
        <v>368</v>
      </c>
      <c r="U38" s="119" t="s">
        <v>67</v>
      </c>
      <c r="AA38" s="121"/>
    </row>
    <row r="39" spans="1:27" s="120" customFormat="1" ht="13.5" thickTop="1">
      <c r="A39" s="136" t="s">
        <v>109</v>
      </c>
      <c r="B39" s="129" t="s">
        <v>59</v>
      </c>
      <c r="C39" s="129" t="s">
        <v>59</v>
      </c>
      <c r="D39" s="129" t="s">
        <v>59</v>
      </c>
      <c r="E39" s="217" t="s">
        <v>968</v>
      </c>
      <c r="F39" s="217" t="s">
        <v>969</v>
      </c>
      <c r="G39" s="217" t="s">
        <v>968</v>
      </c>
      <c r="H39" s="122" t="s">
        <v>954</v>
      </c>
      <c r="I39" s="122" t="s">
        <v>955</v>
      </c>
      <c r="J39" s="122" t="s">
        <v>956</v>
      </c>
      <c r="K39" s="122" t="s">
        <v>67</v>
      </c>
      <c r="L39" s="122" t="s">
        <v>67</v>
      </c>
      <c r="M39" s="122" t="s">
        <v>67</v>
      </c>
      <c r="N39" s="129" t="s">
        <v>67</v>
      </c>
      <c r="O39" s="129" t="s">
        <v>67</v>
      </c>
      <c r="P39" s="129" t="s">
        <v>67</v>
      </c>
      <c r="Q39" s="123" t="s">
        <v>67</v>
      </c>
      <c r="R39" s="124" t="s">
        <v>126</v>
      </c>
      <c r="S39" s="124" t="s">
        <v>126</v>
      </c>
      <c r="T39" s="124" t="s">
        <v>483</v>
      </c>
      <c r="U39" s="124" t="s">
        <v>482</v>
      </c>
      <c r="AA39" s="121"/>
    </row>
    <row r="40" spans="1:27" s="120" customFormat="1" ht="13.5" customHeight="1" thickBot="1">
      <c r="A40" s="136" t="s">
        <v>109</v>
      </c>
      <c r="B40" s="190" t="s">
        <v>1039</v>
      </c>
      <c r="C40" s="190" t="s">
        <v>1040</v>
      </c>
      <c r="D40" s="190" t="s">
        <v>1041</v>
      </c>
      <c r="E40" s="216" t="s">
        <v>1042</v>
      </c>
      <c r="F40" s="216" t="s">
        <v>1043</v>
      </c>
      <c r="G40" s="216" t="s">
        <v>1042</v>
      </c>
      <c r="H40" s="180" t="s">
        <v>954</v>
      </c>
      <c r="I40" s="180" t="s">
        <v>955</v>
      </c>
      <c r="J40" s="180" t="s">
        <v>956</v>
      </c>
      <c r="K40" s="180" t="s">
        <v>67</v>
      </c>
      <c r="L40" s="180" t="s">
        <v>67</v>
      </c>
      <c r="M40" s="180" t="s">
        <v>67</v>
      </c>
      <c r="N40" s="181" t="s">
        <v>1044</v>
      </c>
      <c r="O40" s="181" t="s">
        <v>1044</v>
      </c>
      <c r="P40" s="181" t="s">
        <v>1044</v>
      </c>
      <c r="Q40" s="188" t="s">
        <v>909</v>
      </c>
      <c r="R40" s="189" t="s">
        <v>84</v>
      </c>
      <c r="S40" s="189" t="s">
        <v>910</v>
      </c>
      <c r="T40" s="189" t="s">
        <v>911</v>
      </c>
      <c r="U40" s="189" t="s">
        <v>67</v>
      </c>
      <c r="AA40" s="121"/>
    </row>
    <row r="41" spans="1:27" s="120" customFormat="1" ht="13.5" thickTop="1">
      <c r="A41" s="136">
        <v>0</v>
      </c>
      <c r="B41" s="223" t="s">
        <v>1045</v>
      </c>
      <c r="C41" s="223" t="s">
        <v>72</v>
      </c>
      <c r="D41" s="223" t="s">
        <v>74</v>
      </c>
      <c r="E41" s="222" t="s">
        <v>968</v>
      </c>
      <c r="F41" s="222" t="s">
        <v>969</v>
      </c>
      <c r="G41" s="222" t="s">
        <v>968</v>
      </c>
      <c r="H41" s="224" t="s">
        <v>954</v>
      </c>
      <c r="I41" s="224" t="s">
        <v>955</v>
      </c>
      <c r="J41" s="224" t="s">
        <v>956</v>
      </c>
      <c r="K41" s="224" t="s">
        <v>67</v>
      </c>
      <c r="L41" s="224" t="s">
        <v>67</v>
      </c>
      <c r="M41" s="224" t="s">
        <v>67</v>
      </c>
      <c r="N41" s="223" t="s">
        <v>1046</v>
      </c>
      <c r="O41" s="223" t="s">
        <v>1046</v>
      </c>
      <c r="P41" s="223" t="s">
        <v>1046</v>
      </c>
      <c r="Q41" s="225" t="s">
        <v>1047</v>
      </c>
      <c r="R41" s="226" t="s">
        <v>481</v>
      </c>
      <c r="S41" s="226" t="s">
        <v>480</v>
      </c>
      <c r="T41" s="226" t="s">
        <v>479</v>
      </c>
      <c r="U41" s="227" t="s">
        <v>478</v>
      </c>
      <c r="AA41" s="121"/>
    </row>
    <row r="42" spans="1:27" s="120" customFormat="1" ht="13">
      <c r="A42" s="136">
        <v>0</v>
      </c>
      <c r="B42" s="99" t="s">
        <v>1039</v>
      </c>
      <c r="C42" s="99" t="s">
        <v>1040</v>
      </c>
      <c r="D42" s="99" t="s">
        <v>1041</v>
      </c>
      <c r="E42" s="218" t="s">
        <v>1042</v>
      </c>
      <c r="F42" s="218" t="s">
        <v>1043</v>
      </c>
      <c r="G42" s="218" t="s">
        <v>1042</v>
      </c>
      <c r="H42" s="73" t="s">
        <v>954</v>
      </c>
      <c r="I42" s="73" t="s">
        <v>955</v>
      </c>
      <c r="J42" s="73" t="s">
        <v>956</v>
      </c>
      <c r="K42" s="73" t="s">
        <v>67</v>
      </c>
      <c r="L42" s="73" t="s">
        <v>67</v>
      </c>
      <c r="M42" s="73" t="s">
        <v>67</v>
      </c>
      <c r="N42" s="177" t="s">
        <v>1044</v>
      </c>
      <c r="O42" s="177" t="s">
        <v>1044</v>
      </c>
      <c r="P42" s="177" t="s">
        <v>1044</v>
      </c>
      <c r="Q42" s="191" t="s">
        <v>1048</v>
      </c>
      <c r="R42" s="192" t="s">
        <v>911</v>
      </c>
      <c r="S42" s="192" t="s">
        <v>1049</v>
      </c>
      <c r="T42" s="192" t="s">
        <v>1050</v>
      </c>
      <c r="U42" s="185" t="s">
        <v>67</v>
      </c>
      <c r="AA42" s="121"/>
    </row>
    <row r="43" spans="1:27" s="120" customFormat="1" ht="13">
      <c r="A43" s="136">
        <v>0</v>
      </c>
      <c r="B43" s="73" t="s">
        <v>106</v>
      </c>
      <c r="C43" s="73" t="s">
        <v>107</v>
      </c>
      <c r="D43" s="73" t="s">
        <v>108</v>
      </c>
      <c r="E43" s="218" t="s">
        <v>968</v>
      </c>
      <c r="F43" s="218" t="s">
        <v>969</v>
      </c>
      <c r="G43" s="218" t="s">
        <v>968</v>
      </c>
      <c r="H43" s="73" t="s">
        <v>954</v>
      </c>
      <c r="I43" s="73" t="s">
        <v>955</v>
      </c>
      <c r="J43" s="73" t="s">
        <v>956</v>
      </c>
      <c r="K43" s="73" t="s">
        <v>67</v>
      </c>
      <c r="L43" s="73" t="s">
        <v>67</v>
      </c>
      <c r="M43" s="73" t="s">
        <v>67</v>
      </c>
      <c r="N43" s="73" t="s">
        <v>67</v>
      </c>
      <c r="O43" s="73" t="s">
        <v>67</v>
      </c>
      <c r="P43" s="73" t="s">
        <v>67</v>
      </c>
      <c r="Q43" s="184" t="s">
        <v>67</v>
      </c>
      <c r="R43" s="185" t="s">
        <v>469</v>
      </c>
      <c r="S43" s="185" t="s">
        <v>123</v>
      </c>
      <c r="T43" s="185" t="s">
        <v>125</v>
      </c>
      <c r="U43" s="185" t="s">
        <v>122</v>
      </c>
      <c r="AA43" s="121"/>
    </row>
    <row r="44" spans="1:27" s="120" customFormat="1" ht="13">
      <c r="A44" s="136">
        <v>0</v>
      </c>
      <c r="B44" s="99" t="s">
        <v>1039</v>
      </c>
      <c r="C44" s="99" t="s">
        <v>1040</v>
      </c>
      <c r="D44" s="99" t="s">
        <v>1041</v>
      </c>
      <c r="E44" s="218" t="s">
        <v>1042</v>
      </c>
      <c r="F44" s="218" t="s">
        <v>1043</v>
      </c>
      <c r="G44" s="218" t="s">
        <v>1042</v>
      </c>
      <c r="H44" s="73" t="s">
        <v>954</v>
      </c>
      <c r="I44" s="73" t="s">
        <v>955</v>
      </c>
      <c r="J44" s="73" t="s">
        <v>956</v>
      </c>
      <c r="K44" s="73" t="s">
        <v>67</v>
      </c>
      <c r="L44" s="73" t="s">
        <v>67</v>
      </c>
      <c r="M44" s="73" t="s">
        <v>67</v>
      </c>
      <c r="N44" s="73" t="s">
        <v>1044</v>
      </c>
      <c r="O44" s="73" t="s">
        <v>1044</v>
      </c>
      <c r="P44" s="73" t="s">
        <v>1044</v>
      </c>
      <c r="Q44" s="184" t="s">
        <v>1051</v>
      </c>
      <c r="R44" s="185" t="s">
        <v>128</v>
      </c>
      <c r="S44" s="185" t="s">
        <v>1052</v>
      </c>
      <c r="T44" s="185" t="s">
        <v>124</v>
      </c>
      <c r="U44" s="185" t="s">
        <v>67</v>
      </c>
      <c r="AA44" s="121"/>
    </row>
    <row r="45" spans="1:27" s="120" customFormat="1" ht="17.149999999999999" customHeight="1">
      <c r="A45" s="141">
        <v>0</v>
      </c>
      <c r="B45" s="73" t="s">
        <v>64</v>
      </c>
      <c r="C45" s="73" t="s">
        <v>65</v>
      </c>
      <c r="D45" s="73" t="s">
        <v>66</v>
      </c>
      <c r="E45" s="218" t="s">
        <v>968</v>
      </c>
      <c r="F45" s="218" t="s">
        <v>969</v>
      </c>
      <c r="G45" s="218" t="s">
        <v>968</v>
      </c>
      <c r="H45" s="73" t="s">
        <v>954</v>
      </c>
      <c r="I45" s="73" t="s">
        <v>955</v>
      </c>
      <c r="J45" s="73" t="s">
        <v>956</v>
      </c>
      <c r="K45" s="73" t="s">
        <v>67</v>
      </c>
      <c r="L45" s="73" t="s">
        <v>67</v>
      </c>
      <c r="M45" s="73" t="s">
        <v>67</v>
      </c>
      <c r="N45" s="73" t="s">
        <v>67</v>
      </c>
      <c r="O45" s="73" t="s">
        <v>67</v>
      </c>
      <c r="P45" s="73" t="s">
        <v>67</v>
      </c>
      <c r="Q45" s="184" t="s">
        <v>488</v>
      </c>
      <c r="R45" s="185" t="s">
        <v>484</v>
      </c>
      <c r="S45" s="185" t="s">
        <v>487</v>
      </c>
      <c r="T45" s="185" t="s">
        <v>487</v>
      </c>
      <c r="U45" s="185" t="s">
        <v>84</v>
      </c>
      <c r="AA45" s="121"/>
    </row>
    <row r="46" spans="1:27" s="120" customFormat="1" ht="17.149999999999999" customHeight="1">
      <c r="A46" s="141">
        <v>0</v>
      </c>
      <c r="B46" s="99" t="s">
        <v>1039</v>
      </c>
      <c r="C46" s="99" t="s">
        <v>1040</v>
      </c>
      <c r="D46" s="99" t="s">
        <v>1041</v>
      </c>
      <c r="E46" s="218" t="s">
        <v>1042</v>
      </c>
      <c r="F46" s="218" t="s">
        <v>1043</v>
      </c>
      <c r="G46" s="218" t="s">
        <v>1042</v>
      </c>
      <c r="H46" s="73" t="s">
        <v>954</v>
      </c>
      <c r="I46" s="73" t="s">
        <v>955</v>
      </c>
      <c r="J46" s="73" t="s">
        <v>956</v>
      </c>
      <c r="K46" s="73" t="s">
        <v>67</v>
      </c>
      <c r="L46" s="73" t="s">
        <v>67</v>
      </c>
      <c r="M46" s="73" t="s">
        <v>67</v>
      </c>
      <c r="N46" s="73" t="s">
        <v>1044</v>
      </c>
      <c r="O46" s="73" t="s">
        <v>1044</v>
      </c>
      <c r="P46" s="73" t="s">
        <v>1044</v>
      </c>
      <c r="Q46" s="184" t="s">
        <v>1053</v>
      </c>
      <c r="R46" s="185" t="s">
        <v>1054</v>
      </c>
      <c r="S46" s="185" t="s">
        <v>84</v>
      </c>
      <c r="T46" s="185" t="s">
        <v>1055</v>
      </c>
      <c r="U46" s="185" t="s">
        <v>67</v>
      </c>
      <c r="AA46" s="121"/>
    </row>
    <row r="47" spans="1:27" s="61" customFormat="1" ht="14.25" customHeight="1">
      <c r="A47" s="136">
        <v>0</v>
      </c>
      <c r="B47" s="72" t="s">
        <v>1056</v>
      </c>
      <c r="C47" s="72" t="s">
        <v>222</v>
      </c>
      <c r="D47" s="72" t="s">
        <v>223</v>
      </c>
      <c r="E47" s="218" t="s">
        <v>67</v>
      </c>
      <c r="F47" s="218" t="s">
        <v>67</v>
      </c>
      <c r="G47" s="218" t="s">
        <v>67</v>
      </c>
      <c r="H47" s="72" t="s">
        <v>954</v>
      </c>
      <c r="I47" s="72" t="s">
        <v>955</v>
      </c>
      <c r="J47" s="72" t="s">
        <v>956</v>
      </c>
      <c r="K47" s="72" t="s">
        <v>67</v>
      </c>
      <c r="L47" s="72" t="s">
        <v>67</v>
      </c>
      <c r="M47" s="72" t="s">
        <v>67</v>
      </c>
      <c r="N47" s="72" t="s">
        <v>67</v>
      </c>
      <c r="O47" s="72" t="s">
        <v>67</v>
      </c>
      <c r="P47" s="72" t="s">
        <v>67</v>
      </c>
      <c r="Q47" s="178" t="s">
        <v>67</v>
      </c>
      <c r="R47" s="179" t="s">
        <v>1057</v>
      </c>
      <c r="S47" s="179" t="s">
        <v>1058</v>
      </c>
      <c r="T47" s="179" t="s">
        <v>1059</v>
      </c>
      <c r="U47" s="179" t="s">
        <v>1060</v>
      </c>
      <c r="AA47" s="51"/>
    </row>
    <row r="48" spans="1:27" s="120" customFormat="1" ht="13.5" customHeight="1" thickBot="1">
      <c r="A48" s="136">
        <v>0</v>
      </c>
      <c r="B48" s="190" t="s">
        <v>1061</v>
      </c>
      <c r="C48" s="190" t="s">
        <v>1062</v>
      </c>
      <c r="D48" s="190" t="s">
        <v>1063</v>
      </c>
      <c r="E48" s="216" t="s">
        <v>1042</v>
      </c>
      <c r="F48" s="216" t="s">
        <v>1043</v>
      </c>
      <c r="G48" s="216" t="s">
        <v>1042</v>
      </c>
      <c r="H48" s="180" t="s">
        <v>954</v>
      </c>
      <c r="I48" s="180" t="s">
        <v>955</v>
      </c>
      <c r="J48" s="180" t="s">
        <v>956</v>
      </c>
      <c r="K48" s="180" t="s">
        <v>67</v>
      </c>
      <c r="L48" s="180" t="s">
        <v>67</v>
      </c>
      <c r="M48" s="180" t="s">
        <v>67</v>
      </c>
      <c r="N48" s="181" t="s">
        <v>67</v>
      </c>
      <c r="O48" s="181" t="s">
        <v>67</v>
      </c>
      <c r="P48" s="181" t="s">
        <v>67</v>
      </c>
      <c r="Q48" s="188" t="s">
        <v>1064</v>
      </c>
      <c r="R48" s="189" t="s">
        <v>1065</v>
      </c>
      <c r="S48" s="189" t="s">
        <v>1066</v>
      </c>
      <c r="T48" s="189" t="s">
        <v>1067</v>
      </c>
      <c r="U48" s="189" t="s">
        <v>67</v>
      </c>
      <c r="AA48" s="121"/>
    </row>
    <row r="49" spans="1:27" s="61" customFormat="1" ht="17.149999999999999" customHeight="1" thickTop="1">
      <c r="A49" s="136"/>
      <c r="B49" s="174" t="s">
        <v>67</v>
      </c>
      <c r="C49" s="174" t="s">
        <v>67</v>
      </c>
      <c r="D49" s="174" t="s">
        <v>67</v>
      </c>
      <c r="E49" s="219" t="s">
        <v>67</v>
      </c>
      <c r="F49" s="219" t="s">
        <v>67</v>
      </c>
      <c r="G49" s="219" t="s">
        <v>67</v>
      </c>
      <c r="H49" s="174" t="s">
        <v>67</v>
      </c>
      <c r="I49" s="174" t="s">
        <v>67</v>
      </c>
      <c r="J49" s="174" t="s">
        <v>67</v>
      </c>
      <c r="K49" s="174" t="s">
        <v>67</v>
      </c>
      <c r="L49" s="174" t="s">
        <v>67</v>
      </c>
      <c r="M49" s="174" t="s">
        <v>67</v>
      </c>
      <c r="N49" s="172" t="s">
        <v>67</v>
      </c>
      <c r="O49" s="172" t="s">
        <v>67</v>
      </c>
      <c r="P49" s="172" t="s">
        <v>67</v>
      </c>
      <c r="Q49" s="175" t="s">
        <v>67</v>
      </c>
      <c r="R49" s="176" t="s">
        <v>67</v>
      </c>
      <c r="S49" s="176" t="s">
        <v>67</v>
      </c>
      <c r="T49" s="176" t="s">
        <v>67</v>
      </c>
      <c r="U49" s="176" t="s">
        <v>67</v>
      </c>
      <c r="AA49" s="51"/>
    </row>
    <row r="50" spans="1:27" s="56" customFormat="1" ht="14.25" customHeight="1">
      <c r="A50" s="138">
        <v>0</v>
      </c>
      <c r="B50" s="165" t="s">
        <v>1068</v>
      </c>
      <c r="C50" s="165" t="s">
        <v>67</v>
      </c>
      <c r="D50" s="165" t="s">
        <v>67</v>
      </c>
      <c r="E50" s="220"/>
      <c r="F50" s="220" t="s">
        <v>67</v>
      </c>
      <c r="G50" s="220" t="s">
        <v>67</v>
      </c>
      <c r="H50" s="60" t="s">
        <v>67</v>
      </c>
      <c r="I50" s="60" t="s">
        <v>67</v>
      </c>
      <c r="J50" s="60" t="s">
        <v>67</v>
      </c>
      <c r="K50" s="60" t="s">
        <v>67</v>
      </c>
      <c r="L50" s="60" t="s">
        <v>67</v>
      </c>
      <c r="M50" s="60" t="s">
        <v>67</v>
      </c>
      <c r="N50" s="110" t="s">
        <v>67</v>
      </c>
      <c r="O50" s="60" t="s">
        <v>67</v>
      </c>
      <c r="P50" s="60" t="s">
        <v>67</v>
      </c>
      <c r="Q50" s="173" t="s">
        <v>946</v>
      </c>
      <c r="R50" s="565" t="s">
        <v>67</v>
      </c>
      <c r="S50" s="565" t="s">
        <v>67</v>
      </c>
      <c r="T50" s="565" t="s">
        <v>886</v>
      </c>
      <c r="U50" s="134" t="s">
        <v>455</v>
      </c>
      <c r="AA50" s="57"/>
    </row>
    <row r="51" spans="1:27" s="49" customFormat="1" ht="13.5" customHeight="1" thickBot="1">
      <c r="A51" s="138">
        <v>0</v>
      </c>
      <c r="B51" s="45" t="s">
        <v>67</v>
      </c>
      <c r="C51" s="45" t="s">
        <v>67</v>
      </c>
      <c r="D51" s="45" t="s">
        <v>67</v>
      </c>
      <c r="E51" s="221"/>
      <c r="F51" s="221"/>
      <c r="G51" s="221"/>
      <c r="H51" s="102" t="s">
        <v>67</v>
      </c>
      <c r="I51" s="102" t="s">
        <v>67</v>
      </c>
      <c r="J51" s="102" t="s">
        <v>67</v>
      </c>
      <c r="K51" s="102" t="s">
        <v>67</v>
      </c>
      <c r="L51" s="102" t="s">
        <v>67</v>
      </c>
      <c r="M51" s="102" t="s">
        <v>67</v>
      </c>
      <c r="N51" s="130" t="s">
        <v>67</v>
      </c>
      <c r="O51" s="102" t="s">
        <v>67</v>
      </c>
      <c r="P51" s="102" t="s">
        <v>67</v>
      </c>
      <c r="Q51" s="105" t="s">
        <v>947</v>
      </c>
      <c r="R51" s="564"/>
      <c r="S51" s="564"/>
      <c r="T51" s="564"/>
      <c r="U51" s="135" t="s">
        <v>16</v>
      </c>
      <c r="Z51" s="54"/>
      <c r="AA51" s="51"/>
    </row>
    <row r="52" spans="1:27" s="49" customFormat="1" ht="31.5" thickTop="1">
      <c r="A52" s="138">
        <v>0</v>
      </c>
      <c r="B52" s="165" t="s">
        <v>67</v>
      </c>
      <c r="C52" s="165" t="s">
        <v>1069</v>
      </c>
      <c r="D52" s="165" t="s">
        <v>67</v>
      </c>
      <c r="E52" s="220" t="s">
        <v>67</v>
      </c>
      <c r="F52" s="220" t="s">
        <v>67</v>
      </c>
      <c r="G52" s="220" t="s">
        <v>67</v>
      </c>
      <c r="H52" s="60" t="s">
        <v>67</v>
      </c>
      <c r="I52" s="60" t="s">
        <v>67</v>
      </c>
      <c r="J52" s="60" t="s">
        <v>67</v>
      </c>
      <c r="K52" s="60" t="s">
        <v>67</v>
      </c>
      <c r="L52" s="60" t="s">
        <v>67</v>
      </c>
      <c r="M52" s="60" t="s">
        <v>67</v>
      </c>
      <c r="N52" s="110" t="s">
        <v>67</v>
      </c>
      <c r="O52" s="110" t="s">
        <v>67</v>
      </c>
      <c r="P52" s="110" t="s">
        <v>67</v>
      </c>
      <c r="Q52" s="103" t="s">
        <v>67</v>
      </c>
      <c r="R52" s="563" t="s">
        <v>950</v>
      </c>
      <c r="S52" s="563" t="s">
        <v>67</v>
      </c>
      <c r="T52" s="563" t="s">
        <v>887</v>
      </c>
      <c r="U52" s="104" t="s">
        <v>459</v>
      </c>
      <c r="Z52" s="54"/>
      <c r="AA52" s="51"/>
    </row>
    <row r="53" spans="1:27" s="56" customFormat="1" ht="13.5" customHeight="1" thickBot="1">
      <c r="A53" s="137">
        <v>0</v>
      </c>
      <c r="B53" s="45" t="s">
        <v>67</v>
      </c>
      <c r="C53" s="45" t="s">
        <v>67</v>
      </c>
      <c r="D53" s="45" t="s">
        <v>67</v>
      </c>
      <c r="E53" s="221" t="s">
        <v>67</v>
      </c>
      <c r="F53" s="221" t="s">
        <v>67</v>
      </c>
      <c r="G53" s="221" t="s">
        <v>67</v>
      </c>
      <c r="H53" s="102" t="s">
        <v>67</v>
      </c>
      <c r="I53" s="102" t="s">
        <v>67</v>
      </c>
      <c r="J53" s="102" t="s">
        <v>67</v>
      </c>
      <c r="K53" s="102" t="s">
        <v>67</v>
      </c>
      <c r="L53" s="102" t="s">
        <v>67</v>
      </c>
      <c r="M53" s="102" t="s">
        <v>67</v>
      </c>
      <c r="N53" s="130" t="s">
        <v>67</v>
      </c>
      <c r="O53" s="130" t="s">
        <v>67</v>
      </c>
      <c r="P53" s="130" t="s">
        <v>67</v>
      </c>
      <c r="Q53" s="105" t="s">
        <v>67</v>
      </c>
      <c r="R53" s="564"/>
      <c r="S53" s="564"/>
      <c r="T53" s="564"/>
      <c r="U53" s="106" t="s">
        <v>84</v>
      </c>
      <c r="AA53" s="57"/>
    </row>
    <row r="54" spans="1:27" s="49" customFormat="1" ht="17.25" customHeight="1" thickTop="1">
      <c r="A54" s="138">
        <v>0</v>
      </c>
      <c r="B54" s="165" t="s">
        <v>67</v>
      </c>
      <c r="C54" s="166" t="s">
        <v>67</v>
      </c>
      <c r="D54" s="165" t="s">
        <v>1070</v>
      </c>
      <c r="E54" s="220" t="s">
        <v>67</v>
      </c>
      <c r="F54" s="220" t="s">
        <v>67</v>
      </c>
      <c r="G54" s="220" t="s">
        <v>67</v>
      </c>
      <c r="H54" s="60" t="s">
        <v>67</v>
      </c>
      <c r="I54" s="60" t="s">
        <v>67</v>
      </c>
      <c r="J54" s="60" t="s">
        <v>67</v>
      </c>
      <c r="K54" s="60" t="s">
        <v>67</v>
      </c>
      <c r="L54" s="60" t="s">
        <v>67</v>
      </c>
      <c r="M54" s="60" t="s">
        <v>67</v>
      </c>
      <c r="N54" s="110" t="s">
        <v>67</v>
      </c>
      <c r="O54" s="110" t="s">
        <v>67</v>
      </c>
      <c r="P54" s="110" t="s">
        <v>67</v>
      </c>
      <c r="Q54" s="103" t="s">
        <v>67</v>
      </c>
      <c r="R54" s="563" t="s">
        <v>67</v>
      </c>
      <c r="S54" s="563" t="s">
        <v>953</v>
      </c>
      <c r="T54" s="563" t="s">
        <v>888</v>
      </c>
      <c r="U54" s="104" t="s">
        <v>459</v>
      </c>
      <c r="Z54" s="54"/>
      <c r="AA54" s="51"/>
    </row>
    <row r="55" spans="1:27" s="49" customFormat="1" ht="14.25" customHeight="1" thickBot="1">
      <c r="A55" s="138">
        <v>0</v>
      </c>
      <c r="B55" s="45" t="s">
        <v>67</v>
      </c>
      <c r="C55" s="167" t="s">
        <v>67</v>
      </c>
      <c r="D55" s="167" t="s">
        <v>67</v>
      </c>
      <c r="E55" s="221" t="s">
        <v>67</v>
      </c>
      <c r="F55" s="221" t="s">
        <v>67</v>
      </c>
      <c r="G55" s="221" t="s">
        <v>67</v>
      </c>
      <c r="H55" s="102" t="s">
        <v>67</v>
      </c>
      <c r="I55" s="102" t="s">
        <v>67</v>
      </c>
      <c r="J55" s="102" t="s">
        <v>67</v>
      </c>
      <c r="K55" s="102" t="s">
        <v>67</v>
      </c>
      <c r="L55" s="102" t="s">
        <v>67</v>
      </c>
      <c r="M55" s="102" t="s">
        <v>67</v>
      </c>
      <c r="N55" s="130" t="s">
        <v>67</v>
      </c>
      <c r="O55" s="130" t="s">
        <v>67</v>
      </c>
      <c r="P55" s="130" t="s">
        <v>67</v>
      </c>
      <c r="Q55" s="105" t="s">
        <v>67</v>
      </c>
      <c r="R55" s="564"/>
      <c r="S55" s="564"/>
      <c r="T55" s="564"/>
      <c r="U55" s="106" t="s">
        <v>84</v>
      </c>
      <c r="Z55" s="54"/>
      <c r="AA55" s="51"/>
    </row>
    <row r="56" spans="1:27" s="120" customFormat="1" ht="13.5" customHeight="1" thickTop="1">
      <c r="A56" s="138" t="s">
        <v>109</v>
      </c>
      <c r="B56" s="129" t="s">
        <v>867</v>
      </c>
      <c r="C56" s="129" t="s">
        <v>868</v>
      </c>
      <c r="D56" s="129" t="s">
        <v>869</v>
      </c>
      <c r="E56" s="217" t="s">
        <v>1071</v>
      </c>
      <c r="F56" s="217" t="s">
        <v>1072</v>
      </c>
      <c r="G56" s="217" t="s">
        <v>1071</v>
      </c>
      <c r="H56" s="122" t="s">
        <v>954</v>
      </c>
      <c r="I56" s="122" t="s">
        <v>955</v>
      </c>
      <c r="J56" s="122" t="s">
        <v>956</v>
      </c>
      <c r="K56" s="122" t="s">
        <v>67</v>
      </c>
      <c r="L56" s="122" t="s">
        <v>67</v>
      </c>
      <c r="M56" s="122" t="s">
        <v>67</v>
      </c>
      <c r="N56" s="129" t="s">
        <v>1073</v>
      </c>
      <c r="O56" s="129" t="s">
        <v>1074</v>
      </c>
      <c r="P56" s="129" t="s">
        <v>1074</v>
      </c>
      <c r="Q56" s="186" t="s">
        <v>1075</v>
      </c>
      <c r="R56" s="124" t="s">
        <v>1075</v>
      </c>
      <c r="S56" s="124" t="s">
        <v>1075</v>
      </c>
      <c r="T56" s="124" t="s">
        <v>1076</v>
      </c>
      <c r="U56" s="124" t="s">
        <v>1077</v>
      </c>
      <c r="AA56" s="121"/>
    </row>
    <row r="57" spans="1:27" s="120" customFormat="1" ht="13.5" customHeight="1" thickBot="1">
      <c r="A57" s="138" t="s">
        <v>109</v>
      </c>
      <c r="B57" s="171" t="s">
        <v>1061</v>
      </c>
      <c r="C57" s="171" t="s">
        <v>1062</v>
      </c>
      <c r="D57" s="171" t="s">
        <v>1063</v>
      </c>
      <c r="E57" s="215" t="s">
        <v>968</v>
      </c>
      <c r="F57" s="215" t="s">
        <v>969</v>
      </c>
      <c r="G57" s="215" t="s">
        <v>968</v>
      </c>
      <c r="H57" s="59" t="s">
        <v>67</v>
      </c>
      <c r="I57" s="59" t="s">
        <v>67</v>
      </c>
      <c r="J57" s="59" t="s">
        <v>67</v>
      </c>
      <c r="K57" s="59" t="s">
        <v>67</v>
      </c>
      <c r="L57" s="59" t="s">
        <v>67</v>
      </c>
      <c r="M57" s="59" t="s">
        <v>67</v>
      </c>
      <c r="N57" s="131" t="s">
        <v>1078</v>
      </c>
      <c r="O57" s="131" t="s">
        <v>1078</v>
      </c>
      <c r="P57" s="131" t="s">
        <v>1078</v>
      </c>
      <c r="Q57" s="125" t="s">
        <v>915</v>
      </c>
      <c r="R57" s="119" t="s">
        <v>357</v>
      </c>
      <c r="S57" s="119" t="s">
        <v>263</v>
      </c>
      <c r="T57" s="119" t="s">
        <v>916</v>
      </c>
      <c r="U57" s="119" t="s">
        <v>67</v>
      </c>
      <c r="AA57" s="121"/>
    </row>
    <row r="58" spans="1:27" s="120" customFormat="1" ht="13.5" customHeight="1" thickTop="1">
      <c r="A58" s="138" t="s">
        <v>109</v>
      </c>
      <c r="B58" s="129" t="s">
        <v>873</v>
      </c>
      <c r="C58" s="129" t="s">
        <v>874</v>
      </c>
      <c r="D58" s="129" t="s">
        <v>875</v>
      </c>
      <c r="E58" s="217" t="s">
        <v>1079</v>
      </c>
      <c r="F58" s="217" t="s">
        <v>1080</v>
      </c>
      <c r="G58" s="217" t="s">
        <v>1081</v>
      </c>
      <c r="H58" s="122" t="s">
        <v>954</v>
      </c>
      <c r="I58" s="122" t="s">
        <v>955</v>
      </c>
      <c r="J58" s="122" t="s">
        <v>956</v>
      </c>
      <c r="K58" s="122" t="s">
        <v>67</v>
      </c>
      <c r="L58" s="122" t="s">
        <v>67</v>
      </c>
      <c r="M58" s="122" t="s">
        <v>67</v>
      </c>
      <c r="N58" s="129" t="s">
        <v>1082</v>
      </c>
      <c r="O58" s="129" t="s">
        <v>1082</v>
      </c>
      <c r="P58" s="129" t="s">
        <v>1082</v>
      </c>
      <c r="Q58" s="186" t="s">
        <v>577</v>
      </c>
      <c r="R58" s="124" t="s">
        <v>577</v>
      </c>
      <c r="S58" s="124" t="s">
        <v>1083</v>
      </c>
      <c r="T58" s="124" t="s">
        <v>1084</v>
      </c>
      <c r="U58" s="124" t="s">
        <v>1085</v>
      </c>
      <c r="AA58" s="121"/>
    </row>
    <row r="59" spans="1:27" s="120" customFormat="1" ht="13.5" customHeight="1" thickBot="1">
      <c r="A59" s="138" t="s">
        <v>109</v>
      </c>
      <c r="B59" s="171" t="s">
        <v>1039</v>
      </c>
      <c r="C59" s="171" t="s">
        <v>1040</v>
      </c>
      <c r="D59" s="171" t="s">
        <v>1041</v>
      </c>
      <c r="E59" s="215" t="s">
        <v>1042</v>
      </c>
      <c r="F59" s="215" t="s">
        <v>1043</v>
      </c>
      <c r="G59" s="215" t="s">
        <v>1042</v>
      </c>
      <c r="H59" s="59" t="s">
        <v>67</v>
      </c>
      <c r="I59" s="59" t="s">
        <v>67</v>
      </c>
      <c r="J59" s="59" t="s">
        <v>67</v>
      </c>
      <c r="K59" s="59" t="s">
        <v>67</v>
      </c>
      <c r="L59" s="59" t="s">
        <v>67</v>
      </c>
      <c r="M59" s="59" t="s">
        <v>67</v>
      </c>
      <c r="N59" s="131" t="s">
        <v>1086</v>
      </c>
      <c r="O59" s="131" t="s">
        <v>1086</v>
      </c>
      <c r="P59" s="131" t="s">
        <v>1086</v>
      </c>
      <c r="Q59" s="125" t="s">
        <v>1087</v>
      </c>
      <c r="R59" s="119" t="s">
        <v>1052</v>
      </c>
      <c r="S59" s="119" t="s">
        <v>1088</v>
      </c>
      <c r="T59" s="119" t="s">
        <v>1089</v>
      </c>
      <c r="U59" s="119" t="s">
        <v>67</v>
      </c>
      <c r="AA59" s="121"/>
    </row>
    <row r="60" spans="1:27" s="120" customFormat="1" ht="26.25" customHeight="1" thickTop="1">
      <c r="A60" s="138" t="s">
        <v>109</v>
      </c>
      <c r="B60" s="129" t="s">
        <v>1090</v>
      </c>
      <c r="C60" s="129" t="s">
        <v>877</v>
      </c>
      <c r="D60" s="129" t="s">
        <v>878</v>
      </c>
      <c r="E60" s="217" t="s">
        <v>1091</v>
      </c>
      <c r="F60" s="217" t="s">
        <v>1092</v>
      </c>
      <c r="G60" s="217" t="s">
        <v>1093</v>
      </c>
      <c r="H60" s="122" t="s">
        <v>954</v>
      </c>
      <c r="I60" s="122" t="s">
        <v>955</v>
      </c>
      <c r="J60" s="122" t="s">
        <v>956</v>
      </c>
      <c r="K60" s="122" t="s">
        <v>67</v>
      </c>
      <c r="L60" s="122" t="s">
        <v>67</v>
      </c>
      <c r="M60" s="122" t="s">
        <v>67</v>
      </c>
      <c r="N60" s="129" t="s">
        <v>1094</v>
      </c>
      <c r="O60" s="129" t="s">
        <v>1095</v>
      </c>
      <c r="P60" s="129" t="s">
        <v>1095</v>
      </c>
      <c r="Q60" s="186" t="s">
        <v>576</v>
      </c>
      <c r="R60" s="124" t="s">
        <v>576</v>
      </c>
      <c r="S60" s="124" t="s">
        <v>1096</v>
      </c>
      <c r="T60" s="124" t="s">
        <v>1097</v>
      </c>
      <c r="U60" s="124" t="s">
        <v>1097</v>
      </c>
      <c r="AA60" s="121"/>
    </row>
    <row r="61" spans="1:27" s="120" customFormat="1" ht="13.5" thickBot="1">
      <c r="A61" s="138" t="s">
        <v>109</v>
      </c>
      <c r="B61" s="171" t="s">
        <v>1061</v>
      </c>
      <c r="C61" s="171" t="s">
        <v>1062</v>
      </c>
      <c r="D61" s="171" t="s">
        <v>1063</v>
      </c>
      <c r="E61" s="215" t="s">
        <v>968</v>
      </c>
      <c r="F61" s="215" t="s">
        <v>969</v>
      </c>
      <c r="G61" s="215" t="s">
        <v>968</v>
      </c>
      <c r="H61" s="59" t="s">
        <v>67</v>
      </c>
      <c r="I61" s="59" t="s">
        <v>67</v>
      </c>
      <c r="J61" s="59" t="s">
        <v>67</v>
      </c>
      <c r="K61" s="59" t="s">
        <v>67</v>
      </c>
      <c r="L61" s="59" t="s">
        <v>67</v>
      </c>
      <c r="M61" s="59" t="s">
        <v>67</v>
      </c>
      <c r="N61" s="131" t="s">
        <v>185</v>
      </c>
      <c r="O61" s="131" t="s">
        <v>185</v>
      </c>
      <c r="P61" s="131" t="s">
        <v>185</v>
      </c>
      <c r="Q61" s="125" t="s">
        <v>930</v>
      </c>
      <c r="R61" s="119" t="s">
        <v>931</v>
      </c>
      <c r="S61" s="119" t="s">
        <v>932</v>
      </c>
      <c r="T61" s="119" t="s">
        <v>84</v>
      </c>
      <c r="U61" s="119" t="s">
        <v>67</v>
      </c>
      <c r="AA61" s="121"/>
    </row>
    <row r="62" spans="1:27" s="120" customFormat="1" ht="13.5" customHeight="1" thickTop="1">
      <c r="A62" s="138" t="s">
        <v>109</v>
      </c>
      <c r="B62" s="129" t="s">
        <v>879</v>
      </c>
      <c r="C62" s="129" t="s">
        <v>880</v>
      </c>
      <c r="D62" s="129" t="s">
        <v>881</v>
      </c>
      <c r="E62" s="217" t="s">
        <v>1098</v>
      </c>
      <c r="F62" s="217" t="s">
        <v>1099</v>
      </c>
      <c r="G62" s="217" t="s">
        <v>1100</v>
      </c>
      <c r="H62" s="122" t="s">
        <v>954</v>
      </c>
      <c r="I62" s="122" t="s">
        <v>955</v>
      </c>
      <c r="J62" s="122" t="s">
        <v>956</v>
      </c>
      <c r="K62" s="122" t="s">
        <v>67</v>
      </c>
      <c r="L62" s="122" t="s">
        <v>67</v>
      </c>
      <c r="M62" s="122" t="s">
        <v>67</v>
      </c>
      <c r="N62" s="129" t="s">
        <v>1101</v>
      </c>
      <c r="O62" s="122" t="s">
        <v>1101</v>
      </c>
      <c r="P62" s="122" t="s">
        <v>1101</v>
      </c>
      <c r="Q62" s="186" t="s">
        <v>1102</v>
      </c>
      <c r="R62" s="124" t="s">
        <v>1102</v>
      </c>
      <c r="S62" s="124" t="s">
        <v>564</v>
      </c>
      <c r="T62" s="124" t="s">
        <v>1103</v>
      </c>
      <c r="U62" s="124" t="s">
        <v>564</v>
      </c>
      <c r="AA62" s="121"/>
    </row>
    <row r="63" spans="1:27" s="120" customFormat="1" ht="13.5" customHeight="1" thickBot="1">
      <c r="A63" s="138" t="s">
        <v>109</v>
      </c>
      <c r="B63" s="59" t="s">
        <v>1039</v>
      </c>
      <c r="C63" s="59" t="s">
        <v>1040</v>
      </c>
      <c r="D63" s="59" t="s">
        <v>1041</v>
      </c>
      <c r="E63" s="215" t="s">
        <v>1042</v>
      </c>
      <c r="F63" s="215" t="s">
        <v>1043</v>
      </c>
      <c r="G63" s="215" t="s">
        <v>1042</v>
      </c>
      <c r="H63" s="59" t="s">
        <v>67</v>
      </c>
      <c r="I63" s="59" t="s">
        <v>67</v>
      </c>
      <c r="J63" s="59" t="s">
        <v>67</v>
      </c>
      <c r="K63" s="59" t="s">
        <v>67</v>
      </c>
      <c r="L63" s="59" t="s">
        <v>67</v>
      </c>
      <c r="M63" s="59" t="s">
        <v>67</v>
      </c>
      <c r="N63" s="131" t="s">
        <v>84</v>
      </c>
      <c r="O63" s="59" t="s">
        <v>84</v>
      </c>
      <c r="P63" s="59" t="s">
        <v>84</v>
      </c>
      <c r="Q63" s="125" t="s">
        <v>1052</v>
      </c>
      <c r="R63" s="119" t="s">
        <v>1052</v>
      </c>
      <c r="S63" s="119" t="s">
        <v>1104</v>
      </c>
      <c r="T63" s="119" t="s">
        <v>1105</v>
      </c>
      <c r="U63" s="119" t="s">
        <v>67</v>
      </c>
      <c r="AA63" s="121"/>
    </row>
    <row r="64" spans="1:27" s="120" customFormat="1" ht="26.25" customHeight="1" thickTop="1">
      <c r="A64" s="138" t="s">
        <v>109</v>
      </c>
      <c r="B64" s="129" t="s">
        <v>882</v>
      </c>
      <c r="C64" s="129" t="s">
        <v>883</v>
      </c>
      <c r="D64" s="129" t="s">
        <v>884</v>
      </c>
      <c r="E64" s="217" t="s">
        <v>1106</v>
      </c>
      <c r="F64" s="217" t="s">
        <v>1107</v>
      </c>
      <c r="G64" s="217" t="s">
        <v>1108</v>
      </c>
      <c r="H64" s="122" t="s">
        <v>954</v>
      </c>
      <c r="I64" s="122" t="s">
        <v>955</v>
      </c>
      <c r="J64" s="122" t="s">
        <v>956</v>
      </c>
      <c r="K64" s="122" t="s">
        <v>67</v>
      </c>
      <c r="L64" s="122" t="s">
        <v>67</v>
      </c>
      <c r="M64" s="122" t="s">
        <v>67</v>
      </c>
      <c r="N64" s="129" t="s">
        <v>1109</v>
      </c>
      <c r="O64" s="122" t="s">
        <v>1109</v>
      </c>
      <c r="P64" s="122" t="s">
        <v>1109</v>
      </c>
      <c r="Q64" s="186" t="s">
        <v>1085</v>
      </c>
      <c r="R64" s="124" t="s">
        <v>1085</v>
      </c>
      <c r="S64" s="124" t="s">
        <v>1085</v>
      </c>
      <c r="T64" s="124" t="s">
        <v>557</v>
      </c>
      <c r="U64" s="124" t="s">
        <v>472</v>
      </c>
      <c r="AA64" s="121"/>
    </row>
    <row r="65" spans="1:27" s="120" customFormat="1" ht="13.5" customHeight="1" thickBot="1">
      <c r="A65" s="138" t="s">
        <v>109</v>
      </c>
      <c r="B65" s="59" t="s">
        <v>1039</v>
      </c>
      <c r="C65" s="59" t="s">
        <v>1040</v>
      </c>
      <c r="D65" s="59" t="s">
        <v>1041</v>
      </c>
      <c r="E65" s="215" t="s">
        <v>1042</v>
      </c>
      <c r="F65" s="215" t="s">
        <v>1043</v>
      </c>
      <c r="G65" s="215" t="s">
        <v>1042</v>
      </c>
      <c r="H65" s="59" t="s">
        <v>67</v>
      </c>
      <c r="I65" s="59" t="s">
        <v>67</v>
      </c>
      <c r="J65" s="59" t="s">
        <v>67</v>
      </c>
      <c r="K65" s="59" t="s">
        <v>67</v>
      </c>
      <c r="L65" s="59" t="s">
        <v>67</v>
      </c>
      <c r="M65" s="59" t="s">
        <v>67</v>
      </c>
      <c r="N65" s="131" t="s">
        <v>1110</v>
      </c>
      <c r="O65" s="59" t="s">
        <v>1110</v>
      </c>
      <c r="P65" s="59" t="s">
        <v>1110</v>
      </c>
      <c r="Q65" s="125" t="s">
        <v>1111</v>
      </c>
      <c r="R65" s="119" t="s">
        <v>84</v>
      </c>
      <c r="S65" s="119" t="s">
        <v>1089</v>
      </c>
      <c r="T65" s="119" t="s">
        <v>1112</v>
      </c>
      <c r="U65" s="119" t="s">
        <v>67</v>
      </c>
      <c r="AA65" s="121"/>
    </row>
    <row r="66" spans="1:27" s="108" customFormat="1" ht="6" customHeight="1" thickTop="1">
      <c r="A66" s="136" t="str">
        <f>A8</f>
        <v>R4</v>
      </c>
      <c r="B66" s="107"/>
      <c r="C66" s="107"/>
      <c r="D66" s="107"/>
      <c r="E66" s="219"/>
      <c r="F66" s="219"/>
      <c r="G66" s="219"/>
      <c r="H66" s="107"/>
      <c r="I66" s="107"/>
      <c r="J66" s="107"/>
      <c r="K66" s="107"/>
      <c r="L66" s="107"/>
      <c r="M66" s="107"/>
      <c r="N66" s="132"/>
      <c r="O66" s="107"/>
      <c r="P66" s="107"/>
      <c r="Q66" s="117"/>
      <c r="R66" s="117"/>
      <c r="S66" s="117"/>
      <c r="T66" s="117"/>
      <c r="U66" s="117"/>
      <c r="AA66" s="109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T50:T51"/>
    <mergeCell ref="E32:E33"/>
    <mergeCell ref="F32:F33"/>
    <mergeCell ref="G32:G33"/>
    <mergeCell ref="R50:R51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R52:R53"/>
    <mergeCell ref="S52:S53"/>
    <mergeCell ref="T52:T53"/>
    <mergeCell ref="R54:R55"/>
    <mergeCell ref="S54:S55"/>
    <mergeCell ref="T54:T55"/>
  </mergeCells>
  <pageMargins left="0.25" right="0.25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6250AE033E2D4099ACD03531789A40" ma:contentTypeVersion="14" ma:contentTypeDescription="Create a new document." ma:contentTypeScope="" ma:versionID="d3e14a27a8bf94c7a13d64836cbf7801">
  <xsd:schema xmlns:xsd="http://www.w3.org/2001/XMLSchema" xmlns:xs="http://www.w3.org/2001/XMLSchema" xmlns:p="http://schemas.microsoft.com/office/2006/metadata/properties" xmlns:ns2="9ed3d95d-5843-42bb-9849-64a88affeef0" xmlns:ns3="afbf24b0-ba96-4599-9dae-928a08635e03" targetNamespace="http://schemas.microsoft.com/office/2006/metadata/properties" ma:root="true" ma:fieldsID="0d19aec1135215f495da23c6824e8a0b" ns2:_="" ns3:_="">
    <xsd:import namespace="9ed3d95d-5843-42bb-9849-64a88affeef0"/>
    <xsd:import namespace="afbf24b0-ba96-4599-9dae-928a08635e03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3d95d-5843-42bb-9849-64a88affeef0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5" nillable="true" ma:displayName="Taxonomy Catch All Column" ma:hidden="true" ma:list="{7d769fc6-81ba-4525-8608-794a42961bd8}" ma:internalName="TaxCatchAll" ma:showField="CatchAllData" ma:web="9ed3d95d-5843-42bb-9849-64a88affe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24b0-ba96-4599-9dae-928a08635e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58f2df-f53c-416f-a552-6abd2341f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bf24b0-ba96-4599-9dae-928a08635e03">
      <Terms xmlns="http://schemas.microsoft.com/office/infopath/2007/PartnerControls"/>
    </lcf76f155ced4ddcb4097134ff3c332f>
    <TaxCatchAll xmlns="9ed3d95d-5843-42bb-9849-64a88affeef0" xsi:nil="true"/>
  </documentManagement>
</p:properties>
</file>

<file path=customXml/itemProps1.xml><?xml version="1.0" encoding="utf-8"?>
<ds:datastoreItem xmlns:ds="http://schemas.openxmlformats.org/officeDocument/2006/customXml" ds:itemID="{88C7C5A4-697B-4E4A-81A9-4F55668DE534}"/>
</file>

<file path=customXml/itemProps2.xml><?xml version="1.0" encoding="utf-8"?>
<ds:datastoreItem xmlns:ds="http://schemas.openxmlformats.org/officeDocument/2006/customXml" ds:itemID="{99CCD46F-88A5-489E-B08E-6E267F4B5DC8}"/>
</file>

<file path=customXml/itemProps3.xml><?xml version="1.0" encoding="utf-8"?>
<ds:datastoreItem xmlns:ds="http://schemas.openxmlformats.org/officeDocument/2006/customXml" ds:itemID="{D019F65F-2092-45FE-9262-9884B94E7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18</vt:i4>
      </vt:variant>
    </vt:vector>
  </HeadingPairs>
  <TitlesOfParts>
    <vt:vector size="50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FCF</vt:lpstr>
      <vt:lpstr>NWC</vt:lpstr>
      <vt:lpstr>Capex</vt:lpstr>
      <vt:lpstr>Net debt</vt:lpstr>
      <vt:lpstr>ROCE</vt:lpstr>
      <vt:lpstr>IS</vt:lpstr>
      <vt:lpstr>SoCI</vt:lpstr>
      <vt:lpstr>CFS</vt:lpstr>
      <vt:lpstr>BS</vt:lpstr>
      <vt:lpstr>SoCiE</vt:lpstr>
      <vt:lpstr>Reconciliation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NetDebt</vt:lpstr>
      <vt:lpstr>Note1</vt:lpstr>
      <vt:lpstr>Note2</vt:lpstr>
      <vt:lpstr>NWC</vt:lpstr>
      <vt:lpstr>Reconciliation</vt:lpstr>
      <vt:lpstr>ROCE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Vandevenne, Charlotte</cp:lastModifiedBy>
  <cp:lastPrinted>2022-04-15T12:57:28Z</cp:lastPrinted>
  <dcterms:created xsi:type="dcterms:W3CDTF">2014-03-21T09:31:40Z</dcterms:created>
  <dcterms:modified xsi:type="dcterms:W3CDTF">2026-02-23T17:01:35Z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0x010100436250AE033E2D4099ACD03531789A40</vt:lpwstr>
  </property>
</Properties>
</file>